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<sst xmlns="http://schemas.openxmlformats.org/spreadsheetml/2006/main" uniqueCount="81">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</sst>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78200</v>
      </c>
      <c r="E6" s="34">
        <v>126</v>
      </c>
      <c r="F6" s="34">
        <v>0</v>
      </c>
      <c r="G6" s="34">
        <v>878</v>
      </c>
      <c r="H6" s="41">
        <v>45</v>
      </c>
      <c r="I6" s="42">
        <v>1</v>
      </c>
      <c r="J6" s="45">
        <f>H6+I6</f>
        <v>46</v>
      </c>
      <c r="K6" s="35">
        <f>IFERROR(J6/G6,"-")</f>
        <v>0.052391799544419</v>
      </c>
      <c r="L6" s="34">
        <v>0</v>
      </c>
      <c r="M6" s="34">
        <v>11</v>
      </c>
      <c r="N6" s="35">
        <f>IFERROR(L6/J6,"-")</f>
        <v>0</v>
      </c>
      <c r="O6" s="36">
        <f>IFERROR(D6/J6,"-")</f>
        <v>1700</v>
      </c>
      <c r="P6" s="37">
        <v>3</v>
      </c>
      <c r="Q6" s="35">
        <f>IFERROR(P6/J6,"-")</f>
        <v>0.065217391304348</v>
      </c>
      <c r="R6" s="204">
        <v>48000</v>
      </c>
      <c r="S6" s="205">
        <f>IFERROR(R6/J6,"-")</f>
        <v>1043.4782608696</v>
      </c>
      <c r="T6" s="205">
        <f>IFERROR(R6/P6,"-")</f>
        <v>16000</v>
      </c>
      <c r="U6" s="199">
        <f>IFERROR(R6-D6,"-")</f>
        <v>-30200</v>
      </c>
      <c r="V6" s="38">
        <f>R6/D6</f>
        <v>0.61381074168798</v>
      </c>
      <c r="W6" s="32"/>
      <c r="X6" s="44"/>
    </row>
    <row r="7" spans="1:24">
      <c r="A7" s="33"/>
      <c r="B7" s="39" t="s">
        <v>24</v>
      </c>
      <c r="C7" s="39">
        <v>3</v>
      </c>
      <c r="D7" s="199">
        <v>10958359</v>
      </c>
      <c r="E7" s="34">
        <v>6823</v>
      </c>
      <c r="F7" s="34">
        <v>0</v>
      </c>
      <c r="G7" s="34">
        <v>467330</v>
      </c>
      <c r="H7" s="41">
        <v>2274</v>
      </c>
      <c r="I7" s="42">
        <v>29</v>
      </c>
      <c r="J7" s="45">
        <f>H7+I7</f>
        <v>2303</v>
      </c>
      <c r="K7" s="35">
        <f>IFERROR(J7/G7,"-")</f>
        <v>0.0049279952068132</v>
      </c>
      <c r="L7" s="34">
        <v>109</v>
      </c>
      <c r="M7" s="34">
        <v>766</v>
      </c>
      <c r="N7" s="35">
        <f>IFERROR(L7/J7,"-")</f>
        <v>0.047329570125923</v>
      </c>
      <c r="O7" s="36">
        <f>IFERROR(D7/J7,"-")</f>
        <v>4758.2974381242</v>
      </c>
      <c r="P7" s="37">
        <v>276</v>
      </c>
      <c r="Q7" s="35">
        <f>IFERROR(P7/J7,"-")</f>
        <v>0.11984368215371</v>
      </c>
      <c r="R7" s="204">
        <v>16483500</v>
      </c>
      <c r="S7" s="205">
        <f>IFERROR(R7/J7,"-")</f>
        <v>7157.4033868867</v>
      </c>
      <c r="T7" s="205">
        <f>IFERROR(R7/P7,"-")</f>
        <v>59722.826086957</v>
      </c>
      <c r="U7" s="199">
        <f>IFERROR(R7-D7,"-")</f>
        <v>5525141</v>
      </c>
      <c r="V7" s="38">
        <f>R7/D7</f>
        <v>1.5041941954995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11036559</v>
      </c>
      <c r="E10" s="21">
        <f>SUM(E6:E8)</f>
        <v>6949</v>
      </c>
      <c r="F10" s="21">
        <f>SUM(F6:F8)</f>
        <v>0</v>
      </c>
      <c r="G10" s="21">
        <f>SUM(G6:G8)</f>
        <v>468208</v>
      </c>
      <c r="H10" s="21">
        <f>SUM(H6:H8)</f>
        <v>2319</v>
      </c>
      <c r="I10" s="21">
        <f>SUM(I6:I8)</f>
        <v>30</v>
      </c>
      <c r="J10" s="21">
        <f>SUM(J6:J8)</f>
        <v>2349</v>
      </c>
      <c r="K10" s="22">
        <f>IFERROR(J10/G10,"-")</f>
        <v>0.0050170009910125</v>
      </c>
      <c r="L10" s="31">
        <f>SUM(L6:L8)</f>
        <v>109</v>
      </c>
      <c r="M10" s="31">
        <f>SUM(M6:M8)</f>
        <v>777</v>
      </c>
      <c r="N10" s="22">
        <f>IFERROR(L10/J10,"-")</f>
        <v>0.046402724563644</v>
      </c>
      <c r="O10" s="23">
        <f>IFERROR(D10/J10,"-")</f>
        <v>4698.4074074074</v>
      </c>
      <c r="P10" s="24">
        <f>SUM(P6:P8)</f>
        <v>279</v>
      </c>
      <c r="Q10" s="22">
        <f>IFERROR(P10/J10,"-")</f>
        <v>0.11877394636015</v>
      </c>
      <c r="R10" s="202">
        <f>SUM(R6:R8)</f>
        <v>16531500</v>
      </c>
      <c r="S10" s="202">
        <f>IFERROR(R10/J10,"-")</f>
        <v>7037.6756066411</v>
      </c>
      <c r="T10" s="202">
        <f>IFERROR(P10/P10,"-")</f>
        <v>1</v>
      </c>
      <c r="U10" s="202">
        <f>SUM(U6:U8)</f>
        <v>5494941</v>
      </c>
      <c r="V10" s="25">
        <f>IFERROR(R10/D10,"-")</f>
        <v>1.4978853463294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0.61381074168798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78200</v>
      </c>
      <c r="H8" s="208">
        <v>1700</v>
      </c>
      <c r="I8" s="78">
        <v>126</v>
      </c>
      <c r="J8" s="78">
        <v>0</v>
      </c>
      <c r="K8" s="78">
        <v>878</v>
      </c>
      <c r="L8" s="79">
        <v>46</v>
      </c>
      <c r="M8" s="80">
        <v>43</v>
      </c>
      <c r="N8" s="81">
        <f>IFERROR(L8/K8,"-")</f>
        <v>0.052391799544419</v>
      </c>
      <c r="O8" s="78">
        <v>0</v>
      </c>
      <c r="P8" s="78">
        <v>11</v>
      </c>
      <c r="Q8" s="81">
        <f>IFERROR(O8/L8,"-")</f>
        <v>0</v>
      </c>
      <c r="R8" s="82">
        <f>IFERROR(G8/SUM(L8:L8),"-")</f>
        <v>1700</v>
      </c>
      <c r="S8" s="83">
        <v>3</v>
      </c>
      <c r="T8" s="81">
        <f>IF(L8=0,"-",S8/L8)</f>
        <v>0.065217391304348</v>
      </c>
      <c r="U8" s="213">
        <v>48000</v>
      </c>
      <c r="V8" s="214">
        <f>IFERROR(U8/L8,"-")</f>
        <v>1043.4782608696</v>
      </c>
      <c r="W8" s="214">
        <f>IFERROR(U8/S8,"-")</f>
        <v>16000</v>
      </c>
      <c r="X8" s="208">
        <f>SUM(U8:U8)-SUM(G8:G8)</f>
        <v>-30200</v>
      </c>
      <c r="Y8" s="85">
        <f>SUM(U8:U8)/SUM(G8:G8)</f>
        <v>0.61381074168798</v>
      </c>
      <c r="AA8" s="86">
        <v>3</v>
      </c>
      <c r="AB8" s="87">
        <f>IF(L8=0,"",IF(AA8=0,"",(AA8/L8)))</f>
        <v>0.065217391304348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2</v>
      </c>
      <c r="AK8" s="93">
        <f>IF(L8=0,"",IF(AJ8=0,"",(AJ8/L8)))</f>
        <v>0.043478260869565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2</v>
      </c>
      <c r="AT8" s="99">
        <f>IF(L8=0,"",IF(AS8=0,"",(AS8/L8)))</f>
        <v>0.043478260869565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6</v>
      </c>
      <c r="BC8" s="105">
        <f>IF(L8=0,"",IF(BB8=0,"",(BB8/L8)))</f>
        <v>0.1304347826087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16</v>
      </c>
      <c r="BL8" s="111">
        <f>IF(L8=0,"",IF(BK8=0,"",(BK8/L8)))</f>
        <v>0.34782608695652</v>
      </c>
      <c r="BM8" s="112">
        <v>1</v>
      </c>
      <c r="BN8" s="113">
        <f>IFERROR(BM8/BK8,"-")</f>
        <v>0.0625</v>
      </c>
      <c r="BO8" s="114">
        <v>3000</v>
      </c>
      <c r="BP8" s="115">
        <f>IFERROR(BO8/BK8,"-")</f>
        <v>187.5</v>
      </c>
      <c r="BQ8" s="116">
        <v>1</v>
      </c>
      <c r="BR8" s="116"/>
      <c r="BS8" s="116"/>
      <c r="BT8" s="117">
        <v>9</v>
      </c>
      <c r="BU8" s="118">
        <f>IF(L8=0,"",IF(BT8=0,"",(BT8/L8)))</f>
        <v>0.19565217391304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8</v>
      </c>
      <c r="CD8" s="125">
        <f>IF(L8=0,"",IF(CC8=0,"",(CC8/L8)))</f>
        <v>0.17391304347826</v>
      </c>
      <c r="CE8" s="126">
        <v>2</v>
      </c>
      <c r="CF8" s="127">
        <f>IFERROR(CE8/CC8,"-")</f>
        <v>0.25</v>
      </c>
      <c r="CG8" s="128">
        <v>45000</v>
      </c>
      <c r="CH8" s="129">
        <f>IFERROR(CG8/CC8,"-")</f>
        <v>5625</v>
      </c>
      <c r="CI8" s="130">
        <v>1</v>
      </c>
      <c r="CJ8" s="130"/>
      <c r="CK8" s="130">
        <v>1</v>
      </c>
      <c r="CL8" s="131">
        <v>3</v>
      </c>
      <c r="CM8" s="132">
        <v>48000</v>
      </c>
      <c r="CN8" s="132">
        <v>40000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0.61381074168798</v>
      </c>
      <c r="B13" s="152"/>
      <c r="C13" s="152"/>
      <c r="D13" s="152"/>
      <c r="E13" s="153" t="s">
        <v>72</v>
      </c>
      <c r="F13" s="153"/>
      <c r="G13" s="211">
        <f>SUM(G6:G12)</f>
        <v>78200</v>
      </c>
      <c r="H13" s="211"/>
      <c r="I13" s="152">
        <f>SUM(I6:I12)</f>
        <v>126</v>
      </c>
      <c r="J13" s="152">
        <f>SUM(J6:J12)</f>
        <v>0</v>
      </c>
      <c r="K13" s="152">
        <f>SUM(K6:K12)</f>
        <v>878</v>
      </c>
      <c r="L13" s="152">
        <f>SUM(L6:L12)</f>
        <v>46</v>
      </c>
      <c r="M13" s="152">
        <f>SUM(M6:M12)</f>
        <v>43</v>
      </c>
      <c r="N13" s="154">
        <f>IFERROR(L13/K13,"-")</f>
        <v>0.052391799544419</v>
      </c>
      <c r="O13" s="155">
        <f>SUM(O6:O12)</f>
        <v>0</v>
      </c>
      <c r="P13" s="155">
        <f>SUM(P6:P12)</f>
        <v>11</v>
      </c>
      <c r="Q13" s="154">
        <f>IFERROR(O13/L13,"-")</f>
        <v>0</v>
      </c>
      <c r="R13" s="156">
        <f>IFERROR(G13/L13,"-")</f>
        <v>1700</v>
      </c>
      <c r="S13" s="157">
        <f>SUM(S6:S12)</f>
        <v>3</v>
      </c>
      <c r="T13" s="154">
        <f>IFERROR(S13/L13,"-")</f>
        <v>0.065217391304348</v>
      </c>
      <c r="U13" s="211">
        <f>SUM(U6:U12)</f>
        <v>48000</v>
      </c>
      <c r="V13" s="211">
        <f>IFERROR(U13/L13,"-")</f>
        <v>1043.4782608696</v>
      </c>
      <c r="W13" s="211">
        <f>IFERROR(U13/S13,"-")</f>
        <v>16000</v>
      </c>
      <c r="X13" s="211">
        <f>U13-G13</f>
        <v>-30200</v>
      </c>
      <c r="Y13" s="158">
        <f>U13/G13</f>
        <v>0.61381074168798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1.5041941954995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10958359</v>
      </c>
      <c r="H6" s="78">
        <v>6823</v>
      </c>
      <c r="I6" s="78">
        <v>0</v>
      </c>
      <c r="J6" s="78">
        <v>467284</v>
      </c>
      <c r="K6" s="79">
        <v>2303</v>
      </c>
      <c r="L6" s="81">
        <f>IFERROR(K6/J6,"-")</f>
        <v>0.0049284803245992</v>
      </c>
      <c r="M6" s="78">
        <v>109</v>
      </c>
      <c r="N6" s="78">
        <v>766</v>
      </c>
      <c r="O6" s="81">
        <f>IFERROR(M6/(K6),"-")</f>
        <v>0.047329570125923</v>
      </c>
      <c r="P6" s="82">
        <f>IFERROR(G6/SUM(K6:K6),"-")</f>
        <v>4758.2974381242</v>
      </c>
      <c r="Q6" s="83">
        <v>276</v>
      </c>
      <c r="R6" s="81">
        <f>IF(K6=0,"-",Q6/K6)</f>
        <v>0.11984368215371</v>
      </c>
      <c r="S6" s="213">
        <v>16483500</v>
      </c>
      <c r="T6" s="214">
        <f>IFERROR(S6/K6,"-")</f>
        <v>7157.4033868867</v>
      </c>
      <c r="U6" s="214">
        <f>IFERROR(S6/Q6,"-")</f>
        <v>59722.826086957</v>
      </c>
      <c r="V6" s="208">
        <f>SUM(S6:S6)-SUM(G6:G6)</f>
        <v>5525141</v>
      </c>
      <c r="W6" s="85">
        <f>SUM(S6:S6)/SUM(G6:G6)</f>
        <v>1.5041941954995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>
        <v>1</v>
      </c>
      <c r="AI6" s="93">
        <f>IF(K6=0,"",IF(AH6=0,"",(AH6/K6)))</f>
        <v>0.00043421623968736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12</v>
      </c>
      <c r="AR6" s="99">
        <f>IF(K6=0,"",IF(AQ6=0,"",(AQ6/K6)))</f>
        <v>0.0052105948762484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66</v>
      </c>
      <c r="BA6" s="105">
        <f>IF(K6=0,"",IF(AZ6=0,"",(AZ6/K6)))</f>
        <v>0.028658271819366</v>
      </c>
      <c r="BB6" s="104">
        <v>6</v>
      </c>
      <c r="BC6" s="106">
        <f>IFERROR(BB6/AZ6,"-")</f>
        <v>0.090909090909091</v>
      </c>
      <c r="BD6" s="107">
        <v>173000</v>
      </c>
      <c r="BE6" s="108">
        <f>IFERROR(BD6/AZ6,"-")</f>
        <v>2621.2121212121</v>
      </c>
      <c r="BF6" s="109">
        <v>4</v>
      </c>
      <c r="BG6" s="109"/>
      <c r="BH6" s="109">
        <v>2</v>
      </c>
      <c r="BI6" s="110">
        <v>1260</v>
      </c>
      <c r="BJ6" s="111">
        <f>IF(K6=0,"",IF(BI6=0,"",(BI6/K6)))</f>
        <v>0.54711246200608</v>
      </c>
      <c r="BK6" s="112">
        <v>129</v>
      </c>
      <c r="BL6" s="113">
        <f>IFERROR(BK6/BI6,"-")</f>
        <v>0.10238095238095</v>
      </c>
      <c r="BM6" s="114">
        <v>6219000</v>
      </c>
      <c r="BN6" s="115">
        <f>IFERROR(BM6/BI6,"-")</f>
        <v>4935.7142857143</v>
      </c>
      <c r="BO6" s="116">
        <v>49</v>
      </c>
      <c r="BP6" s="116">
        <v>21</v>
      </c>
      <c r="BQ6" s="116">
        <v>59</v>
      </c>
      <c r="BR6" s="117">
        <v>780</v>
      </c>
      <c r="BS6" s="118">
        <f>IF(K6=0,"",IF(BR6=0,"",(BR6/K6)))</f>
        <v>0.33868866695614</v>
      </c>
      <c r="BT6" s="119">
        <v>108</v>
      </c>
      <c r="BU6" s="120">
        <f>IFERROR(BT6/BR6,"-")</f>
        <v>0.13846153846154</v>
      </c>
      <c r="BV6" s="121">
        <v>6376500</v>
      </c>
      <c r="BW6" s="122">
        <f>IFERROR(BV6/BR6,"-")</f>
        <v>8175</v>
      </c>
      <c r="BX6" s="123">
        <v>30</v>
      </c>
      <c r="BY6" s="123">
        <v>17</v>
      </c>
      <c r="BZ6" s="123">
        <v>61</v>
      </c>
      <c r="CA6" s="124">
        <v>184</v>
      </c>
      <c r="CB6" s="125">
        <f>IF(K6=0,"",IF(CA6=0,"",(CA6/K6)))</f>
        <v>0.079895788102475</v>
      </c>
      <c r="CC6" s="126">
        <v>33</v>
      </c>
      <c r="CD6" s="127">
        <f>IFERROR(CC6/CA6,"-")</f>
        <v>0.17934782608696</v>
      </c>
      <c r="CE6" s="128">
        <v>3715000</v>
      </c>
      <c r="CF6" s="129">
        <f>IFERROR(CE6/CA6,"-")</f>
        <v>20190.217391304</v>
      </c>
      <c r="CG6" s="130">
        <v>13</v>
      </c>
      <c r="CH6" s="130">
        <v>4</v>
      </c>
      <c r="CI6" s="130">
        <v>16</v>
      </c>
      <c r="CJ6" s="131">
        <v>276</v>
      </c>
      <c r="CK6" s="132">
        <v>16483500</v>
      </c>
      <c r="CL6" s="132">
        <v>1345000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1</v>
      </c>
      <c r="K7" s="79">
        <v>0</v>
      </c>
      <c r="L7" s="81">
        <f>IFERROR(K7/J7,"-")</f>
        <v>0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45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134"/>
      <c r="B9" s="53"/>
      <c r="C9" s="135"/>
      <c r="D9" s="136"/>
      <c r="E9" s="77"/>
      <c r="F9" s="77"/>
      <c r="G9" s="209"/>
      <c r="H9" s="137"/>
      <c r="I9" s="137"/>
      <c r="J9" s="78"/>
      <c r="K9" s="78"/>
      <c r="L9" s="138"/>
      <c r="M9" s="138"/>
      <c r="N9" s="78"/>
      <c r="O9" s="138"/>
      <c r="P9" s="84"/>
      <c r="Q9" s="84"/>
      <c r="R9" s="84"/>
      <c r="S9" s="213"/>
      <c r="T9" s="213"/>
      <c r="U9" s="213"/>
      <c r="V9" s="213"/>
      <c r="W9" s="138"/>
      <c r="X9" s="74"/>
      <c r="Y9" s="139"/>
      <c r="Z9" s="140"/>
      <c r="AA9" s="139"/>
      <c r="AB9" s="141"/>
      <c r="AC9" s="142"/>
      <c r="AD9" s="143"/>
      <c r="AE9" s="144"/>
      <c r="AF9" s="144"/>
      <c r="AG9" s="144"/>
      <c r="AH9" s="139"/>
      <c r="AI9" s="140"/>
      <c r="AJ9" s="139"/>
      <c r="AK9" s="141"/>
      <c r="AL9" s="142"/>
      <c r="AM9" s="143"/>
      <c r="AN9" s="144"/>
      <c r="AO9" s="144"/>
      <c r="AP9" s="144"/>
      <c r="AQ9" s="139"/>
      <c r="AR9" s="140"/>
      <c r="AS9" s="139"/>
      <c r="AT9" s="141"/>
      <c r="AU9" s="142"/>
      <c r="AV9" s="143"/>
      <c r="AW9" s="144"/>
      <c r="AX9" s="144"/>
      <c r="AY9" s="144"/>
      <c r="AZ9" s="139"/>
      <c r="BA9" s="140"/>
      <c r="BB9" s="139"/>
      <c r="BC9" s="141"/>
      <c r="BD9" s="142"/>
      <c r="BE9" s="143"/>
      <c r="BF9" s="144"/>
      <c r="BG9" s="144"/>
      <c r="BH9" s="144"/>
      <c r="BI9" s="75"/>
      <c r="BJ9" s="145"/>
      <c r="BK9" s="139"/>
      <c r="BL9" s="141"/>
      <c r="BM9" s="142"/>
      <c r="BN9" s="143"/>
      <c r="BO9" s="144"/>
      <c r="BP9" s="144"/>
      <c r="BQ9" s="144"/>
      <c r="BR9" s="75"/>
      <c r="BS9" s="145"/>
      <c r="BT9" s="139"/>
      <c r="BU9" s="141"/>
      <c r="BV9" s="142"/>
      <c r="BW9" s="143"/>
      <c r="BX9" s="144"/>
      <c r="BY9" s="144"/>
      <c r="BZ9" s="144"/>
      <c r="CA9" s="75"/>
      <c r="CB9" s="145"/>
      <c r="CC9" s="139"/>
      <c r="CD9" s="141"/>
      <c r="CE9" s="142"/>
      <c r="CF9" s="143"/>
      <c r="CG9" s="144"/>
      <c r="CH9" s="144"/>
      <c r="CI9" s="144"/>
      <c r="CJ9" s="146"/>
      <c r="CK9" s="142"/>
      <c r="CL9" s="142"/>
      <c r="CM9" s="142"/>
      <c r="CN9" s="147"/>
    </row>
    <row r="10" spans="1:94">
      <c r="A10" s="134"/>
      <c r="B10" s="148"/>
      <c r="C10" s="78"/>
      <c r="D10" s="78"/>
      <c r="E10" s="149"/>
      <c r="F10" s="150"/>
      <c r="G10" s="210"/>
      <c r="H10" s="137"/>
      <c r="I10" s="137"/>
      <c r="J10" s="78"/>
      <c r="K10" s="78"/>
      <c r="L10" s="138"/>
      <c r="M10" s="138"/>
      <c r="N10" s="78"/>
      <c r="O10" s="138"/>
      <c r="P10" s="84"/>
      <c r="Q10" s="84"/>
      <c r="R10" s="84"/>
      <c r="S10" s="213"/>
      <c r="T10" s="213"/>
      <c r="U10" s="213"/>
      <c r="V10" s="213"/>
      <c r="W10" s="138"/>
      <c r="X10" s="151"/>
      <c r="Y10" s="139"/>
      <c r="Z10" s="140"/>
      <c r="AA10" s="139"/>
      <c r="AB10" s="141"/>
      <c r="AC10" s="142"/>
      <c r="AD10" s="143"/>
      <c r="AE10" s="144"/>
      <c r="AF10" s="144"/>
      <c r="AG10" s="144"/>
      <c r="AH10" s="139"/>
      <c r="AI10" s="140"/>
      <c r="AJ10" s="139"/>
      <c r="AK10" s="141"/>
      <c r="AL10" s="142"/>
      <c r="AM10" s="143"/>
      <c r="AN10" s="144"/>
      <c r="AO10" s="144"/>
      <c r="AP10" s="144"/>
      <c r="AQ10" s="139"/>
      <c r="AR10" s="140"/>
      <c r="AS10" s="139"/>
      <c r="AT10" s="141"/>
      <c r="AU10" s="142"/>
      <c r="AV10" s="143"/>
      <c r="AW10" s="144"/>
      <c r="AX10" s="144"/>
      <c r="AY10" s="144"/>
      <c r="AZ10" s="139"/>
      <c r="BA10" s="140"/>
      <c r="BB10" s="139"/>
      <c r="BC10" s="141"/>
      <c r="BD10" s="142"/>
      <c r="BE10" s="143"/>
      <c r="BF10" s="144"/>
      <c r="BG10" s="144"/>
      <c r="BH10" s="144"/>
      <c r="BI10" s="75"/>
      <c r="BJ10" s="145"/>
      <c r="BK10" s="139"/>
      <c r="BL10" s="141"/>
      <c r="BM10" s="142"/>
      <c r="BN10" s="143"/>
      <c r="BO10" s="144"/>
      <c r="BP10" s="144"/>
      <c r="BQ10" s="144"/>
      <c r="BR10" s="75"/>
      <c r="BS10" s="145"/>
      <c r="BT10" s="139"/>
      <c r="BU10" s="141"/>
      <c r="BV10" s="142"/>
      <c r="BW10" s="143"/>
      <c r="BX10" s="144"/>
      <c r="BY10" s="144"/>
      <c r="BZ10" s="144"/>
      <c r="CA10" s="75"/>
      <c r="CB10" s="145"/>
      <c r="CC10" s="139"/>
      <c r="CD10" s="141"/>
      <c r="CE10" s="142"/>
      <c r="CF10" s="143"/>
      <c r="CG10" s="144"/>
      <c r="CH10" s="144"/>
      <c r="CI10" s="144"/>
      <c r="CJ10" s="146"/>
      <c r="CK10" s="142"/>
      <c r="CL10" s="142"/>
      <c r="CM10" s="142"/>
      <c r="CN10" s="147"/>
    </row>
    <row r="11" spans="1:94">
      <c r="A11" s="68">
        <f>Z11</f>
        <v/>
      </c>
      <c r="B11" s="152"/>
      <c r="C11" s="152"/>
      <c r="D11" s="152"/>
      <c r="E11" s="153" t="s">
        <v>80</v>
      </c>
      <c r="F11" s="153"/>
      <c r="G11" s="211">
        <f>SUM(G6:G10)</f>
        <v>10958359</v>
      </c>
      <c r="H11" s="152">
        <f>SUM(H6:H10)</f>
        <v>6823</v>
      </c>
      <c r="I11" s="152">
        <f>SUM(I6:I10)</f>
        <v>0</v>
      </c>
      <c r="J11" s="152">
        <f>SUM(J6:J10)</f>
        <v>467330</v>
      </c>
      <c r="K11" s="152">
        <f>SUM(K6:K10)</f>
        <v>2303</v>
      </c>
      <c r="L11" s="154">
        <f>IFERROR(K11/J11,"-")</f>
        <v>0.0049279952068132</v>
      </c>
      <c r="M11" s="155">
        <f>SUM(M6:M10)</f>
        <v>109</v>
      </c>
      <c r="N11" s="155">
        <f>SUM(N6:N10)</f>
        <v>766</v>
      </c>
      <c r="O11" s="154">
        <f>IFERROR(M11/K11,"-")</f>
        <v>0.047329570125923</v>
      </c>
      <c r="P11" s="156">
        <f>IFERROR(G11/K11,"-")</f>
        <v>4758.2974381242</v>
      </c>
      <c r="Q11" s="157">
        <f>SUM(Q6:Q10)</f>
        <v>276</v>
      </c>
      <c r="R11" s="154">
        <f>IFERROR(Q11/K11,"-")</f>
        <v>0.11984368215371</v>
      </c>
      <c r="S11" s="211">
        <f>SUM(S6:S10)</f>
        <v>16483500</v>
      </c>
      <c r="T11" s="211">
        <f>IFERROR(S11/K11,"-")</f>
        <v>7157.4033868867</v>
      </c>
      <c r="U11" s="211">
        <f>IFERROR(S11/Q11,"-")</f>
        <v>59722.826086957</v>
      </c>
      <c r="V11" s="211">
        <f>S11-G11</f>
        <v>5525141</v>
      </c>
      <c r="W11" s="158">
        <f>S11/G11</f>
        <v>1.5041941954995</v>
      </c>
      <c r="X11" s="159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