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<sst xmlns="http://schemas.openxmlformats.org/spreadsheetml/2006/main" uniqueCount="98">
  <si>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</si>
  <si>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</si>
  <si>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</si>
  <si>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</si>
  <si>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</si>
  <si>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</si>
  <si>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</si>
  <si>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</si>
  <si>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</si>
  <si>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</si>
  <si>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</si>
  <si>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</si>
  <si>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</si>
  <si>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</si>
  <si>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</si>
  <si>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</si>
  <si>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</si>
  <si>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</si>
  <si>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</si>
  <si>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</si>
  <si>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</si>
  <si>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</si>
  <si>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</si>
  <si>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</si>
  <si>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アフィリエイト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</si>
  <si>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</si>
  <si>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</si>
  <si>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</si>
  <si>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</si>
  <si>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</si>
  <si>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</si>
  <si>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</si>
  <si>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</si>
  <si>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</si>
  <si>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</si>
  <si>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</si>
  <si>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</si>
  <si>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</si>
  <si>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</si>
  <si>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</si>
  <si>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</si>
  <si>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</si>
  <si>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</si>
  <si>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</si>
  <si>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</si>
  <si>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</si>
  <si>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</si>
  <si>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</si>
  <si>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</si>
  <si>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</si>
  <si>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</si>
  <si>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</si>
  <si>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</si>
  <si>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</si>
  <si>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</si>
  <si>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</si>
  <si>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</si>
  <si>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</si>
  <si>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</si>
  <si>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</si>
  <si>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</si>
  <si>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</si>
  <si>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vm075</t>
  </si>
  <si>
    <t>楽楽出版</t>
  </si>
  <si>
    <t>DVDパス_空電説明</t>
  </si>
  <si>
    <t>毎月売</t>
  </si>
  <si>
    <t>lp01</t>
  </si>
  <si>
    <t>EXCITING MAX!SPECIAL</t>
  </si>
  <si>
    <t>DVD袋裏1C+コンテンツ枠</t>
  </si>
  <si>
    <t>5月11日(水)</t>
  </si>
  <si>
    <t>vm076</t>
  </si>
  <si>
    <t>空電</t>
  </si>
  <si>
    <t>DVD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</si>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</sst>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</v>
      </c>
      <c r="D6" s="330">
        <v>162500</v>
      </c>
      <c r="E6" s="79">
        <v>503</v>
      </c>
      <c r="F6" s="79">
        <v>256</v>
      </c>
      <c r="G6" s="79">
        <v>698</v>
      </c>
      <c r="H6" s="89">
        <v>156</v>
      </c>
      <c r="I6" s="90">
        <v>5</v>
      </c>
      <c r="J6" s="143">
        <f>H6+I6</f>
        <v>161</v>
      </c>
      <c r="K6" s="80">
        <f>IFERROR(J6/G6,"-")</f>
        <v>0.23065902578797</v>
      </c>
      <c r="L6" s="79">
        <v>4</v>
      </c>
      <c r="M6" s="79">
        <v>36</v>
      </c>
      <c r="N6" s="80">
        <f>IFERROR(L6/J6,"-")</f>
        <v>0.024844720496894</v>
      </c>
      <c r="O6" s="81">
        <f>IFERROR(D6/J6,"-")</f>
        <v>1009.3167701863</v>
      </c>
      <c r="P6" s="82">
        <v>2</v>
      </c>
      <c r="Q6" s="80">
        <f>IFERROR(P6/J6,"-")</f>
        <v>0.012422360248447</v>
      </c>
      <c r="R6" s="335">
        <v>490000</v>
      </c>
      <c r="S6" s="336">
        <f>IFERROR(R6/J6,"-")</f>
        <v>3043.4782608696</v>
      </c>
      <c r="T6" s="336">
        <f>IFERROR(R6/P6,"-")</f>
        <v>245000</v>
      </c>
      <c r="U6" s="330">
        <f>IFERROR(R6-D6,"-")</f>
        <v>327500</v>
      </c>
      <c r="V6" s="83">
        <f>R6/D6</f>
        <v>3.0153846153846</v>
      </c>
      <c r="W6" s="77"/>
      <c r="X6" s="142"/>
    </row>
    <row r="7" spans="1:24">
      <c r="A7" s="78"/>
      <c r="B7" s="84" t="s">
        <v>24</v>
      </c>
      <c r="C7" s="84">
        <v>5</v>
      </c>
      <c r="D7" s="330">
        <v>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5607118</v>
      </c>
      <c r="E8" s="79">
        <v>3625</v>
      </c>
      <c r="F8" s="79">
        <v>0</v>
      </c>
      <c r="G8" s="79">
        <v>266832</v>
      </c>
      <c r="H8" s="89">
        <v>1411</v>
      </c>
      <c r="I8" s="90">
        <v>25</v>
      </c>
      <c r="J8" s="143">
        <f>H8+I8</f>
        <v>1436</v>
      </c>
      <c r="K8" s="80">
        <f>IFERROR(J8/G8,"-")</f>
        <v>0.0053816633687114</v>
      </c>
      <c r="L8" s="79">
        <v>71</v>
      </c>
      <c r="M8" s="79">
        <v>481</v>
      </c>
      <c r="N8" s="80">
        <f>IFERROR(L8/J8,"-")</f>
        <v>0.049442896935933</v>
      </c>
      <c r="O8" s="81">
        <f>IFERROR(D8/J8,"-")</f>
        <v>3904.6782729805</v>
      </c>
      <c r="P8" s="82">
        <v>154</v>
      </c>
      <c r="Q8" s="80">
        <f>IFERROR(P8/J8,"-")</f>
        <v>0.10724233983287</v>
      </c>
      <c r="R8" s="335">
        <v>5699000</v>
      </c>
      <c r="S8" s="336">
        <f>IFERROR(R8/J8,"-")</f>
        <v>3968.6629526462</v>
      </c>
      <c r="T8" s="336">
        <f>IFERROR(R8/P8,"-")</f>
        <v>37006.493506494</v>
      </c>
      <c r="U8" s="330">
        <f>IFERROR(R8-D8,"-")</f>
        <v>91882</v>
      </c>
      <c r="V8" s="83">
        <f>R8/D8</f>
        <v>1.0163866713702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5769618</v>
      </c>
      <c r="E11" s="41">
        <f>SUM(E6:E9)</f>
        <v>4128</v>
      </c>
      <c r="F11" s="41">
        <f>SUM(F6:F9)</f>
        <v>256</v>
      </c>
      <c r="G11" s="41">
        <f>SUM(G6:G9)</f>
        <v>267530</v>
      </c>
      <c r="H11" s="41">
        <f>SUM(H6:H9)</f>
        <v>1567</v>
      </c>
      <c r="I11" s="41">
        <f>SUM(I6:I9)</f>
        <v>30</v>
      </c>
      <c r="J11" s="41">
        <f>SUM(J6:J9)</f>
        <v>1597</v>
      </c>
      <c r="K11" s="42">
        <f>IFERROR(J11/G11,"-")</f>
        <v>0.0059694239898329</v>
      </c>
      <c r="L11" s="76">
        <f>SUM(L6:L9)</f>
        <v>75</v>
      </c>
      <c r="M11" s="76">
        <f>SUM(M6:M9)</f>
        <v>517</v>
      </c>
      <c r="N11" s="42">
        <f>IFERROR(L11/J11,"-")</f>
        <v>0.046963055729493</v>
      </c>
      <c r="O11" s="43">
        <f>IFERROR(D11/J11,"-")</f>
        <v>3612.7852222918</v>
      </c>
      <c r="P11" s="44">
        <f>SUM(P6:P9)</f>
        <v>156</v>
      </c>
      <c r="Q11" s="42">
        <f>IFERROR(P11/J11,"-")</f>
        <v>0.097683155917345</v>
      </c>
      <c r="R11" s="333">
        <f>SUM(R6:R9)</f>
        <v>6189000</v>
      </c>
      <c r="S11" s="333">
        <f>IFERROR(R11/J11,"-")</f>
        <v>3875.3913587977</v>
      </c>
      <c r="T11" s="333">
        <f>IFERROR(P11/P11,"-")</f>
        <v>1</v>
      </c>
      <c r="U11" s="333">
        <f>SUM(U6:U9)</f>
        <v>419382</v>
      </c>
      <c r="V11" s="45">
        <f>IFERROR(R11/D11,"-")</f>
        <v>1.0726880011814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3.0153846153846</v>
      </c>
      <c r="B6" s="347" t="s">
        <v>62</v>
      </c>
      <c r="C6" s="347" t="s">
        <v>63</v>
      </c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162500</v>
      </c>
      <c r="K6" s="79">
        <v>110</v>
      </c>
      <c r="L6" s="79">
        <v>0</v>
      </c>
      <c r="M6" s="79">
        <v>472</v>
      </c>
      <c r="N6" s="89">
        <v>60</v>
      </c>
      <c r="O6" s="90">
        <v>2</v>
      </c>
      <c r="P6" s="91">
        <f>N6+O6</f>
        <v>62</v>
      </c>
      <c r="Q6" s="80">
        <f>IFERROR(P6/M6,"-")</f>
        <v>0.13135593220339</v>
      </c>
      <c r="R6" s="79">
        <v>0</v>
      </c>
      <c r="S6" s="79">
        <v>19</v>
      </c>
      <c r="T6" s="80">
        <f>IFERROR(R6/(P6),"-")</f>
        <v>0</v>
      </c>
      <c r="U6" s="336">
        <f>IFERROR(J6/SUM(N6:O7),"-")</f>
        <v>1009.3167701863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327500</v>
      </c>
      <c r="AB6" s="83">
        <f>SUM(X6:X7)/SUM(J6:J7)</f>
        <v>3.0153846153846</v>
      </c>
      <c r="AC6" s="77"/>
      <c r="AD6" s="92">
        <v>5</v>
      </c>
      <c r="AE6" s="93">
        <f>IF(P6=0,"",IF(AD6=0,"",(AD6/P6)))</f>
        <v>0.080645161290323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18</v>
      </c>
      <c r="AN6" s="99">
        <f>IF(P6=0,"",IF(AM6=0,"",(AM6/P6)))</f>
        <v>0.29032258064516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13</v>
      </c>
      <c r="AW6" s="105">
        <f>IF(P6=0,"",IF(AV6=0,"",(AV6/P6)))</f>
        <v>0.20967741935484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0.12903225806452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12</v>
      </c>
      <c r="BO6" s="118">
        <f>IF(P6=0,"",IF(BN6=0,"",(BN6/P6)))</f>
        <v>0.19354838709677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0.080645161290323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0.016129032258065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393</v>
      </c>
      <c r="L7" s="79">
        <v>256</v>
      </c>
      <c r="M7" s="79">
        <v>226</v>
      </c>
      <c r="N7" s="89">
        <v>96</v>
      </c>
      <c r="O7" s="90">
        <v>3</v>
      </c>
      <c r="P7" s="91">
        <f>N7+O7</f>
        <v>99</v>
      </c>
      <c r="Q7" s="80">
        <f>IFERROR(P7/M7,"-")</f>
        <v>0.43805309734513</v>
      </c>
      <c r="R7" s="79">
        <v>4</v>
      </c>
      <c r="S7" s="79">
        <v>17</v>
      </c>
      <c r="T7" s="80">
        <f>IFERROR(R7/(P7),"-")</f>
        <v>0.04040404040404</v>
      </c>
      <c r="U7" s="336"/>
      <c r="V7" s="82">
        <v>2</v>
      </c>
      <c r="W7" s="80">
        <f>IF(P7=0,"-",V7/P7)</f>
        <v>0.02020202020202</v>
      </c>
      <c r="X7" s="335">
        <v>490000</v>
      </c>
      <c r="Y7" s="336">
        <f>IFERROR(X7/P7,"-")</f>
        <v>4949.4949494949</v>
      </c>
      <c r="Z7" s="336">
        <f>IFERROR(X7/V7,"-")</f>
        <v>245000</v>
      </c>
      <c r="AA7" s="330"/>
      <c r="AB7" s="83"/>
      <c r="AC7" s="77"/>
      <c r="AD7" s="92">
        <v>2</v>
      </c>
      <c r="AE7" s="93">
        <f>IF(P7=0,"",IF(AD7=0,"",(AD7/P7)))</f>
        <v>0.02020202020202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13</v>
      </c>
      <c r="AN7" s="99">
        <f>IF(P7=0,"",IF(AM7=0,"",(AM7/P7)))</f>
        <v>0.13131313131313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15</v>
      </c>
      <c r="AW7" s="105">
        <f>IF(P7=0,"",IF(AV7=0,"",(AV7/P7)))</f>
        <v>0.15151515151515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16</v>
      </c>
      <c r="BF7" s="111">
        <f>IF(P7=0,"",IF(BE7=0,"",(BE7/P7)))</f>
        <v>0.16161616161616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31</v>
      </c>
      <c r="BO7" s="118">
        <f>IF(P7=0,"",IF(BN7=0,"",(BN7/P7)))</f>
        <v>0.31313131313131</v>
      </c>
      <c r="BP7" s="119">
        <v>1</v>
      </c>
      <c r="BQ7" s="120">
        <f>IFERROR(BP7/BN7,"-")</f>
        <v>0.032258064516129</v>
      </c>
      <c r="BR7" s="121">
        <v>15000</v>
      </c>
      <c r="BS7" s="122">
        <f>IFERROR(BR7/BN7,"-")</f>
        <v>483.87096774194</v>
      </c>
      <c r="BT7" s="123"/>
      <c r="BU7" s="123">
        <v>1</v>
      </c>
      <c r="BV7" s="123"/>
      <c r="BW7" s="124">
        <v>17</v>
      </c>
      <c r="BX7" s="125">
        <f>IF(P7=0,"",IF(BW7=0,"",(BW7/P7)))</f>
        <v>0.17171717171717</v>
      </c>
      <c r="BY7" s="126">
        <v>1</v>
      </c>
      <c r="BZ7" s="127">
        <f>IFERROR(BY7/BW7,"-")</f>
        <v>0.058823529411765</v>
      </c>
      <c r="CA7" s="128">
        <v>475000</v>
      </c>
      <c r="CB7" s="129">
        <f>IFERROR(CA7/BW7,"-")</f>
        <v>27941.176470588</v>
      </c>
      <c r="CC7" s="130"/>
      <c r="CD7" s="130"/>
      <c r="CE7" s="130">
        <v>1</v>
      </c>
      <c r="CF7" s="131">
        <v>5</v>
      </c>
      <c r="CG7" s="132">
        <f>IF(P7=0,"",IF(CF7=0,"",(CF7/P7)))</f>
        <v>0.050505050505051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490000</v>
      </c>
      <c r="CQ7" s="139">
        <v>475000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3.0153846153846</v>
      </c>
      <c r="B10" s="39"/>
      <c r="C10" s="39"/>
      <c r="D10" s="39"/>
      <c r="E10" s="39"/>
      <c r="F10" s="39"/>
      <c r="G10" s="40" t="s">
        <v>72</v>
      </c>
      <c r="H10" s="40"/>
      <c r="I10" s="40"/>
      <c r="J10" s="333">
        <f>SUM(J6:J9)</f>
        <v>162500</v>
      </c>
      <c r="K10" s="41">
        <f>SUM(K6:K9)</f>
        <v>503</v>
      </c>
      <c r="L10" s="41">
        <f>SUM(L6:L9)</f>
        <v>256</v>
      </c>
      <c r="M10" s="41">
        <f>SUM(M6:M9)</f>
        <v>698</v>
      </c>
      <c r="N10" s="41">
        <f>SUM(N6:N9)</f>
        <v>156</v>
      </c>
      <c r="O10" s="41">
        <f>SUM(O6:O9)</f>
        <v>5</v>
      </c>
      <c r="P10" s="41">
        <f>SUM(P6:P9)</f>
        <v>161</v>
      </c>
      <c r="Q10" s="42">
        <f>IFERROR(P10/M10,"-")</f>
        <v>0.23065902578797</v>
      </c>
      <c r="R10" s="76">
        <f>SUM(R6:R9)</f>
        <v>4</v>
      </c>
      <c r="S10" s="76">
        <f>SUM(S6:S9)</f>
        <v>36</v>
      </c>
      <c r="T10" s="42">
        <f>IFERROR(R10/P10,"-")</f>
        <v>0.024844720496894</v>
      </c>
      <c r="U10" s="338">
        <f>IFERROR(J10/P10,"-")</f>
        <v>1009.3167701863</v>
      </c>
      <c r="V10" s="44">
        <f>SUM(V6:V9)</f>
        <v>2</v>
      </c>
      <c r="W10" s="42">
        <f>IFERROR(V10/P10,"-")</f>
        <v>0.012422360248447</v>
      </c>
      <c r="X10" s="333">
        <f>SUM(X6:X9)</f>
        <v>490000</v>
      </c>
      <c r="Y10" s="333">
        <f>IFERROR(X10/P10,"-")</f>
        <v>3043.4782608696</v>
      </c>
      <c r="Z10" s="333">
        <f>IFERROR(X10/V10,"-")</f>
        <v>245000</v>
      </c>
      <c r="AA10" s="333">
        <f>X10-J10</f>
        <v>327500</v>
      </c>
      <c r="AB10" s="45">
        <f>X10/J10</f>
        <v>3.0153846153846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74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75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76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77</v>
      </c>
      <c r="C6" s="347"/>
      <c r="D6" s="347" t="s">
        <v>78</v>
      </c>
      <c r="E6" s="175" t="s">
        <v>79</v>
      </c>
      <c r="F6" s="175" t="s">
        <v>80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81</v>
      </c>
      <c r="C7" s="347"/>
      <c r="D7" s="347" t="s">
        <v>78</v>
      </c>
      <c r="E7" s="175" t="s">
        <v>82</v>
      </c>
      <c r="F7" s="175" t="s">
        <v>80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83</v>
      </c>
      <c r="C8" s="347"/>
      <c r="D8" s="347" t="s">
        <v>78</v>
      </c>
      <c r="E8" s="175" t="s">
        <v>84</v>
      </c>
      <c r="F8" s="175" t="s">
        <v>80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85</v>
      </c>
      <c r="C9" s="347"/>
      <c r="D9" s="347" t="s">
        <v>78</v>
      </c>
      <c r="E9" s="175" t="s">
        <v>86</v>
      </c>
      <c r="F9" s="175" t="s">
        <v>80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87</v>
      </c>
      <c r="C10" s="347"/>
      <c r="D10" s="347" t="s">
        <v>78</v>
      </c>
      <c r="E10" s="175" t="s">
        <v>88</v>
      </c>
      <c r="F10" s="175" t="s">
        <v>80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89</v>
      </c>
      <c r="F13" s="251"/>
      <c r="G13" s="343">
        <f>SUM(G6:G12)</f>
        <v>0</v>
      </c>
      <c r="H13" s="343"/>
      <c r="I13" s="250">
        <f>SUM(I6:I12)</f>
        <v>0</v>
      </c>
      <c r="J13" s="250">
        <f>SUM(J6:J12)</f>
        <v>0</v>
      </c>
      <c r="K13" s="250">
        <f>SUM(K6:K12)</f>
        <v>0</v>
      </c>
      <c r="L13" s="250">
        <f>SUM(L6:L12)</f>
        <v>0</v>
      </c>
      <c r="M13" s="250">
        <f>SUM(M6:M12)</f>
        <v>0</v>
      </c>
      <c r="N13" s="252" t="str">
        <f>IFERROR(L13/K13,"-")</f>
        <v>-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90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74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1.0163866713702</v>
      </c>
      <c r="B6" s="347" t="s">
        <v>91</v>
      </c>
      <c r="C6" s="347"/>
      <c r="D6" s="347"/>
      <c r="E6" s="175" t="s">
        <v>92</v>
      </c>
      <c r="F6" s="175" t="s">
        <v>80</v>
      </c>
      <c r="G6" s="340">
        <v>5607118</v>
      </c>
      <c r="H6" s="176">
        <v>3625</v>
      </c>
      <c r="I6" s="176">
        <v>0</v>
      </c>
      <c r="J6" s="176">
        <v>266713</v>
      </c>
      <c r="K6" s="177">
        <v>1436</v>
      </c>
      <c r="L6" s="179">
        <f>IFERROR(K6/J6,"-")</f>
        <v>0.0053840645187899</v>
      </c>
      <c r="M6" s="176">
        <v>71</v>
      </c>
      <c r="N6" s="176">
        <v>481</v>
      </c>
      <c r="O6" s="179">
        <f>IFERROR(M6/(K6),"-")</f>
        <v>0.049442896935933</v>
      </c>
      <c r="P6" s="180">
        <f>IFERROR(G6/SUM(K6:K6),"-")</f>
        <v>3904.6782729805</v>
      </c>
      <c r="Q6" s="181">
        <v>154</v>
      </c>
      <c r="R6" s="179">
        <f>IF(K6=0,"-",Q6/K6)</f>
        <v>0.10724233983287</v>
      </c>
      <c r="S6" s="345">
        <v>5699000</v>
      </c>
      <c r="T6" s="346">
        <f>IFERROR(S6/K6,"-")</f>
        <v>3968.6629526462</v>
      </c>
      <c r="U6" s="346">
        <f>IFERROR(S6/Q6,"-")</f>
        <v>37006.493506494</v>
      </c>
      <c r="V6" s="340">
        <f>SUM(S6:S6)-SUM(G6:G6)</f>
        <v>91882</v>
      </c>
      <c r="W6" s="183">
        <f>SUM(S6:S6)/SUM(G6:G6)</f>
        <v>1.0163866713702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0.00069637883008357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24</v>
      </c>
      <c r="AR6" s="197">
        <f>IF(K6=0,"",IF(AQ6=0,"",(AQ6/K6)))</f>
        <v>0.016713091922006</v>
      </c>
      <c r="AS6" s="196">
        <v>3</v>
      </c>
      <c r="AT6" s="198">
        <f>IFERROR(AS6/AQ6,"-")</f>
        <v>0.125</v>
      </c>
      <c r="AU6" s="199">
        <v>9000</v>
      </c>
      <c r="AV6" s="200">
        <f>IFERROR(AU6/AQ6,"-")</f>
        <v>375</v>
      </c>
      <c r="AW6" s="201">
        <v>3</v>
      </c>
      <c r="AX6" s="201"/>
      <c r="AY6" s="201"/>
      <c r="AZ6" s="202">
        <v>45</v>
      </c>
      <c r="BA6" s="203">
        <f>IF(K6=0,"",IF(AZ6=0,"",(AZ6/K6)))</f>
        <v>0.03133704735376</v>
      </c>
      <c r="BB6" s="202">
        <v>3</v>
      </c>
      <c r="BC6" s="204">
        <f>IFERROR(BB6/AZ6,"-")</f>
        <v>0.066666666666667</v>
      </c>
      <c r="BD6" s="205">
        <v>29000</v>
      </c>
      <c r="BE6" s="206">
        <f>IFERROR(BD6/AZ6,"-")</f>
        <v>644.44444444444</v>
      </c>
      <c r="BF6" s="207">
        <v>1</v>
      </c>
      <c r="BG6" s="207">
        <v>1</v>
      </c>
      <c r="BH6" s="207">
        <v>1</v>
      </c>
      <c r="BI6" s="208">
        <v>859</v>
      </c>
      <c r="BJ6" s="209">
        <f>IF(K6=0,"",IF(BI6=0,"",(BI6/K6)))</f>
        <v>0.59818941504178</v>
      </c>
      <c r="BK6" s="210">
        <v>85</v>
      </c>
      <c r="BL6" s="211">
        <f>IFERROR(BK6/BI6,"-")</f>
        <v>0.09895227008149</v>
      </c>
      <c r="BM6" s="212">
        <v>3255000</v>
      </c>
      <c r="BN6" s="213">
        <f>IFERROR(BM6/BI6,"-")</f>
        <v>3789.2898719441</v>
      </c>
      <c r="BO6" s="214">
        <v>36</v>
      </c>
      <c r="BP6" s="214">
        <v>15</v>
      </c>
      <c r="BQ6" s="214">
        <v>34</v>
      </c>
      <c r="BR6" s="215">
        <v>421</v>
      </c>
      <c r="BS6" s="216">
        <f>IF(K6=0,"",IF(BR6=0,"",(BR6/K6)))</f>
        <v>0.29317548746518</v>
      </c>
      <c r="BT6" s="217">
        <v>49</v>
      </c>
      <c r="BU6" s="218">
        <f>IFERROR(BT6/BR6,"-")</f>
        <v>0.11638954869359</v>
      </c>
      <c r="BV6" s="219">
        <v>1325000</v>
      </c>
      <c r="BW6" s="220">
        <f>IFERROR(BV6/BR6,"-")</f>
        <v>3147.2684085511</v>
      </c>
      <c r="BX6" s="221">
        <v>18</v>
      </c>
      <c r="BY6" s="221">
        <v>6</v>
      </c>
      <c r="BZ6" s="221">
        <v>25</v>
      </c>
      <c r="CA6" s="222">
        <v>86</v>
      </c>
      <c r="CB6" s="223">
        <f>IF(K6=0,"",IF(CA6=0,"",(CA6/K6)))</f>
        <v>0.059888579387187</v>
      </c>
      <c r="CC6" s="224">
        <v>14</v>
      </c>
      <c r="CD6" s="225">
        <f>IFERROR(CC6/CA6,"-")</f>
        <v>0.16279069767442</v>
      </c>
      <c r="CE6" s="226">
        <v>1081000</v>
      </c>
      <c r="CF6" s="227">
        <f>IFERROR(CE6/CA6,"-")</f>
        <v>12569.76744186</v>
      </c>
      <c r="CG6" s="228">
        <v>4</v>
      </c>
      <c r="CH6" s="228">
        <v>2</v>
      </c>
      <c r="CI6" s="228">
        <v>8</v>
      </c>
      <c r="CJ6" s="229">
        <v>154</v>
      </c>
      <c r="CK6" s="230">
        <v>5699000</v>
      </c>
      <c r="CL6" s="230">
        <v>560000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93</v>
      </c>
      <c r="C7" s="347"/>
      <c r="D7" s="347"/>
      <c r="E7" s="175" t="s">
        <v>94</v>
      </c>
      <c r="F7" s="175" t="s">
        <v>80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95</v>
      </c>
      <c r="C8" s="347"/>
      <c r="D8" s="347"/>
      <c r="E8" s="175" t="s">
        <v>96</v>
      </c>
      <c r="F8" s="175" t="s">
        <v>80</v>
      </c>
      <c r="G8" s="340">
        <v>0</v>
      </c>
      <c r="H8" s="176">
        <v>0</v>
      </c>
      <c r="I8" s="176">
        <v>0</v>
      </c>
      <c r="J8" s="176">
        <v>119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97</v>
      </c>
      <c r="F11" s="251"/>
      <c r="G11" s="343">
        <f>SUM(G6:G10)</f>
        <v>5607118</v>
      </c>
      <c r="H11" s="250">
        <f>SUM(H6:H10)</f>
        <v>3625</v>
      </c>
      <c r="I11" s="250">
        <f>SUM(I6:I10)</f>
        <v>0</v>
      </c>
      <c r="J11" s="250">
        <f>SUM(J6:J10)</f>
        <v>266832</v>
      </c>
      <c r="K11" s="250">
        <f>SUM(K6:K10)</f>
        <v>1436</v>
      </c>
      <c r="L11" s="252">
        <f>IFERROR(K11/J11,"-")</f>
        <v>0.0053816633687114</v>
      </c>
      <c r="M11" s="253">
        <f>SUM(M6:M10)</f>
        <v>71</v>
      </c>
      <c r="N11" s="253">
        <f>SUM(N6:N10)</f>
        <v>481</v>
      </c>
      <c r="O11" s="252">
        <f>IFERROR(M11/K11,"-")</f>
        <v>0.049442896935933</v>
      </c>
      <c r="P11" s="254">
        <f>IFERROR(G11/K11,"-")</f>
        <v>3904.6782729805</v>
      </c>
      <c r="Q11" s="255">
        <f>SUM(Q6:Q10)</f>
        <v>154</v>
      </c>
      <c r="R11" s="252">
        <f>IFERROR(Q11/K11,"-")</f>
        <v>0.10724233983287</v>
      </c>
      <c r="S11" s="343">
        <f>SUM(S6:S10)</f>
        <v>5699000</v>
      </c>
      <c r="T11" s="343">
        <f>IFERROR(S11/K11,"-")</f>
        <v>3968.6629526462</v>
      </c>
      <c r="U11" s="343">
        <f>IFERROR(S11/Q11,"-")</f>
        <v>37006.493506494</v>
      </c>
      <c r="V11" s="343">
        <f>S11-G11</f>
        <v>91882</v>
      </c>
      <c r="W11" s="256">
        <f>S11/G11</f>
        <v>1.0163866713702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