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<sst xmlns="http://schemas.openxmlformats.org/spreadsheetml/2006/main" uniqueCount="98">
  <si>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</si>
  <si>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</si>
  <si>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</si>
  <si>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</si>
  <si>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</si>
  <si>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</si>
  <si>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</si>
  <si>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</si>
  <si>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</si>
  <si>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</si>
  <si>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</si>
  <si>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</si>
  <si>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</si>
  <si>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</si>
  <si>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</si>
  <si>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</si>
  <si>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</si>
  <si>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</si>
  <si>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</si>
  <si>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</si>
  <si>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</si>
  <si>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</si>
  <si>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</si>
  <si>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</si>
  <si>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アフィリエイト</t>
  </si>
  <si>
    <t>リスティング</t>
  </si>
  <si>
    <t>05月</t>
  </si>
  <si>
    <t>パートナー</t>
  </si>
  <si>
    <t>最終更新日</t>
  </si>
  <si>
    <t>08月31日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</si>
  <si>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</si>
  <si>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</si>
  <si>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</si>
  <si>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</si>
  <si>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</si>
  <si>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</si>
  <si>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</si>
  <si>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</si>
  <si>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</si>
  <si>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</si>
  <si>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</si>
  <si>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</si>
  <si>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</si>
  <si>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</si>
  <si>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</si>
  <si>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</si>
  <si>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</si>
  <si>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</si>
  <si>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</si>
  <si>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</si>
  <si>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</si>
  <si>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</si>
  <si>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</si>
  <si>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</si>
  <si>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</si>
  <si>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</si>
  <si>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</si>
  <si>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</si>
  <si>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</si>
  <si>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</si>
  <si>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</si>
  <si>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</si>
  <si>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vm075</t>
  </si>
  <si>
    <t>楽楽出版</t>
  </si>
  <si>
    <t>DVDパス_空電説明</t>
  </si>
  <si>
    <t>毎月売</t>
  </si>
  <si>
    <t>lp01</t>
  </si>
  <si>
    <t>EXCITING MAX!SPECIAL</t>
  </si>
  <si>
    <t>DVD袋裏1C+コンテンツ枠</t>
  </si>
  <si>
    <t>5月11日(水)</t>
  </si>
  <si>
    <t>vm076</t>
  </si>
  <si>
    <t>空電</t>
  </si>
  <si>
    <t>DVD TOTAL</t>
  </si>
  <si>
    <t>●アフィリエイト 広告</t>
  </si>
  <si>
    <t>UA</t>
  </si>
  <si>
    <t>AF単価</t>
  </si>
  <si>
    <t>20歳以上</t>
  </si>
  <si>
    <t>opt001</t>
  </si>
  <si>
    <t>TOP</t>
  </si>
  <si>
    <t>ゼロチャ</t>
  </si>
  <si>
    <t>5/1～5/31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</si>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</sst>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2</v>
      </c>
      <c r="D6" s="330">
        <v>162500</v>
      </c>
      <c r="E6" s="79">
        <v>503</v>
      </c>
      <c r="F6" s="79">
        <v>256</v>
      </c>
      <c r="G6" s="79">
        <v>698</v>
      </c>
      <c r="H6" s="89">
        <v>156</v>
      </c>
      <c r="I6" s="90">
        <v>5</v>
      </c>
      <c r="J6" s="143">
        <f>H6+I6</f>
        <v>161</v>
      </c>
      <c r="K6" s="80">
        <f>IFERROR(J6/G6,"-")</f>
        <v>0.23065902578797</v>
      </c>
      <c r="L6" s="79">
        <v>4</v>
      </c>
      <c r="M6" s="79">
        <v>36</v>
      </c>
      <c r="N6" s="80">
        <f>IFERROR(L6/J6,"-")</f>
        <v>0.024844720496894</v>
      </c>
      <c r="O6" s="81">
        <f>IFERROR(D6/J6,"-")</f>
        <v>1009.3167701863</v>
      </c>
      <c r="P6" s="82">
        <v>2</v>
      </c>
      <c r="Q6" s="80">
        <f>IFERROR(P6/J6,"-")</f>
        <v>0.012422360248447</v>
      </c>
      <c r="R6" s="335">
        <v>490000</v>
      </c>
      <c r="S6" s="336">
        <f>IFERROR(R6/J6,"-")</f>
        <v>3043.4782608696</v>
      </c>
      <c r="T6" s="336">
        <f>IFERROR(R6/P6,"-")</f>
        <v>245000</v>
      </c>
      <c r="U6" s="330">
        <f>IFERROR(R6-D6,"-")</f>
        <v>327500</v>
      </c>
      <c r="V6" s="83">
        <f>R6/D6</f>
        <v>3.0153846153846</v>
      </c>
      <c r="W6" s="77"/>
      <c r="X6" s="142"/>
    </row>
    <row r="7" spans="1:24">
      <c r="A7" s="78"/>
      <c r="B7" s="84" t="s">
        <v>24</v>
      </c>
      <c r="C7" s="84">
        <v>5</v>
      </c>
      <c r="D7" s="330">
        <v>0</v>
      </c>
      <c r="E7" s="79">
        <v>0</v>
      </c>
      <c r="F7" s="79">
        <v>0</v>
      </c>
      <c r="G7" s="79">
        <v>0</v>
      </c>
      <c r="H7" s="89">
        <v>0</v>
      </c>
      <c r="I7" s="90">
        <v>0</v>
      </c>
      <c r="J7" s="143">
        <f>H7+I7</f>
        <v>0</v>
      </c>
      <c r="K7" s="80" t="str">
        <f>IFERROR(J7/G7,"-")</f>
        <v>-</v>
      </c>
      <c r="L7" s="79">
        <v>0</v>
      </c>
      <c r="M7" s="79">
        <v>0</v>
      </c>
      <c r="N7" s="80" t="str">
        <f>IFERROR(L7/J7,"-")</f>
        <v>-</v>
      </c>
      <c r="O7" s="81" t="str">
        <f>IFERROR(D7/J7,"-")</f>
        <v>-</v>
      </c>
      <c r="P7" s="82">
        <v>0</v>
      </c>
      <c r="Q7" s="80" t="str">
        <f>IFERROR(P7/J7,"-")</f>
        <v>-</v>
      </c>
      <c r="R7" s="335">
        <v>0</v>
      </c>
      <c r="S7" s="336" t="str">
        <f>IFERROR(R7/J7,"-")</f>
        <v>-</v>
      </c>
      <c r="T7" s="336" t="str">
        <f>IFERROR(R7/P7,"-")</f>
        <v>-</v>
      </c>
      <c r="U7" s="330">
        <f>IFERROR(R7-D7,"-")</f>
        <v>0</v>
      </c>
      <c r="V7" s="83" t="str">
        <f>R7/D7</f>
        <v>0</v>
      </c>
      <c r="W7" s="77"/>
      <c r="X7" s="142"/>
    </row>
    <row r="8" spans="1:24">
      <c r="A8" s="78"/>
      <c r="B8" s="84" t="s">
        <v>25</v>
      </c>
      <c r="C8" s="84">
        <v>3</v>
      </c>
      <c r="D8" s="330">
        <v>5607118</v>
      </c>
      <c r="E8" s="79">
        <v>3625</v>
      </c>
      <c r="F8" s="79">
        <v>0</v>
      </c>
      <c r="G8" s="79">
        <v>266832</v>
      </c>
      <c r="H8" s="89">
        <v>1411</v>
      </c>
      <c r="I8" s="90">
        <v>25</v>
      </c>
      <c r="J8" s="143">
        <f>H8+I8</f>
        <v>1436</v>
      </c>
      <c r="K8" s="80">
        <f>IFERROR(J8/G8,"-")</f>
        <v>0.0053816633687114</v>
      </c>
      <c r="L8" s="79">
        <v>71</v>
      </c>
      <c r="M8" s="79">
        <v>481</v>
      </c>
      <c r="N8" s="80">
        <f>IFERROR(L8/J8,"-")</f>
        <v>0.049442896935933</v>
      </c>
      <c r="O8" s="81">
        <f>IFERROR(D8/J8,"-")</f>
        <v>3904.6782729805</v>
      </c>
      <c r="P8" s="82">
        <v>154</v>
      </c>
      <c r="Q8" s="80">
        <f>IFERROR(P8/J8,"-")</f>
        <v>0.10724233983287</v>
      </c>
      <c r="R8" s="335">
        <v>5699000</v>
      </c>
      <c r="S8" s="336">
        <f>IFERROR(R8/J8,"-")</f>
        <v>3968.6629526462</v>
      </c>
      <c r="T8" s="336">
        <f>IFERROR(R8/P8,"-")</f>
        <v>37006.493506494</v>
      </c>
      <c r="U8" s="330">
        <f>IFERROR(R8-D8,"-")</f>
        <v>91882</v>
      </c>
      <c r="V8" s="83">
        <f>R8/D8</f>
        <v>1.0163866713702</v>
      </c>
      <c r="W8" s="77"/>
      <c r="X8" s="142"/>
    </row>
    <row r="9" spans="1:24">
      <c r="A9" s="30"/>
      <c r="B9" s="85"/>
      <c r="C9" s="85"/>
      <c r="D9" s="33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7"/>
      <c r="S9" s="337"/>
      <c r="T9" s="337"/>
      <c r="U9" s="337"/>
      <c r="V9" s="33"/>
      <c r="W9" s="59"/>
      <c r="X9" s="142"/>
    </row>
    <row r="10" spans="1:24">
      <c r="A10" s="30"/>
      <c r="B10" s="37"/>
      <c r="C10" s="37"/>
      <c r="D10" s="33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19"/>
      <c r="B11" s="41"/>
      <c r="C11" s="41"/>
      <c r="D11" s="333">
        <f>SUM(D6:D9)</f>
        <v>5769618</v>
      </c>
      <c r="E11" s="41">
        <f>SUM(E6:E9)</f>
        <v>4128</v>
      </c>
      <c r="F11" s="41">
        <f>SUM(F6:F9)</f>
        <v>256</v>
      </c>
      <c r="G11" s="41">
        <f>SUM(G6:G9)</f>
        <v>267530</v>
      </c>
      <c r="H11" s="41">
        <f>SUM(H6:H9)</f>
        <v>1567</v>
      </c>
      <c r="I11" s="41">
        <f>SUM(I6:I9)</f>
        <v>30</v>
      </c>
      <c r="J11" s="41">
        <f>SUM(J6:J9)</f>
        <v>1597</v>
      </c>
      <c r="K11" s="42">
        <f>IFERROR(J11/G11,"-")</f>
        <v>0.0059694239898329</v>
      </c>
      <c r="L11" s="76">
        <f>SUM(L6:L9)</f>
        <v>75</v>
      </c>
      <c r="M11" s="76">
        <f>SUM(M6:M9)</f>
        <v>517</v>
      </c>
      <c r="N11" s="42">
        <f>IFERROR(L11/J11,"-")</f>
        <v>0.046963055729493</v>
      </c>
      <c r="O11" s="43">
        <f>IFERROR(D11/J11,"-")</f>
        <v>3612.7852222918</v>
      </c>
      <c r="P11" s="44">
        <f>SUM(P6:P9)</f>
        <v>156</v>
      </c>
      <c r="Q11" s="42">
        <f>IFERROR(P11/J11,"-")</f>
        <v>0.097683155917345</v>
      </c>
      <c r="R11" s="333">
        <f>SUM(R6:R9)</f>
        <v>6189000</v>
      </c>
      <c r="S11" s="333">
        <f>IFERROR(R11/J11,"-")</f>
        <v>3875.3913587977</v>
      </c>
      <c r="T11" s="333">
        <f>IFERROR(P11/P11,"-")</f>
        <v>1</v>
      </c>
      <c r="U11" s="333">
        <f>SUM(U6:U9)</f>
        <v>419382</v>
      </c>
      <c r="V11" s="45">
        <f>IFERROR(R11/D11,"-")</f>
        <v>1.0726880011814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30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31</v>
      </c>
      <c r="CP2" s="273" t="s">
        <v>32</v>
      </c>
      <c r="CQ2" s="261" t="s">
        <v>33</v>
      </c>
      <c r="CR2" s="262"/>
      <c r="CS2" s="263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35</v>
      </c>
      <c r="AE3" s="265"/>
      <c r="AF3" s="265"/>
      <c r="AG3" s="265"/>
      <c r="AH3" s="265"/>
      <c r="AI3" s="265"/>
      <c r="AJ3" s="265"/>
      <c r="AK3" s="265"/>
      <c r="AL3" s="265"/>
      <c r="AM3" s="276" t="s">
        <v>36</v>
      </c>
      <c r="AN3" s="277"/>
      <c r="AO3" s="277"/>
      <c r="AP3" s="277"/>
      <c r="AQ3" s="277"/>
      <c r="AR3" s="277"/>
      <c r="AS3" s="277"/>
      <c r="AT3" s="277"/>
      <c r="AU3" s="278"/>
      <c r="AV3" s="279" t="s">
        <v>37</v>
      </c>
      <c r="AW3" s="280"/>
      <c r="AX3" s="280"/>
      <c r="AY3" s="280"/>
      <c r="AZ3" s="280"/>
      <c r="BA3" s="280"/>
      <c r="BB3" s="280"/>
      <c r="BC3" s="280"/>
      <c r="BD3" s="281"/>
      <c r="BE3" s="282" t="s">
        <v>38</v>
      </c>
      <c r="BF3" s="283"/>
      <c r="BG3" s="283"/>
      <c r="BH3" s="283"/>
      <c r="BI3" s="283"/>
      <c r="BJ3" s="283"/>
      <c r="BK3" s="283"/>
      <c r="BL3" s="283"/>
      <c r="BM3" s="284"/>
      <c r="BN3" s="285" t="s">
        <v>39</v>
      </c>
      <c r="BO3" s="286"/>
      <c r="BP3" s="286"/>
      <c r="BQ3" s="286"/>
      <c r="BR3" s="286"/>
      <c r="BS3" s="286"/>
      <c r="BT3" s="286"/>
      <c r="BU3" s="286"/>
      <c r="BV3" s="287"/>
      <c r="BW3" s="288" t="s">
        <v>40</v>
      </c>
      <c r="BX3" s="289"/>
      <c r="BY3" s="289"/>
      <c r="BZ3" s="289"/>
      <c r="CA3" s="289"/>
      <c r="CB3" s="289"/>
      <c r="CC3" s="289"/>
      <c r="CD3" s="289"/>
      <c r="CE3" s="290"/>
      <c r="CF3" s="291" t="s">
        <v>41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42</v>
      </c>
      <c r="CR3" s="267"/>
      <c r="CS3" s="268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2"/>
      <c r="CP4" s="275"/>
      <c r="CQ4" s="52" t="s">
        <v>60</v>
      </c>
      <c r="CR4" s="52" t="s">
        <v>61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3.0153846153846</v>
      </c>
      <c r="B6" s="347" t="s">
        <v>62</v>
      </c>
      <c r="C6" s="347" t="s">
        <v>63</v>
      </c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88" t="s">
        <v>69</v>
      </c>
      <c r="J6" s="330">
        <v>162500</v>
      </c>
      <c r="K6" s="79">
        <v>110</v>
      </c>
      <c r="L6" s="79">
        <v>0</v>
      </c>
      <c r="M6" s="79">
        <v>472</v>
      </c>
      <c r="N6" s="89">
        <v>60</v>
      </c>
      <c r="O6" s="90">
        <v>2</v>
      </c>
      <c r="P6" s="91">
        <f>N6+O6</f>
        <v>62</v>
      </c>
      <c r="Q6" s="80">
        <f>IFERROR(P6/M6,"-")</f>
        <v>0.13135593220339</v>
      </c>
      <c r="R6" s="79">
        <v>0</v>
      </c>
      <c r="S6" s="79">
        <v>19</v>
      </c>
      <c r="T6" s="80">
        <f>IFERROR(R6/(P6),"-")</f>
        <v>0</v>
      </c>
      <c r="U6" s="336">
        <f>IFERROR(J6/SUM(N6:O7),"-")</f>
        <v>1009.3167701863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327500</v>
      </c>
      <c r="AB6" s="83">
        <f>SUM(X6:X7)/SUM(J6:J7)</f>
        <v>3.0153846153846</v>
      </c>
      <c r="AC6" s="77"/>
      <c r="AD6" s="92">
        <v>5</v>
      </c>
      <c r="AE6" s="93">
        <f>IF(P6=0,"",IF(AD6=0,"",(AD6/P6)))</f>
        <v>0.080645161290323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18</v>
      </c>
      <c r="AN6" s="99">
        <f>IF(P6=0,"",IF(AM6=0,"",(AM6/P6)))</f>
        <v>0.29032258064516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13</v>
      </c>
      <c r="AW6" s="105">
        <f>IF(P6=0,"",IF(AV6=0,"",(AV6/P6)))</f>
        <v>0.20967741935484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8</v>
      </c>
      <c r="BF6" s="111">
        <f>IF(P6=0,"",IF(BE6=0,"",(BE6/P6)))</f>
        <v>0.12903225806452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12</v>
      </c>
      <c r="BO6" s="118">
        <f>IF(P6=0,"",IF(BN6=0,"",(BN6/P6)))</f>
        <v>0.19354838709677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5</v>
      </c>
      <c r="BX6" s="125">
        <f>IF(P6=0,"",IF(BW6=0,"",(BW6/P6)))</f>
        <v>0.080645161290323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0.016129032258065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393</v>
      </c>
      <c r="L7" s="79">
        <v>256</v>
      </c>
      <c r="M7" s="79">
        <v>226</v>
      </c>
      <c r="N7" s="89">
        <v>96</v>
      </c>
      <c r="O7" s="90">
        <v>3</v>
      </c>
      <c r="P7" s="91">
        <f>N7+O7</f>
        <v>99</v>
      </c>
      <c r="Q7" s="80">
        <f>IFERROR(P7/M7,"-")</f>
        <v>0.43805309734513</v>
      </c>
      <c r="R7" s="79">
        <v>4</v>
      </c>
      <c r="S7" s="79">
        <v>17</v>
      </c>
      <c r="T7" s="80">
        <f>IFERROR(R7/(P7),"-")</f>
        <v>0.04040404040404</v>
      </c>
      <c r="U7" s="336"/>
      <c r="V7" s="82">
        <v>2</v>
      </c>
      <c r="W7" s="80">
        <f>IF(P7=0,"-",V7/P7)</f>
        <v>0.02020202020202</v>
      </c>
      <c r="X7" s="335">
        <v>490000</v>
      </c>
      <c r="Y7" s="336">
        <f>IFERROR(X7/P7,"-")</f>
        <v>4949.4949494949</v>
      </c>
      <c r="Z7" s="336">
        <f>IFERROR(X7/V7,"-")</f>
        <v>245000</v>
      </c>
      <c r="AA7" s="330"/>
      <c r="AB7" s="83"/>
      <c r="AC7" s="77"/>
      <c r="AD7" s="92">
        <v>2</v>
      </c>
      <c r="AE7" s="93">
        <f>IF(P7=0,"",IF(AD7=0,"",(AD7/P7)))</f>
        <v>0.02020202020202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13</v>
      </c>
      <c r="AN7" s="99">
        <f>IF(P7=0,"",IF(AM7=0,"",(AM7/P7)))</f>
        <v>0.13131313131313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15</v>
      </c>
      <c r="AW7" s="105">
        <f>IF(P7=0,"",IF(AV7=0,"",(AV7/P7)))</f>
        <v>0.15151515151515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16</v>
      </c>
      <c r="BF7" s="111">
        <f>IF(P7=0,"",IF(BE7=0,"",(BE7/P7)))</f>
        <v>0.16161616161616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31</v>
      </c>
      <c r="BO7" s="118">
        <f>IF(P7=0,"",IF(BN7=0,"",(BN7/P7)))</f>
        <v>0.31313131313131</v>
      </c>
      <c r="BP7" s="119">
        <v>1</v>
      </c>
      <c r="BQ7" s="120">
        <f>IFERROR(BP7/BN7,"-")</f>
        <v>0.032258064516129</v>
      </c>
      <c r="BR7" s="121">
        <v>15000</v>
      </c>
      <c r="BS7" s="122">
        <f>IFERROR(BR7/BN7,"-")</f>
        <v>483.87096774194</v>
      </c>
      <c r="BT7" s="123"/>
      <c r="BU7" s="123">
        <v>1</v>
      </c>
      <c r="BV7" s="123"/>
      <c r="BW7" s="124">
        <v>17</v>
      </c>
      <c r="BX7" s="125">
        <f>IF(P7=0,"",IF(BW7=0,"",(BW7/P7)))</f>
        <v>0.17171717171717</v>
      </c>
      <c r="BY7" s="126">
        <v>1</v>
      </c>
      <c r="BZ7" s="127">
        <f>IFERROR(BY7/BW7,"-")</f>
        <v>0.058823529411765</v>
      </c>
      <c r="CA7" s="128">
        <v>475000</v>
      </c>
      <c r="CB7" s="129">
        <f>IFERROR(CA7/BW7,"-")</f>
        <v>27941.176470588</v>
      </c>
      <c r="CC7" s="130"/>
      <c r="CD7" s="130"/>
      <c r="CE7" s="130">
        <v>1</v>
      </c>
      <c r="CF7" s="131">
        <v>5</v>
      </c>
      <c r="CG7" s="132">
        <f>IF(P7=0,"",IF(CF7=0,"",(CF7/P7)))</f>
        <v>0.050505050505051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490000</v>
      </c>
      <c r="CQ7" s="139">
        <v>475000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3.0153846153846</v>
      </c>
      <c r="B10" s="39"/>
      <c r="C10" s="39"/>
      <c r="D10" s="39"/>
      <c r="E10" s="39"/>
      <c r="F10" s="39"/>
      <c r="G10" s="40" t="s">
        <v>72</v>
      </c>
      <c r="H10" s="40"/>
      <c r="I10" s="40"/>
      <c r="J10" s="333">
        <f>SUM(J6:J9)</f>
        <v>162500</v>
      </c>
      <c r="K10" s="41">
        <f>SUM(K6:K9)</f>
        <v>503</v>
      </c>
      <c r="L10" s="41">
        <f>SUM(L6:L9)</f>
        <v>256</v>
      </c>
      <c r="M10" s="41">
        <f>SUM(M6:M9)</f>
        <v>698</v>
      </c>
      <c r="N10" s="41">
        <f>SUM(N6:N9)</f>
        <v>156</v>
      </c>
      <c r="O10" s="41">
        <f>SUM(O6:O9)</f>
        <v>5</v>
      </c>
      <c r="P10" s="41">
        <f>SUM(P6:P9)</f>
        <v>161</v>
      </c>
      <c r="Q10" s="42">
        <f>IFERROR(P10/M10,"-")</f>
        <v>0.23065902578797</v>
      </c>
      <c r="R10" s="76">
        <f>SUM(R6:R9)</f>
        <v>4</v>
      </c>
      <c r="S10" s="76">
        <f>SUM(S6:S9)</f>
        <v>36</v>
      </c>
      <c r="T10" s="42">
        <f>IFERROR(R10/P10,"-")</f>
        <v>0.024844720496894</v>
      </c>
      <c r="U10" s="338">
        <f>IFERROR(J10/P10,"-")</f>
        <v>1009.3167701863</v>
      </c>
      <c r="V10" s="44">
        <f>SUM(V6:V9)</f>
        <v>2</v>
      </c>
      <c r="W10" s="42">
        <f>IFERROR(V10/P10,"-")</f>
        <v>0.012422360248447</v>
      </c>
      <c r="X10" s="333">
        <f>SUM(X6:X9)</f>
        <v>490000</v>
      </c>
      <c r="Y10" s="333">
        <f>IFERROR(X10/P10,"-")</f>
        <v>3043.4782608696</v>
      </c>
      <c r="Z10" s="333">
        <f>IFERROR(X10/V10,"-")</f>
        <v>245000</v>
      </c>
      <c r="AA10" s="333">
        <f>X10-J10</f>
        <v>327500</v>
      </c>
      <c r="AB10" s="45">
        <f>X10/J10</f>
        <v>3.0153846153846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26</v>
      </c>
      <c r="B2" s="145" t="s">
        <v>27</v>
      </c>
      <c r="E2" s="147"/>
      <c r="F2" s="147"/>
      <c r="G2" s="147"/>
      <c r="H2" s="147"/>
      <c r="I2" s="147"/>
      <c r="J2" s="147"/>
      <c r="K2" s="148"/>
      <c r="L2" s="148" t="s">
        <v>28</v>
      </c>
      <c r="M2" s="148"/>
      <c r="N2" s="148"/>
      <c r="O2" s="148" t="s">
        <v>29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30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31</v>
      </c>
      <c r="CM2" s="307" t="s">
        <v>32</v>
      </c>
      <c r="CN2" s="310" t="s">
        <v>33</v>
      </c>
      <c r="CO2" s="311"/>
      <c r="CP2" s="312"/>
    </row>
    <row r="3" spans="1:96" customHeight="1" ht="14.25">
      <c r="A3" s="145" t="s">
        <v>73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35</v>
      </c>
      <c r="AB3" s="319"/>
      <c r="AC3" s="319"/>
      <c r="AD3" s="319"/>
      <c r="AE3" s="319"/>
      <c r="AF3" s="319"/>
      <c r="AG3" s="319"/>
      <c r="AH3" s="319"/>
      <c r="AI3" s="319"/>
      <c r="AJ3" s="320" t="s">
        <v>36</v>
      </c>
      <c r="AK3" s="321"/>
      <c r="AL3" s="321"/>
      <c r="AM3" s="321"/>
      <c r="AN3" s="321"/>
      <c r="AO3" s="321"/>
      <c r="AP3" s="321"/>
      <c r="AQ3" s="321"/>
      <c r="AR3" s="322"/>
      <c r="AS3" s="323" t="s">
        <v>37</v>
      </c>
      <c r="AT3" s="324"/>
      <c r="AU3" s="324"/>
      <c r="AV3" s="324"/>
      <c r="AW3" s="324"/>
      <c r="AX3" s="324"/>
      <c r="AY3" s="324"/>
      <c r="AZ3" s="324"/>
      <c r="BA3" s="325"/>
      <c r="BB3" s="326" t="s">
        <v>38</v>
      </c>
      <c r="BC3" s="327"/>
      <c r="BD3" s="327"/>
      <c r="BE3" s="327"/>
      <c r="BF3" s="327"/>
      <c r="BG3" s="327"/>
      <c r="BH3" s="327"/>
      <c r="BI3" s="327"/>
      <c r="BJ3" s="328"/>
      <c r="BK3" s="313" t="s">
        <v>39</v>
      </c>
      <c r="BL3" s="314"/>
      <c r="BM3" s="314"/>
      <c r="BN3" s="314"/>
      <c r="BO3" s="314"/>
      <c r="BP3" s="314"/>
      <c r="BQ3" s="314"/>
      <c r="BR3" s="314"/>
      <c r="BS3" s="315"/>
      <c r="BT3" s="294" t="s">
        <v>40</v>
      </c>
      <c r="BU3" s="295"/>
      <c r="BV3" s="295"/>
      <c r="BW3" s="295"/>
      <c r="BX3" s="295"/>
      <c r="BY3" s="295"/>
      <c r="BZ3" s="295"/>
      <c r="CA3" s="295"/>
      <c r="CB3" s="296"/>
      <c r="CC3" s="297" t="s">
        <v>41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42</v>
      </c>
      <c r="CO3" s="301"/>
      <c r="CP3" s="302" t="s">
        <v>43</v>
      </c>
    </row>
    <row r="4" spans="1:96">
      <c r="A4" s="151"/>
      <c r="B4" s="152" t="s">
        <v>44</v>
      </c>
      <c r="C4" s="152" t="s">
        <v>74</v>
      </c>
      <c r="D4" s="153" t="s">
        <v>48</v>
      </c>
      <c r="E4" s="152" t="s">
        <v>49</v>
      </c>
      <c r="F4" s="154" t="s">
        <v>51</v>
      </c>
      <c r="G4" s="152" t="s">
        <v>4</v>
      </c>
      <c r="H4" s="152" t="s">
        <v>75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76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52</v>
      </c>
      <c r="AB4" s="158" t="s">
        <v>53</v>
      </c>
      <c r="AC4" s="158" t="s">
        <v>54</v>
      </c>
      <c r="AD4" s="158" t="s">
        <v>17</v>
      </c>
      <c r="AE4" s="158" t="s">
        <v>55</v>
      </c>
      <c r="AF4" s="158" t="s">
        <v>56</v>
      </c>
      <c r="AG4" s="158" t="s">
        <v>57</v>
      </c>
      <c r="AH4" s="158" t="s">
        <v>58</v>
      </c>
      <c r="AI4" s="158" t="s">
        <v>59</v>
      </c>
      <c r="AJ4" s="159" t="s">
        <v>52</v>
      </c>
      <c r="AK4" s="159" t="s">
        <v>53</v>
      </c>
      <c r="AL4" s="159" t="s">
        <v>54</v>
      </c>
      <c r="AM4" s="159" t="s">
        <v>17</v>
      </c>
      <c r="AN4" s="159" t="s">
        <v>55</v>
      </c>
      <c r="AO4" s="159" t="s">
        <v>56</v>
      </c>
      <c r="AP4" s="159" t="s">
        <v>57</v>
      </c>
      <c r="AQ4" s="159" t="s">
        <v>58</v>
      </c>
      <c r="AR4" s="159" t="s">
        <v>59</v>
      </c>
      <c r="AS4" s="160" t="s">
        <v>52</v>
      </c>
      <c r="AT4" s="160" t="s">
        <v>53</v>
      </c>
      <c r="AU4" s="160" t="s">
        <v>54</v>
      </c>
      <c r="AV4" s="160" t="s">
        <v>17</v>
      </c>
      <c r="AW4" s="160" t="s">
        <v>55</v>
      </c>
      <c r="AX4" s="160" t="s">
        <v>56</v>
      </c>
      <c r="AY4" s="160" t="s">
        <v>57</v>
      </c>
      <c r="AZ4" s="160" t="s">
        <v>58</v>
      </c>
      <c r="BA4" s="160" t="s">
        <v>59</v>
      </c>
      <c r="BB4" s="161" t="s">
        <v>52</v>
      </c>
      <c r="BC4" s="161" t="s">
        <v>53</v>
      </c>
      <c r="BD4" s="161" t="s">
        <v>54</v>
      </c>
      <c r="BE4" s="161" t="s">
        <v>17</v>
      </c>
      <c r="BF4" s="161" t="s">
        <v>55</v>
      </c>
      <c r="BG4" s="161" t="s">
        <v>56</v>
      </c>
      <c r="BH4" s="161" t="s">
        <v>57</v>
      </c>
      <c r="BI4" s="161" t="s">
        <v>58</v>
      </c>
      <c r="BJ4" s="161" t="s">
        <v>59</v>
      </c>
      <c r="BK4" s="162" t="s">
        <v>52</v>
      </c>
      <c r="BL4" s="162" t="s">
        <v>53</v>
      </c>
      <c r="BM4" s="162" t="s">
        <v>54</v>
      </c>
      <c r="BN4" s="162" t="s">
        <v>17</v>
      </c>
      <c r="BO4" s="162" t="s">
        <v>55</v>
      </c>
      <c r="BP4" s="162" t="s">
        <v>56</v>
      </c>
      <c r="BQ4" s="162" t="s">
        <v>57</v>
      </c>
      <c r="BR4" s="162" t="s">
        <v>58</v>
      </c>
      <c r="BS4" s="162" t="s">
        <v>59</v>
      </c>
      <c r="BT4" s="163" t="s">
        <v>52</v>
      </c>
      <c r="BU4" s="163" t="s">
        <v>53</v>
      </c>
      <c r="BV4" s="163" t="s">
        <v>54</v>
      </c>
      <c r="BW4" s="163" t="s">
        <v>17</v>
      </c>
      <c r="BX4" s="163" t="s">
        <v>55</v>
      </c>
      <c r="BY4" s="163" t="s">
        <v>56</v>
      </c>
      <c r="BZ4" s="163" t="s">
        <v>57</v>
      </c>
      <c r="CA4" s="163" t="s">
        <v>58</v>
      </c>
      <c r="CB4" s="163" t="s">
        <v>59</v>
      </c>
      <c r="CC4" s="164" t="s">
        <v>52</v>
      </c>
      <c r="CD4" s="164" t="s">
        <v>53</v>
      </c>
      <c r="CE4" s="164" t="s">
        <v>54</v>
      </c>
      <c r="CF4" s="164" t="s">
        <v>17</v>
      </c>
      <c r="CG4" s="164" t="s">
        <v>55</v>
      </c>
      <c r="CH4" s="164" t="s">
        <v>56</v>
      </c>
      <c r="CI4" s="164" t="s">
        <v>57</v>
      </c>
      <c r="CJ4" s="164" t="s">
        <v>58</v>
      </c>
      <c r="CK4" s="164" t="s">
        <v>59</v>
      </c>
      <c r="CL4" s="306"/>
      <c r="CM4" s="309"/>
      <c r="CN4" s="165" t="s">
        <v>60</v>
      </c>
      <c r="CO4" s="165" t="s">
        <v>61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77</v>
      </c>
      <c r="C6" s="347"/>
      <c r="D6" s="347" t="s">
        <v>78</v>
      </c>
      <c r="E6" s="175" t="s">
        <v>79</v>
      </c>
      <c r="F6" s="175" t="s">
        <v>80</v>
      </c>
      <c r="G6" s="340">
        <v>0</v>
      </c>
      <c r="H6" s="340">
        <v>1700</v>
      </c>
      <c r="I6" s="176">
        <v>0</v>
      </c>
      <c r="J6" s="176">
        <v>0</v>
      </c>
      <c r="K6" s="176">
        <v>0</v>
      </c>
      <c r="L6" s="177">
        <v>0</v>
      </c>
      <c r="M6" s="178">
        <v>0</v>
      </c>
      <c r="N6" s="179" t="str">
        <f>IFERROR(L6/K6,"-")</f>
        <v>-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81</v>
      </c>
      <c r="C7" s="347"/>
      <c r="D7" s="347" t="s">
        <v>78</v>
      </c>
      <c r="E7" s="175" t="s">
        <v>82</v>
      </c>
      <c r="F7" s="175" t="s">
        <v>80</v>
      </c>
      <c r="G7" s="340">
        <v>0</v>
      </c>
      <c r="H7" s="340">
        <v>1700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 t="str">
        <f>Y8</f>
        <v>0</v>
      </c>
      <c r="B8" s="347" t="s">
        <v>83</v>
      </c>
      <c r="C8" s="347"/>
      <c r="D8" s="347" t="s">
        <v>78</v>
      </c>
      <c r="E8" s="175" t="s">
        <v>84</v>
      </c>
      <c r="F8" s="175" t="s">
        <v>80</v>
      </c>
      <c r="G8" s="340">
        <v>0</v>
      </c>
      <c r="H8" s="340">
        <v>1700</v>
      </c>
      <c r="I8" s="176">
        <v>0</v>
      </c>
      <c r="J8" s="176">
        <v>0</v>
      </c>
      <c r="K8" s="176">
        <v>0</v>
      </c>
      <c r="L8" s="177">
        <v>0</v>
      </c>
      <c r="M8" s="178">
        <v>0</v>
      </c>
      <c r="N8" s="179" t="str">
        <f>IFERROR(L8/K8,"-")</f>
        <v>-</v>
      </c>
      <c r="O8" s="176">
        <v>0</v>
      </c>
      <c r="P8" s="176">
        <v>0</v>
      </c>
      <c r="Q8" s="179" t="str">
        <f>IFERROR(O8/L8,"-")</f>
        <v>-</v>
      </c>
      <c r="R8" s="180" t="str">
        <f>IFERROR(G8/SUM(L8:L8),"-")</f>
        <v>-</v>
      </c>
      <c r="S8" s="181">
        <v>0</v>
      </c>
      <c r="T8" s="179" t="str">
        <f>IF(L8=0,"-",S8/L8)</f>
        <v>-</v>
      </c>
      <c r="U8" s="345"/>
      <c r="V8" s="346" t="str">
        <f>IFERROR(U8/L8,"-")</f>
        <v>-</v>
      </c>
      <c r="W8" s="346" t="str">
        <f>IFERROR(U8/S8,"-")</f>
        <v>-</v>
      </c>
      <c r="X8" s="340">
        <f>SUM(U8:U8)-SUM(G8:G8)</f>
        <v>0</v>
      </c>
      <c r="Y8" s="183" t="str">
        <f>SUM(U8:U8)/SUM(G8:G8)</f>
        <v>0</v>
      </c>
      <c r="AA8" s="184"/>
      <c r="AB8" s="185" t="str">
        <f>IF(L8=0,"",IF(AA8=0,"",(AA8/L8)))</f>
        <v/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 t="str">
        <f>IF(L8=0,"",IF(AJ8=0,"",(AJ8/L8)))</f>
        <v/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/>
      <c r="AT8" s="197" t="str">
        <f>IF(L8=0,"",IF(AS8=0,"",(AS8/L8)))</f>
        <v/>
      </c>
      <c r="AU8" s="196"/>
      <c r="AV8" s="198" t="str">
        <f>IFERROR(AU8/AS8,"-")</f>
        <v>-</v>
      </c>
      <c r="AW8" s="199"/>
      <c r="AX8" s="200" t="str">
        <f>IFERROR(AW8/AS8,"-")</f>
        <v>-</v>
      </c>
      <c r="AY8" s="201"/>
      <c r="AZ8" s="201"/>
      <c r="BA8" s="201"/>
      <c r="BB8" s="202"/>
      <c r="BC8" s="203" t="str">
        <f>IF(L8=0,"",IF(BB8=0,"",(BB8/L8)))</f>
        <v/>
      </c>
      <c r="BD8" s="202"/>
      <c r="BE8" s="204" t="str">
        <f>IFERROR(BD8/BB8,"-")</f>
        <v>-</v>
      </c>
      <c r="BF8" s="205"/>
      <c r="BG8" s="206" t="str">
        <f>IFERROR(BF8/BB8,"-")</f>
        <v>-</v>
      </c>
      <c r="BH8" s="207"/>
      <c r="BI8" s="207"/>
      <c r="BJ8" s="207"/>
      <c r="BK8" s="208"/>
      <c r="BL8" s="209" t="str">
        <f>IF(L8=0,"",IF(BK8=0,"",(BK8/L8)))</f>
        <v/>
      </c>
      <c r="BM8" s="210"/>
      <c r="BN8" s="211" t="str">
        <f>IFERROR(BM8/BK8,"-")</f>
        <v>-</v>
      </c>
      <c r="BO8" s="212"/>
      <c r="BP8" s="213" t="str">
        <f>IFERROR(BO8/BK8,"-")</f>
        <v>-</v>
      </c>
      <c r="BQ8" s="214"/>
      <c r="BR8" s="214"/>
      <c r="BS8" s="214"/>
      <c r="BT8" s="215"/>
      <c r="BU8" s="216" t="str">
        <f>IF(L8=0,"",IF(BT8=0,"",(BT8/L8)))</f>
        <v/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 t="str">
        <f>IF(L8=0,"",IF(CC8=0,"",(CC8/L8)))</f>
        <v/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0</v>
      </c>
      <c r="CM8" s="230"/>
      <c r="CN8" s="230"/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85</v>
      </c>
      <c r="C9" s="347"/>
      <c r="D9" s="347" t="s">
        <v>78</v>
      </c>
      <c r="E9" s="175" t="s">
        <v>86</v>
      </c>
      <c r="F9" s="175" t="s">
        <v>80</v>
      </c>
      <c r="G9" s="340">
        <v>0</v>
      </c>
      <c r="H9" s="340">
        <v>1700</v>
      </c>
      <c r="I9" s="176">
        <v>0</v>
      </c>
      <c r="J9" s="176">
        <v>0</v>
      </c>
      <c r="K9" s="176">
        <v>0</v>
      </c>
      <c r="L9" s="177">
        <v>0</v>
      </c>
      <c r="M9" s="178">
        <v>0</v>
      </c>
      <c r="N9" s="179" t="str">
        <f>IFERROR(L9/K9,"-")</f>
        <v>-</v>
      </c>
      <c r="O9" s="176">
        <v>0</v>
      </c>
      <c r="P9" s="176">
        <v>0</v>
      </c>
      <c r="Q9" s="179" t="str">
        <f>IFERROR(O9/L9,"-")</f>
        <v>-</v>
      </c>
      <c r="R9" s="180" t="str">
        <f>IFERROR(G9/SUM(L9:L9),"-")</f>
        <v>-</v>
      </c>
      <c r="S9" s="181">
        <v>0</v>
      </c>
      <c r="T9" s="179" t="str">
        <f>IF(L9=0,"-",S9/L9)</f>
        <v>-</v>
      </c>
      <c r="U9" s="345"/>
      <c r="V9" s="346" t="str">
        <f>IFERROR(U9/L9,"-")</f>
        <v>-</v>
      </c>
      <c r="W9" s="346" t="str">
        <f>IFERROR(U9/S9,"-")</f>
        <v>-</v>
      </c>
      <c r="X9" s="340">
        <f>SUM(U9:U9)-SUM(G9:G9)</f>
        <v>0</v>
      </c>
      <c r="Y9" s="183" t="str">
        <f>SUM(U9:U9)/SUM(G9:G9)</f>
        <v>0</v>
      </c>
      <c r="AA9" s="184"/>
      <c r="AB9" s="185" t="str">
        <f>IF(L9=0,"",IF(AA9=0,"",(AA9/L9)))</f>
        <v/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 t="str">
        <f>IF(L9=0,"",IF(AJ9=0,"",(AJ9/L9)))</f>
        <v/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/>
      <c r="AT9" s="197" t="str">
        <f>IF(L9=0,"",IF(AS9=0,"",(AS9/L9)))</f>
        <v/>
      </c>
      <c r="AU9" s="196"/>
      <c r="AV9" s="198" t="str">
        <f>IFERROR(AU9/AS9,"-")</f>
        <v>-</v>
      </c>
      <c r="AW9" s="199"/>
      <c r="AX9" s="200" t="str">
        <f>IFERROR(AW9/AS9,"-")</f>
        <v>-</v>
      </c>
      <c r="AY9" s="201"/>
      <c r="AZ9" s="201"/>
      <c r="BA9" s="201"/>
      <c r="BB9" s="202"/>
      <c r="BC9" s="203" t="str">
        <f>IF(L9=0,"",IF(BB9=0,"",(BB9/L9)))</f>
        <v/>
      </c>
      <c r="BD9" s="202"/>
      <c r="BE9" s="204" t="str">
        <f>IFERROR(BD9/BB9,"-")</f>
        <v>-</v>
      </c>
      <c r="BF9" s="205"/>
      <c r="BG9" s="206" t="str">
        <f>IFERROR(BF9/BB9,"-")</f>
        <v>-</v>
      </c>
      <c r="BH9" s="207"/>
      <c r="BI9" s="207"/>
      <c r="BJ9" s="207"/>
      <c r="BK9" s="208"/>
      <c r="BL9" s="209" t="str">
        <f>IF(L9=0,"",IF(BK9=0,"",(BK9/L9)))</f>
        <v/>
      </c>
      <c r="BM9" s="210"/>
      <c r="BN9" s="211" t="str">
        <f>IFERROR(BM9/BK9,"-")</f>
        <v>-</v>
      </c>
      <c r="BO9" s="212"/>
      <c r="BP9" s="213" t="str">
        <f>IFERROR(BO9/BK9,"-")</f>
        <v>-</v>
      </c>
      <c r="BQ9" s="214"/>
      <c r="BR9" s="214"/>
      <c r="BS9" s="214"/>
      <c r="BT9" s="215"/>
      <c r="BU9" s="216" t="str">
        <f>IF(L9=0,"",IF(BT9=0,"",(BT9/L9)))</f>
        <v/>
      </c>
      <c r="BV9" s="217"/>
      <c r="BW9" s="218" t="str">
        <f>IFERROR(BV9/BT9,"-")</f>
        <v>-</v>
      </c>
      <c r="BX9" s="219"/>
      <c r="BY9" s="220" t="str">
        <f>IFERROR(BX9/BT9,"-")</f>
        <v>-</v>
      </c>
      <c r="BZ9" s="221"/>
      <c r="CA9" s="221"/>
      <c r="CB9" s="221"/>
      <c r="CC9" s="222"/>
      <c r="CD9" s="223" t="str">
        <f>IF(L9=0,"",IF(CC9=0,"",(CC9/L9)))</f>
        <v/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0</v>
      </c>
      <c r="CM9" s="230"/>
      <c r="CN9" s="230"/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174" t="str">
        <f>Y10</f>
        <v>0</v>
      </c>
      <c r="B10" s="347" t="s">
        <v>87</v>
      </c>
      <c r="C10" s="347"/>
      <c r="D10" s="347" t="s">
        <v>78</v>
      </c>
      <c r="E10" s="175" t="s">
        <v>88</v>
      </c>
      <c r="F10" s="175" t="s">
        <v>80</v>
      </c>
      <c r="G10" s="340">
        <v>0</v>
      </c>
      <c r="H10" s="340">
        <v>1700</v>
      </c>
      <c r="I10" s="176">
        <v>0</v>
      </c>
      <c r="J10" s="176">
        <v>0</v>
      </c>
      <c r="K10" s="176">
        <v>0</v>
      </c>
      <c r="L10" s="177">
        <v>0</v>
      </c>
      <c r="M10" s="178">
        <v>0</v>
      </c>
      <c r="N10" s="179" t="str">
        <f>IFERROR(L10/K10,"-")</f>
        <v>-</v>
      </c>
      <c r="O10" s="176">
        <v>0</v>
      </c>
      <c r="P10" s="176">
        <v>0</v>
      </c>
      <c r="Q10" s="179" t="str">
        <f>IFERROR(O10/L10,"-")</f>
        <v>-</v>
      </c>
      <c r="R10" s="180" t="str">
        <f>IFERROR(G10/SUM(L10:L10),"-")</f>
        <v>-</v>
      </c>
      <c r="S10" s="181">
        <v>0</v>
      </c>
      <c r="T10" s="179" t="str">
        <f>IF(L10=0,"-",S10/L10)</f>
        <v>-</v>
      </c>
      <c r="U10" s="345"/>
      <c r="V10" s="346" t="str">
        <f>IFERROR(U10/L10,"-")</f>
        <v>-</v>
      </c>
      <c r="W10" s="346" t="str">
        <f>IFERROR(U10/S10,"-")</f>
        <v>-</v>
      </c>
      <c r="X10" s="340">
        <f>SUM(U10:U10)-SUM(G10:G10)</f>
        <v>0</v>
      </c>
      <c r="Y10" s="183" t="str">
        <f>SUM(U10:U10)/SUM(G10:G10)</f>
        <v>0</v>
      </c>
      <c r="AA10" s="184"/>
      <c r="AB10" s="185" t="str">
        <f>IF(L10=0,"",IF(AA10=0,"",(AA10/L10)))</f>
        <v/>
      </c>
      <c r="AC10" s="184"/>
      <c r="AD10" s="186" t="str">
        <f>IFERROR(AC10/AA10,"-")</f>
        <v>-</v>
      </c>
      <c r="AE10" s="187"/>
      <c r="AF10" s="188" t="str">
        <f>IFERROR(AE10/AA10,"-")</f>
        <v>-</v>
      </c>
      <c r="AG10" s="189"/>
      <c r="AH10" s="189"/>
      <c r="AI10" s="189"/>
      <c r="AJ10" s="190"/>
      <c r="AK10" s="191" t="str">
        <f>IF(L10=0,"",IF(AJ10=0,"",(AJ10/L10)))</f>
        <v/>
      </c>
      <c r="AL10" s="190"/>
      <c r="AM10" s="192" t="str">
        <f>IFERROR(AL10/AJ10,"-")</f>
        <v>-</v>
      </c>
      <c r="AN10" s="193"/>
      <c r="AO10" s="194" t="str">
        <f>IFERROR(AN10/AJ10,"-")</f>
        <v>-</v>
      </c>
      <c r="AP10" s="195"/>
      <c r="AQ10" s="195"/>
      <c r="AR10" s="195"/>
      <c r="AS10" s="196"/>
      <c r="AT10" s="197" t="str">
        <f>IF(L10=0,"",IF(AS10=0,"",(AS10/L10)))</f>
        <v/>
      </c>
      <c r="AU10" s="196"/>
      <c r="AV10" s="198" t="str">
        <f>IFERROR(AU10/AS10,"-")</f>
        <v>-</v>
      </c>
      <c r="AW10" s="199"/>
      <c r="AX10" s="200" t="str">
        <f>IFERROR(AW10/AS10,"-")</f>
        <v>-</v>
      </c>
      <c r="AY10" s="201"/>
      <c r="AZ10" s="201"/>
      <c r="BA10" s="201"/>
      <c r="BB10" s="202"/>
      <c r="BC10" s="203" t="str">
        <f>IF(L10=0,"",IF(BB10=0,"",(BB10/L10)))</f>
        <v/>
      </c>
      <c r="BD10" s="202"/>
      <c r="BE10" s="204" t="str">
        <f>IFERROR(BD10/BB10,"-")</f>
        <v>-</v>
      </c>
      <c r="BF10" s="205"/>
      <c r="BG10" s="206" t="str">
        <f>IFERROR(BF10/BB10,"-")</f>
        <v>-</v>
      </c>
      <c r="BH10" s="207"/>
      <c r="BI10" s="207"/>
      <c r="BJ10" s="207"/>
      <c r="BK10" s="208"/>
      <c r="BL10" s="209" t="str">
        <f>IF(L10=0,"",IF(BK10=0,"",(BK10/L10)))</f>
        <v/>
      </c>
      <c r="BM10" s="210"/>
      <c r="BN10" s="211" t="str">
        <f>IFERROR(BM10/BK10,"-")</f>
        <v>-</v>
      </c>
      <c r="BO10" s="212"/>
      <c r="BP10" s="213" t="str">
        <f>IFERROR(BO10/BK10,"-")</f>
        <v>-</v>
      </c>
      <c r="BQ10" s="214"/>
      <c r="BR10" s="214"/>
      <c r="BS10" s="214"/>
      <c r="BT10" s="215"/>
      <c r="BU10" s="216" t="str">
        <f>IF(L10=0,"",IF(BT10=0,"",(BT10/L10)))</f>
        <v/>
      </c>
      <c r="BV10" s="217"/>
      <c r="BW10" s="218" t="str">
        <f>IFERROR(BV10/BT10,"-")</f>
        <v>-</v>
      </c>
      <c r="BX10" s="219"/>
      <c r="BY10" s="220" t="str">
        <f>IFERROR(BX10/BT10,"-")</f>
        <v>-</v>
      </c>
      <c r="BZ10" s="221"/>
      <c r="CA10" s="221"/>
      <c r="CB10" s="221"/>
      <c r="CC10" s="222"/>
      <c r="CD10" s="223" t="str">
        <f>IF(L10=0,"",IF(CC10=0,"",(CC10/L10)))</f>
        <v/>
      </c>
      <c r="CE10" s="224"/>
      <c r="CF10" s="225" t="str">
        <f>IFERROR(CE10/CC10,"-")</f>
        <v>-</v>
      </c>
      <c r="CG10" s="226"/>
      <c r="CH10" s="227" t="str">
        <f>IFERROR(CG10/CC10,"-")</f>
        <v>-</v>
      </c>
      <c r="CI10" s="228"/>
      <c r="CJ10" s="228"/>
      <c r="CK10" s="228"/>
      <c r="CL10" s="229">
        <v>0</v>
      </c>
      <c r="CM10" s="230"/>
      <c r="CN10" s="230"/>
      <c r="CO10" s="230"/>
      <c r="CP10" s="231" t="str">
        <f>IF(AND(CN10=0,CO10=0),"",IF(AND(CN10&lt;=100000,CO10&lt;=100000),"",IF(CN10/CM10&gt;0.7,"男高",IF(CO10/CM10&gt;0.7,"女高",""))))</f>
        <v/>
      </c>
    </row>
    <row r="11" spans="1:96">
      <c r="A11" s="232"/>
      <c r="B11" s="151"/>
      <c r="C11" s="233"/>
      <c r="D11" s="234"/>
      <c r="E11" s="175"/>
      <c r="F11" s="175"/>
      <c r="G11" s="341"/>
      <c r="H11" s="341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172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232"/>
      <c r="B12" s="246"/>
      <c r="C12" s="176"/>
      <c r="D12" s="176"/>
      <c r="E12" s="247"/>
      <c r="F12" s="248"/>
      <c r="G12" s="342"/>
      <c r="H12" s="342"/>
      <c r="I12" s="235"/>
      <c r="J12" s="235"/>
      <c r="K12" s="176"/>
      <c r="L12" s="176"/>
      <c r="M12" s="176"/>
      <c r="N12" s="236"/>
      <c r="O12" s="236"/>
      <c r="P12" s="176"/>
      <c r="Q12" s="236"/>
      <c r="R12" s="182"/>
      <c r="S12" s="182"/>
      <c r="T12" s="182"/>
      <c r="U12" s="345"/>
      <c r="V12" s="345"/>
      <c r="W12" s="345"/>
      <c r="X12" s="345"/>
      <c r="Y12" s="236"/>
      <c r="Z12" s="249"/>
      <c r="AA12" s="237"/>
      <c r="AB12" s="238"/>
      <c r="AC12" s="237"/>
      <c r="AD12" s="239"/>
      <c r="AE12" s="240"/>
      <c r="AF12" s="241"/>
      <c r="AG12" s="242"/>
      <c r="AH12" s="242"/>
      <c r="AI12" s="242"/>
      <c r="AJ12" s="237"/>
      <c r="AK12" s="238"/>
      <c r="AL12" s="237"/>
      <c r="AM12" s="239"/>
      <c r="AN12" s="240"/>
      <c r="AO12" s="241"/>
      <c r="AP12" s="242"/>
      <c r="AQ12" s="242"/>
      <c r="AR12" s="242"/>
      <c r="AS12" s="237"/>
      <c r="AT12" s="238"/>
      <c r="AU12" s="237"/>
      <c r="AV12" s="239"/>
      <c r="AW12" s="240"/>
      <c r="AX12" s="241"/>
      <c r="AY12" s="242"/>
      <c r="AZ12" s="242"/>
      <c r="BA12" s="242"/>
      <c r="BB12" s="237"/>
      <c r="BC12" s="238"/>
      <c r="BD12" s="237"/>
      <c r="BE12" s="239"/>
      <c r="BF12" s="240"/>
      <c r="BG12" s="241"/>
      <c r="BH12" s="242"/>
      <c r="BI12" s="242"/>
      <c r="BJ12" s="242"/>
      <c r="BK12" s="173"/>
      <c r="BL12" s="243"/>
      <c r="BM12" s="237"/>
      <c r="BN12" s="239"/>
      <c r="BO12" s="240"/>
      <c r="BP12" s="241"/>
      <c r="BQ12" s="242"/>
      <c r="BR12" s="242"/>
      <c r="BS12" s="242"/>
      <c r="BT12" s="173"/>
      <c r="BU12" s="243"/>
      <c r="BV12" s="237"/>
      <c r="BW12" s="239"/>
      <c r="BX12" s="240"/>
      <c r="BY12" s="241"/>
      <c r="BZ12" s="242"/>
      <c r="CA12" s="242"/>
      <c r="CB12" s="242"/>
      <c r="CC12" s="173"/>
      <c r="CD12" s="243"/>
      <c r="CE12" s="237"/>
      <c r="CF12" s="239"/>
      <c r="CG12" s="240"/>
      <c r="CH12" s="241"/>
      <c r="CI12" s="242"/>
      <c r="CJ12" s="242"/>
      <c r="CK12" s="242"/>
      <c r="CL12" s="244"/>
      <c r="CM12" s="240"/>
      <c r="CN12" s="240"/>
      <c r="CO12" s="240"/>
      <c r="CP12" s="245"/>
    </row>
    <row r="13" spans="1:96">
      <c r="A13" s="166" t="str">
        <f>Y13</f>
        <v>0</v>
      </c>
      <c r="B13" s="250"/>
      <c r="C13" s="250"/>
      <c r="D13" s="250"/>
      <c r="E13" s="251" t="s">
        <v>89</v>
      </c>
      <c r="F13" s="251"/>
      <c r="G13" s="343">
        <f>SUM(G6:G12)</f>
        <v>0</v>
      </c>
      <c r="H13" s="343"/>
      <c r="I13" s="250">
        <f>SUM(I6:I12)</f>
        <v>0</v>
      </c>
      <c r="J13" s="250">
        <f>SUM(J6:J12)</f>
        <v>0</v>
      </c>
      <c r="K13" s="250">
        <f>SUM(K6:K12)</f>
        <v>0</v>
      </c>
      <c r="L13" s="250">
        <f>SUM(L6:L12)</f>
        <v>0</v>
      </c>
      <c r="M13" s="250">
        <f>SUM(M6:M12)</f>
        <v>0</v>
      </c>
      <c r="N13" s="252" t="str">
        <f>IFERROR(L13/K13,"-")</f>
        <v>-</v>
      </c>
      <c r="O13" s="253">
        <f>SUM(O6:O12)</f>
        <v>0</v>
      </c>
      <c r="P13" s="253">
        <f>SUM(P6:P12)</f>
        <v>0</v>
      </c>
      <c r="Q13" s="252" t="str">
        <f>IFERROR(O13/L13,"-")</f>
        <v>-</v>
      </c>
      <c r="R13" s="254" t="str">
        <f>IFERROR(G13/L13,"-")</f>
        <v>-</v>
      </c>
      <c r="S13" s="255">
        <f>SUM(S6:S12)</f>
        <v>0</v>
      </c>
      <c r="T13" s="252" t="str">
        <f>IFERROR(S13/L13,"-")</f>
        <v>-</v>
      </c>
      <c r="U13" s="343">
        <f>SUM(U6:U12)</f>
        <v>0</v>
      </c>
      <c r="V13" s="343" t="str">
        <f>IFERROR(U13/L13,"-")</f>
        <v>-</v>
      </c>
      <c r="W13" s="343" t="str">
        <f>IFERROR(U13/S13,"-")</f>
        <v>-</v>
      </c>
      <c r="X13" s="343">
        <f>U13-G13</f>
        <v>0</v>
      </c>
      <c r="Y13" s="256" t="str">
        <f>U13/G13</f>
        <v>0</v>
      </c>
      <c r="Z13" s="257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  <c r="CO13" s="258"/>
      <c r="CP13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26</v>
      </c>
      <c r="B2" s="145" t="s">
        <v>27</v>
      </c>
      <c r="E2" s="147"/>
      <c r="F2" s="147"/>
      <c r="G2" s="147"/>
      <c r="H2" s="147"/>
      <c r="I2" s="147"/>
      <c r="J2" s="148"/>
      <c r="K2" s="148"/>
      <c r="L2" s="148" t="s">
        <v>28</v>
      </c>
      <c r="M2" s="148"/>
      <c r="N2" s="148"/>
      <c r="O2" s="148" t="s">
        <v>29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30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31</v>
      </c>
      <c r="CK2" s="307" t="s">
        <v>32</v>
      </c>
      <c r="CL2" s="310" t="s">
        <v>33</v>
      </c>
      <c r="CM2" s="311"/>
      <c r="CN2" s="312"/>
    </row>
    <row r="3" spans="1:94" customHeight="1" ht="14.25">
      <c r="A3" s="145" t="s">
        <v>90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35</v>
      </c>
      <c r="Z3" s="319"/>
      <c r="AA3" s="319"/>
      <c r="AB3" s="319"/>
      <c r="AC3" s="319"/>
      <c r="AD3" s="319"/>
      <c r="AE3" s="319"/>
      <c r="AF3" s="319"/>
      <c r="AG3" s="319"/>
      <c r="AH3" s="320" t="s">
        <v>36</v>
      </c>
      <c r="AI3" s="321"/>
      <c r="AJ3" s="321"/>
      <c r="AK3" s="321"/>
      <c r="AL3" s="321"/>
      <c r="AM3" s="321"/>
      <c r="AN3" s="321"/>
      <c r="AO3" s="321"/>
      <c r="AP3" s="322"/>
      <c r="AQ3" s="323" t="s">
        <v>37</v>
      </c>
      <c r="AR3" s="324"/>
      <c r="AS3" s="324"/>
      <c r="AT3" s="324"/>
      <c r="AU3" s="324"/>
      <c r="AV3" s="324"/>
      <c r="AW3" s="324"/>
      <c r="AX3" s="324"/>
      <c r="AY3" s="325"/>
      <c r="AZ3" s="326" t="s">
        <v>38</v>
      </c>
      <c r="BA3" s="327"/>
      <c r="BB3" s="327"/>
      <c r="BC3" s="327"/>
      <c r="BD3" s="327"/>
      <c r="BE3" s="327"/>
      <c r="BF3" s="327"/>
      <c r="BG3" s="327"/>
      <c r="BH3" s="328"/>
      <c r="BI3" s="313" t="s">
        <v>39</v>
      </c>
      <c r="BJ3" s="314"/>
      <c r="BK3" s="314"/>
      <c r="BL3" s="314"/>
      <c r="BM3" s="314"/>
      <c r="BN3" s="314"/>
      <c r="BO3" s="314"/>
      <c r="BP3" s="314"/>
      <c r="BQ3" s="315"/>
      <c r="BR3" s="294" t="s">
        <v>40</v>
      </c>
      <c r="BS3" s="295"/>
      <c r="BT3" s="295"/>
      <c r="BU3" s="295"/>
      <c r="BV3" s="295"/>
      <c r="BW3" s="295"/>
      <c r="BX3" s="295"/>
      <c r="BY3" s="295"/>
      <c r="BZ3" s="296"/>
      <c r="CA3" s="297" t="s">
        <v>41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42</v>
      </c>
      <c r="CM3" s="301"/>
      <c r="CN3" s="302" t="s">
        <v>43</v>
      </c>
    </row>
    <row r="4" spans="1:94">
      <c r="A4" s="151"/>
      <c r="B4" s="152" t="s">
        <v>44</v>
      </c>
      <c r="C4" s="152" t="s">
        <v>74</v>
      </c>
      <c r="D4" s="153" t="s">
        <v>48</v>
      </c>
      <c r="E4" s="152" t="s">
        <v>49</v>
      </c>
      <c r="F4" s="154" t="s">
        <v>51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52</v>
      </c>
      <c r="Z4" s="158" t="s">
        <v>53</v>
      </c>
      <c r="AA4" s="158" t="s">
        <v>54</v>
      </c>
      <c r="AB4" s="158" t="s">
        <v>17</v>
      </c>
      <c r="AC4" s="158" t="s">
        <v>55</v>
      </c>
      <c r="AD4" s="158" t="s">
        <v>56</v>
      </c>
      <c r="AE4" s="158" t="s">
        <v>57</v>
      </c>
      <c r="AF4" s="158" t="s">
        <v>58</v>
      </c>
      <c r="AG4" s="158" t="s">
        <v>59</v>
      </c>
      <c r="AH4" s="159" t="s">
        <v>52</v>
      </c>
      <c r="AI4" s="159" t="s">
        <v>53</v>
      </c>
      <c r="AJ4" s="159" t="s">
        <v>54</v>
      </c>
      <c r="AK4" s="159" t="s">
        <v>17</v>
      </c>
      <c r="AL4" s="159" t="s">
        <v>55</v>
      </c>
      <c r="AM4" s="159" t="s">
        <v>56</v>
      </c>
      <c r="AN4" s="159" t="s">
        <v>57</v>
      </c>
      <c r="AO4" s="159" t="s">
        <v>58</v>
      </c>
      <c r="AP4" s="159" t="s">
        <v>59</v>
      </c>
      <c r="AQ4" s="160" t="s">
        <v>52</v>
      </c>
      <c r="AR4" s="160" t="s">
        <v>53</v>
      </c>
      <c r="AS4" s="160" t="s">
        <v>54</v>
      </c>
      <c r="AT4" s="160" t="s">
        <v>17</v>
      </c>
      <c r="AU4" s="160" t="s">
        <v>55</v>
      </c>
      <c r="AV4" s="160" t="s">
        <v>56</v>
      </c>
      <c r="AW4" s="160" t="s">
        <v>57</v>
      </c>
      <c r="AX4" s="160" t="s">
        <v>58</v>
      </c>
      <c r="AY4" s="160" t="s">
        <v>59</v>
      </c>
      <c r="AZ4" s="161" t="s">
        <v>52</v>
      </c>
      <c r="BA4" s="161" t="s">
        <v>53</v>
      </c>
      <c r="BB4" s="161" t="s">
        <v>54</v>
      </c>
      <c r="BC4" s="161" t="s">
        <v>17</v>
      </c>
      <c r="BD4" s="161" t="s">
        <v>55</v>
      </c>
      <c r="BE4" s="161" t="s">
        <v>56</v>
      </c>
      <c r="BF4" s="161" t="s">
        <v>57</v>
      </c>
      <c r="BG4" s="161" t="s">
        <v>58</v>
      </c>
      <c r="BH4" s="161" t="s">
        <v>59</v>
      </c>
      <c r="BI4" s="162" t="s">
        <v>52</v>
      </c>
      <c r="BJ4" s="162" t="s">
        <v>53</v>
      </c>
      <c r="BK4" s="162" t="s">
        <v>54</v>
      </c>
      <c r="BL4" s="162" t="s">
        <v>17</v>
      </c>
      <c r="BM4" s="162" t="s">
        <v>55</v>
      </c>
      <c r="BN4" s="162" t="s">
        <v>56</v>
      </c>
      <c r="BO4" s="162" t="s">
        <v>57</v>
      </c>
      <c r="BP4" s="162" t="s">
        <v>58</v>
      </c>
      <c r="BQ4" s="162" t="s">
        <v>59</v>
      </c>
      <c r="BR4" s="163" t="s">
        <v>52</v>
      </c>
      <c r="BS4" s="163" t="s">
        <v>53</v>
      </c>
      <c r="BT4" s="163" t="s">
        <v>54</v>
      </c>
      <c r="BU4" s="163" t="s">
        <v>17</v>
      </c>
      <c r="BV4" s="163" t="s">
        <v>55</v>
      </c>
      <c r="BW4" s="163" t="s">
        <v>56</v>
      </c>
      <c r="BX4" s="163" t="s">
        <v>57</v>
      </c>
      <c r="BY4" s="163" t="s">
        <v>58</v>
      </c>
      <c r="BZ4" s="163" t="s">
        <v>59</v>
      </c>
      <c r="CA4" s="164" t="s">
        <v>52</v>
      </c>
      <c r="CB4" s="164" t="s">
        <v>53</v>
      </c>
      <c r="CC4" s="164" t="s">
        <v>54</v>
      </c>
      <c r="CD4" s="164" t="s">
        <v>17</v>
      </c>
      <c r="CE4" s="164" t="s">
        <v>55</v>
      </c>
      <c r="CF4" s="164" t="s">
        <v>56</v>
      </c>
      <c r="CG4" s="164" t="s">
        <v>57</v>
      </c>
      <c r="CH4" s="164" t="s">
        <v>58</v>
      </c>
      <c r="CI4" s="164" t="s">
        <v>59</v>
      </c>
      <c r="CJ4" s="306"/>
      <c r="CK4" s="309"/>
      <c r="CL4" s="165" t="s">
        <v>60</v>
      </c>
      <c r="CM4" s="165" t="s">
        <v>61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1.0163866713702</v>
      </c>
      <c r="B6" s="347" t="s">
        <v>91</v>
      </c>
      <c r="C6" s="347"/>
      <c r="D6" s="347"/>
      <c r="E6" s="175" t="s">
        <v>92</v>
      </c>
      <c r="F6" s="175" t="s">
        <v>80</v>
      </c>
      <c r="G6" s="340">
        <v>5607118</v>
      </c>
      <c r="H6" s="176">
        <v>3625</v>
      </c>
      <c r="I6" s="176">
        <v>0</v>
      </c>
      <c r="J6" s="176">
        <v>266713</v>
      </c>
      <c r="K6" s="177">
        <v>1436</v>
      </c>
      <c r="L6" s="179">
        <f>IFERROR(K6/J6,"-")</f>
        <v>0.0053840645187899</v>
      </c>
      <c r="M6" s="176">
        <v>71</v>
      </c>
      <c r="N6" s="176">
        <v>481</v>
      </c>
      <c r="O6" s="179">
        <f>IFERROR(M6/(K6),"-")</f>
        <v>0.049442896935933</v>
      </c>
      <c r="P6" s="180">
        <f>IFERROR(G6/SUM(K6:K6),"-")</f>
        <v>3904.6782729805</v>
      </c>
      <c r="Q6" s="181">
        <v>154</v>
      </c>
      <c r="R6" s="179">
        <f>IF(K6=0,"-",Q6/K6)</f>
        <v>0.10724233983287</v>
      </c>
      <c r="S6" s="345">
        <v>5699000</v>
      </c>
      <c r="T6" s="346">
        <f>IFERROR(S6/K6,"-")</f>
        <v>3968.6629526462</v>
      </c>
      <c r="U6" s="346">
        <f>IFERROR(S6/Q6,"-")</f>
        <v>37006.493506494</v>
      </c>
      <c r="V6" s="340">
        <f>SUM(S6:S6)-SUM(G6:G6)</f>
        <v>91882</v>
      </c>
      <c r="W6" s="183">
        <f>SUM(S6:S6)/SUM(G6:G6)</f>
        <v>1.0163866713702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>
        <v>1</v>
      </c>
      <c r="AI6" s="191">
        <f>IF(K6=0,"",IF(AH6=0,"",(AH6/K6)))</f>
        <v>0.00069637883008357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24</v>
      </c>
      <c r="AR6" s="197">
        <f>IF(K6=0,"",IF(AQ6=0,"",(AQ6/K6)))</f>
        <v>0.016713091922006</v>
      </c>
      <c r="AS6" s="196">
        <v>3</v>
      </c>
      <c r="AT6" s="198">
        <f>IFERROR(AS6/AQ6,"-")</f>
        <v>0.125</v>
      </c>
      <c r="AU6" s="199">
        <v>9000</v>
      </c>
      <c r="AV6" s="200">
        <f>IFERROR(AU6/AQ6,"-")</f>
        <v>375</v>
      </c>
      <c r="AW6" s="201">
        <v>3</v>
      </c>
      <c r="AX6" s="201"/>
      <c r="AY6" s="201"/>
      <c r="AZ6" s="202">
        <v>45</v>
      </c>
      <c r="BA6" s="203">
        <f>IF(K6=0,"",IF(AZ6=0,"",(AZ6/K6)))</f>
        <v>0.03133704735376</v>
      </c>
      <c r="BB6" s="202">
        <v>3</v>
      </c>
      <c r="BC6" s="204">
        <f>IFERROR(BB6/AZ6,"-")</f>
        <v>0.066666666666667</v>
      </c>
      <c r="BD6" s="205">
        <v>29000</v>
      </c>
      <c r="BE6" s="206">
        <f>IFERROR(BD6/AZ6,"-")</f>
        <v>644.44444444444</v>
      </c>
      <c r="BF6" s="207">
        <v>1</v>
      </c>
      <c r="BG6" s="207">
        <v>1</v>
      </c>
      <c r="BH6" s="207">
        <v>1</v>
      </c>
      <c r="BI6" s="208">
        <v>859</v>
      </c>
      <c r="BJ6" s="209">
        <f>IF(K6=0,"",IF(BI6=0,"",(BI6/K6)))</f>
        <v>0.59818941504178</v>
      </c>
      <c r="BK6" s="210">
        <v>85</v>
      </c>
      <c r="BL6" s="211">
        <f>IFERROR(BK6/BI6,"-")</f>
        <v>0.09895227008149</v>
      </c>
      <c r="BM6" s="212">
        <v>3255000</v>
      </c>
      <c r="BN6" s="213">
        <f>IFERROR(BM6/BI6,"-")</f>
        <v>3789.2898719441</v>
      </c>
      <c r="BO6" s="214">
        <v>36</v>
      </c>
      <c r="BP6" s="214">
        <v>15</v>
      </c>
      <c r="BQ6" s="214">
        <v>34</v>
      </c>
      <c r="BR6" s="215">
        <v>421</v>
      </c>
      <c r="BS6" s="216">
        <f>IF(K6=0,"",IF(BR6=0,"",(BR6/K6)))</f>
        <v>0.29317548746518</v>
      </c>
      <c r="BT6" s="217">
        <v>49</v>
      </c>
      <c r="BU6" s="218">
        <f>IFERROR(BT6/BR6,"-")</f>
        <v>0.11638954869359</v>
      </c>
      <c r="BV6" s="219">
        <v>1325000</v>
      </c>
      <c r="BW6" s="220">
        <f>IFERROR(BV6/BR6,"-")</f>
        <v>3147.2684085511</v>
      </c>
      <c r="BX6" s="221">
        <v>18</v>
      </c>
      <c r="BY6" s="221">
        <v>6</v>
      </c>
      <c r="BZ6" s="221">
        <v>25</v>
      </c>
      <c r="CA6" s="222">
        <v>86</v>
      </c>
      <c r="CB6" s="223">
        <f>IF(K6=0,"",IF(CA6=0,"",(CA6/K6)))</f>
        <v>0.059888579387187</v>
      </c>
      <c r="CC6" s="224">
        <v>14</v>
      </c>
      <c r="CD6" s="225">
        <f>IFERROR(CC6/CA6,"-")</f>
        <v>0.16279069767442</v>
      </c>
      <c r="CE6" s="226">
        <v>1081000</v>
      </c>
      <c r="CF6" s="227">
        <f>IFERROR(CE6/CA6,"-")</f>
        <v>12569.76744186</v>
      </c>
      <c r="CG6" s="228">
        <v>4</v>
      </c>
      <c r="CH6" s="228">
        <v>2</v>
      </c>
      <c r="CI6" s="228">
        <v>8</v>
      </c>
      <c r="CJ6" s="229">
        <v>154</v>
      </c>
      <c r="CK6" s="230">
        <v>5699000</v>
      </c>
      <c r="CL6" s="230">
        <v>560000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93</v>
      </c>
      <c r="C7" s="347"/>
      <c r="D7" s="347"/>
      <c r="E7" s="175" t="s">
        <v>94</v>
      </c>
      <c r="F7" s="175" t="s">
        <v>80</v>
      </c>
      <c r="G7" s="340">
        <v>0</v>
      </c>
      <c r="H7" s="176">
        <v>0</v>
      </c>
      <c r="I7" s="176">
        <v>0</v>
      </c>
      <c r="J7" s="176">
        <v>0</v>
      </c>
      <c r="K7" s="177">
        <v>0</v>
      </c>
      <c r="L7" s="179" t="str">
        <f>IFERROR(K7/J7,"-")</f>
        <v>-</v>
      </c>
      <c r="M7" s="176">
        <v>0</v>
      </c>
      <c r="N7" s="176">
        <v>0</v>
      </c>
      <c r="O7" s="179" t="str">
        <f>IFERROR(M7/(K7),"-")</f>
        <v>-</v>
      </c>
      <c r="P7" s="180" t="str">
        <f>IFERROR(G7/SUM(K7:K7),"-")</f>
        <v>-</v>
      </c>
      <c r="Q7" s="181">
        <v>0</v>
      </c>
      <c r="R7" s="179" t="str">
        <f>IF(K7=0,"-",Q7/K7)</f>
        <v>-</v>
      </c>
      <c r="S7" s="345"/>
      <c r="T7" s="346" t="str">
        <f>IFERROR(S7/K7,"-")</f>
        <v>-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/>
      <c r="Z7" s="185" t="str">
        <f>IF(K7=0,"",IF(Y7=0,"",(Y7/K7)))</f>
        <v/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 t="str">
        <f>IF(K7=0,"",IF(AH7=0,"",(AH7/K7)))</f>
        <v/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 t="str">
        <f>IF(K7=0,"",IF(AQ7=0,"",(AQ7/K7)))</f>
        <v/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/>
      <c r="BA7" s="203" t="str">
        <f>IF(K7=0,"",IF(AZ7=0,"",(AZ7/K7)))</f>
        <v/>
      </c>
      <c r="BB7" s="202"/>
      <c r="BC7" s="204" t="str">
        <f>IFERROR(BB7/AZ7,"-")</f>
        <v>-</v>
      </c>
      <c r="BD7" s="205"/>
      <c r="BE7" s="206" t="str">
        <f>IFERROR(BD7/AZ7,"-")</f>
        <v>-</v>
      </c>
      <c r="BF7" s="207"/>
      <c r="BG7" s="207"/>
      <c r="BH7" s="207"/>
      <c r="BI7" s="208"/>
      <c r="BJ7" s="209" t="str">
        <f>IF(K7=0,"",IF(BI7=0,"",(BI7/K7)))</f>
        <v/>
      </c>
      <c r="BK7" s="210"/>
      <c r="BL7" s="211" t="str">
        <f>IFERROR(BK7/BI7,"-")</f>
        <v>-</v>
      </c>
      <c r="BM7" s="212"/>
      <c r="BN7" s="213" t="str">
        <f>IFERROR(BM7/BI7,"-")</f>
        <v>-</v>
      </c>
      <c r="BO7" s="214"/>
      <c r="BP7" s="214"/>
      <c r="BQ7" s="214"/>
      <c r="BR7" s="215"/>
      <c r="BS7" s="216" t="str">
        <f>IF(K7=0,"",IF(BR7=0,"",(BR7/K7)))</f>
        <v/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 t="str">
        <f>IF(K7=0,"",IF(CA7=0,"",(CA7/K7)))</f>
        <v/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 t="str">
        <f>W8</f>
        <v>0</v>
      </c>
      <c r="B8" s="347" t="s">
        <v>95</v>
      </c>
      <c r="C8" s="347"/>
      <c r="D8" s="347"/>
      <c r="E8" s="175" t="s">
        <v>96</v>
      </c>
      <c r="F8" s="175" t="s">
        <v>80</v>
      </c>
      <c r="G8" s="340">
        <v>0</v>
      </c>
      <c r="H8" s="176">
        <v>0</v>
      </c>
      <c r="I8" s="176">
        <v>0</v>
      </c>
      <c r="J8" s="176">
        <v>119</v>
      </c>
      <c r="K8" s="177">
        <v>0</v>
      </c>
      <c r="L8" s="179">
        <f>IFERROR(K8/J8,"-")</f>
        <v>0</v>
      </c>
      <c r="M8" s="176">
        <v>0</v>
      </c>
      <c r="N8" s="176">
        <v>0</v>
      </c>
      <c r="O8" s="179" t="str">
        <f>IFERROR(M8/(K8),"-")</f>
        <v>-</v>
      </c>
      <c r="P8" s="180" t="str">
        <f>IFERROR(G8/SUM(K8:K8),"-")</f>
        <v>-</v>
      </c>
      <c r="Q8" s="181">
        <v>0</v>
      </c>
      <c r="R8" s="179" t="str">
        <f>IF(K8=0,"-",Q8/K8)</f>
        <v>-</v>
      </c>
      <c r="S8" s="345"/>
      <c r="T8" s="346" t="str">
        <f>IFERROR(S8/K8,"-")</f>
        <v>-</v>
      </c>
      <c r="U8" s="346" t="str">
        <f>IFERROR(S8/Q8,"-")</f>
        <v>-</v>
      </c>
      <c r="V8" s="340">
        <f>SUM(S8:S8)-SUM(G8:G8)</f>
        <v>0</v>
      </c>
      <c r="W8" s="183" t="str">
        <f>SUM(S8:S8)/SUM(G8:G8)</f>
        <v>0</v>
      </c>
      <c r="Y8" s="184"/>
      <c r="Z8" s="185" t="str">
        <f>IF(K8=0,"",IF(Y8=0,"",(Y8/K8)))</f>
        <v/>
      </c>
      <c r="AA8" s="184"/>
      <c r="AB8" s="186" t="str">
        <f>IFERROR(AA8/Y8,"-")</f>
        <v>-</v>
      </c>
      <c r="AC8" s="187"/>
      <c r="AD8" s="188" t="str">
        <f>IFERROR(AC8/Y8,"-")</f>
        <v>-</v>
      </c>
      <c r="AE8" s="189"/>
      <c r="AF8" s="189"/>
      <c r="AG8" s="189"/>
      <c r="AH8" s="190"/>
      <c r="AI8" s="191" t="str">
        <f>IF(K8=0,"",IF(AH8=0,"",(AH8/K8)))</f>
        <v/>
      </c>
      <c r="AJ8" s="190"/>
      <c r="AK8" s="192" t="str">
        <f>IFERROR(AJ8/AH8,"-")</f>
        <v>-</v>
      </c>
      <c r="AL8" s="193"/>
      <c r="AM8" s="194" t="str">
        <f>IFERROR(AL8/AH8,"-")</f>
        <v>-</v>
      </c>
      <c r="AN8" s="195"/>
      <c r="AO8" s="195"/>
      <c r="AP8" s="195"/>
      <c r="AQ8" s="196"/>
      <c r="AR8" s="197" t="str">
        <f>IF(K8=0,"",IF(AQ8=0,"",(AQ8/K8)))</f>
        <v/>
      </c>
      <c r="AS8" s="196"/>
      <c r="AT8" s="198" t="str">
        <f>IFERROR(AS8/AQ8,"-")</f>
        <v>-</v>
      </c>
      <c r="AU8" s="199"/>
      <c r="AV8" s="200" t="str">
        <f>IFERROR(AU8/AQ8,"-")</f>
        <v>-</v>
      </c>
      <c r="AW8" s="201"/>
      <c r="AX8" s="201"/>
      <c r="AY8" s="201"/>
      <c r="AZ8" s="202"/>
      <c r="BA8" s="203" t="str">
        <f>IF(K8=0,"",IF(AZ8=0,"",(AZ8/K8)))</f>
        <v/>
      </c>
      <c r="BB8" s="202"/>
      <c r="BC8" s="204" t="str">
        <f>IFERROR(BB8/AZ8,"-")</f>
        <v>-</v>
      </c>
      <c r="BD8" s="205"/>
      <c r="BE8" s="206" t="str">
        <f>IFERROR(BD8/AZ8,"-")</f>
        <v>-</v>
      </c>
      <c r="BF8" s="207"/>
      <c r="BG8" s="207"/>
      <c r="BH8" s="207"/>
      <c r="BI8" s="208"/>
      <c r="BJ8" s="209" t="str">
        <f>IF(K8=0,"",IF(BI8=0,"",(BI8/K8)))</f>
        <v/>
      </c>
      <c r="BK8" s="210"/>
      <c r="BL8" s="211" t="str">
        <f>IFERROR(BK8/BI8,"-")</f>
        <v>-</v>
      </c>
      <c r="BM8" s="212"/>
      <c r="BN8" s="213" t="str">
        <f>IFERROR(BM8/BI8,"-")</f>
        <v>-</v>
      </c>
      <c r="BO8" s="214"/>
      <c r="BP8" s="214"/>
      <c r="BQ8" s="214"/>
      <c r="BR8" s="215"/>
      <c r="BS8" s="216" t="str">
        <f>IF(K8=0,"",IF(BR8=0,"",(BR8/K8)))</f>
        <v/>
      </c>
      <c r="BT8" s="217"/>
      <c r="BU8" s="218" t="str">
        <f>IFERROR(BT8/BR8,"-")</f>
        <v>-</v>
      </c>
      <c r="BV8" s="219"/>
      <c r="BW8" s="220" t="str">
        <f>IFERROR(BV8/BR8,"-")</f>
        <v>-</v>
      </c>
      <c r="BX8" s="221"/>
      <c r="BY8" s="221"/>
      <c r="BZ8" s="221"/>
      <c r="CA8" s="222"/>
      <c r="CB8" s="223" t="str">
        <f>IF(K8=0,"",IF(CA8=0,"",(CA8/K8)))</f>
        <v/>
      </c>
      <c r="CC8" s="224"/>
      <c r="CD8" s="225" t="str">
        <f>IFERROR(CC8/CA8,"-")</f>
        <v>-</v>
      </c>
      <c r="CE8" s="226"/>
      <c r="CF8" s="227" t="str">
        <f>IFERROR(CE8/CA8,"-")</f>
        <v>-</v>
      </c>
      <c r="CG8" s="228"/>
      <c r="CH8" s="228"/>
      <c r="CI8" s="228"/>
      <c r="CJ8" s="229">
        <v>0</v>
      </c>
      <c r="CK8" s="230"/>
      <c r="CL8" s="230"/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232"/>
      <c r="B9" s="151"/>
      <c r="C9" s="233"/>
      <c r="D9" s="234"/>
      <c r="E9" s="175"/>
      <c r="F9" s="175"/>
      <c r="G9" s="341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172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232"/>
      <c r="B10" s="246"/>
      <c r="C10" s="176"/>
      <c r="D10" s="176"/>
      <c r="E10" s="247"/>
      <c r="F10" s="248"/>
      <c r="G10" s="342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249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166">
        <f>Z11</f>
        <v/>
      </c>
      <c r="B11" s="250"/>
      <c r="C11" s="250"/>
      <c r="D11" s="250"/>
      <c r="E11" s="251" t="s">
        <v>97</v>
      </c>
      <c r="F11" s="251"/>
      <c r="G11" s="343">
        <f>SUM(G6:G10)</f>
        <v>5607118</v>
      </c>
      <c r="H11" s="250">
        <f>SUM(H6:H10)</f>
        <v>3625</v>
      </c>
      <c r="I11" s="250">
        <f>SUM(I6:I10)</f>
        <v>0</v>
      </c>
      <c r="J11" s="250">
        <f>SUM(J6:J10)</f>
        <v>266832</v>
      </c>
      <c r="K11" s="250">
        <f>SUM(K6:K10)</f>
        <v>1436</v>
      </c>
      <c r="L11" s="252">
        <f>IFERROR(K11/J11,"-")</f>
        <v>0.0053816633687114</v>
      </c>
      <c r="M11" s="253">
        <f>SUM(M6:M10)</f>
        <v>71</v>
      </c>
      <c r="N11" s="253">
        <f>SUM(N6:N10)</f>
        <v>481</v>
      </c>
      <c r="O11" s="252">
        <f>IFERROR(M11/K11,"-")</f>
        <v>0.049442896935933</v>
      </c>
      <c r="P11" s="254">
        <f>IFERROR(G11/K11,"-")</f>
        <v>3904.6782729805</v>
      </c>
      <c r="Q11" s="255">
        <f>SUM(Q6:Q10)</f>
        <v>154</v>
      </c>
      <c r="R11" s="252">
        <f>IFERROR(Q11/K11,"-")</f>
        <v>0.10724233983287</v>
      </c>
      <c r="S11" s="343">
        <f>SUM(S6:S10)</f>
        <v>5699000</v>
      </c>
      <c r="T11" s="343">
        <f>IFERROR(S11/K11,"-")</f>
        <v>3968.6629526462</v>
      </c>
      <c r="U11" s="343">
        <f>IFERROR(S11/Q11,"-")</f>
        <v>37006.493506494</v>
      </c>
      <c r="V11" s="343">
        <f>S11-G11</f>
        <v>91882</v>
      </c>
      <c r="W11" s="256">
        <f>S11/G11</f>
        <v>1.0163866713702</v>
      </c>
      <c r="X11" s="257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