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<sst xmlns="http://schemas.openxmlformats.org/spreadsheetml/2006/main" uniqueCount="81">
  <si>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</si>
  <si>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</si>
  <si>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</si>
  <si>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</si>
  <si>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</si>
  <si>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</si>
  <si>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</si>
  <si>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</si>
  <si>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</si>
  <si>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</si>
  <si>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</si>
  <si>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</si>
  <si>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</si>
  <si>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</si>
  <si>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</si>
  <si>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</si>
  <si>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</si>
  <si>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</si>
  <si>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</si>
  <si>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</si>
  <si>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</si>
  <si>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</si>
  <si>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</si>
  <si>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</si>
  <si>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</si>
  <si>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</si>
  <si>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</si>
  <si>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</si>
  <si>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</si>
  <si>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</si>
  <si>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</si>
  <si>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</si>
  <si>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</si>
  <si>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</si>
  <si>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</si>
  <si>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</si>
  <si>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</si>
  <si>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</si>
  <si>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</si>
  <si>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</si>
  <si>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</si>
  <si>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</si>
  <si>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</si>
  <si>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</si>
  <si>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</si>
  <si>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</si>
  <si>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</si>
  <si>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</si>
  <si>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</si>
  <si>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</si>
  <si>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</si>
  <si>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</si>
  <si>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</si>
  <si>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</si>
  <si>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</si>
  <si>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</si>
  <si>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</si>
  <si>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</si>
  <si>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</si>
  <si>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</si>
  <si>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</si>
  <si>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</si>
  <si>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</si>
  <si>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1/1～1/31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</si>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</sst>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1700</v>
      </c>
      <c r="E6" s="34">
        <v>1</v>
      </c>
      <c r="F6" s="34">
        <v>0</v>
      </c>
      <c r="G6" s="34">
        <v>1</v>
      </c>
      <c r="H6" s="41">
        <v>1</v>
      </c>
      <c r="I6" s="42">
        <v>0</v>
      </c>
      <c r="J6" s="45">
        <f>H6+I6</f>
        <v>1</v>
      </c>
      <c r="K6" s="35">
        <f>IFERROR(J6/G6,"-")</f>
        <v>1</v>
      </c>
      <c r="L6" s="34">
        <v>0</v>
      </c>
      <c r="M6" s="34">
        <v>0</v>
      </c>
      <c r="N6" s="35">
        <f>IFERROR(L6/J6,"-")</f>
        <v>0</v>
      </c>
      <c r="O6" s="36">
        <f>IFERROR(D6/J6,"-")</f>
        <v>1700</v>
      </c>
      <c r="P6" s="37">
        <v>0</v>
      </c>
      <c r="Q6" s="35">
        <f>IFERROR(P6/J6,"-")</f>
        <v>0</v>
      </c>
      <c r="R6" s="204">
        <v>0</v>
      </c>
      <c r="S6" s="205">
        <f>IFERROR(R6/J6,"-")</f>
        <v>0</v>
      </c>
      <c r="T6" s="205" t="str">
        <f>IFERROR(R6/P6,"-")</f>
        <v>-</v>
      </c>
      <c r="U6" s="199">
        <f>IFERROR(R6-D6,"-")</f>
        <v>-1700</v>
      </c>
      <c r="V6" s="38">
        <f>R6/D6</f>
        <v>0</v>
      </c>
      <c r="W6" s="32"/>
      <c r="X6" s="44"/>
    </row>
    <row r="7" spans="1:24">
      <c r="A7" s="33"/>
      <c r="B7" s="39" t="s">
        <v>24</v>
      </c>
      <c r="C7" s="39">
        <v>3</v>
      </c>
      <c r="D7" s="199">
        <v>19256542</v>
      </c>
      <c r="E7" s="34">
        <v>11178</v>
      </c>
      <c r="F7" s="34">
        <v>0</v>
      </c>
      <c r="G7" s="34">
        <v>395201</v>
      </c>
      <c r="H7" s="41">
        <v>5213</v>
      </c>
      <c r="I7" s="42">
        <v>144</v>
      </c>
      <c r="J7" s="45">
        <f>H7+I7</f>
        <v>5357</v>
      </c>
      <c r="K7" s="35">
        <f>IFERROR(J7/G7,"-")</f>
        <v>0.013555127643908</v>
      </c>
      <c r="L7" s="34">
        <v>174</v>
      </c>
      <c r="M7" s="34">
        <v>1976</v>
      </c>
      <c r="N7" s="35">
        <f>IFERROR(L7/J7,"-")</f>
        <v>0.032480866156431</v>
      </c>
      <c r="O7" s="36">
        <f>IFERROR(D7/J7,"-")</f>
        <v>3594.6503640097</v>
      </c>
      <c r="P7" s="37">
        <v>476</v>
      </c>
      <c r="Q7" s="35">
        <f>IFERROR(P7/J7,"-")</f>
        <v>0.088855702818742</v>
      </c>
      <c r="R7" s="204">
        <v>21361200</v>
      </c>
      <c r="S7" s="205">
        <f>IFERROR(R7/J7,"-")</f>
        <v>3987.5303341422</v>
      </c>
      <c r="T7" s="205">
        <f>IFERROR(R7/P7,"-")</f>
        <v>44876.470588235</v>
      </c>
      <c r="U7" s="199">
        <f>IFERROR(R7-D7,"-")</f>
        <v>2104658</v>
      </c>
      <c r="V7" s="38">
        <f>R7/D7</f>
        <v>1.1092957395985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19258242</v>
      </c>
      <c r="E10" s="21">
        <f>SUM(E6:E8)</f>
        <v>11179</v>
      </c>
      <c r="F10" s="21">
        <f>SUM(F6:F8)</f>
        <v>0</v>
      </c>
      <c r="G10" s="21">
        <f>SUM(G6:G8)</f>
        <v>395202</v>
      </c>
      <c r="H10" s="21">
        <f>SUM(H6:H8)</f>
        <v>5214</v>
      </c>
      <c r="I10" s="21">
        <f>SUM(I6:I8)</f>
        <v>144</v>
      </c>
      <c r="J10" s="21">
        <f>SUM(J6:J8)</f>
        <v>5358</v>
      </c>
      <c r="K10" s="22">
        <f>IFERROR(J10/G10,"-")</f>
        <v>0.013557623696236</v>
      </c>
      <c r="L10" s="31">
        <f>SUM(L6:L8)</f>
        <v>174</v>
      </c>
      <c r="M10" s="31">
        <f>SUM(M6:M8)</f>
        <v>1976</v>
      </c>
      <c r="N10" s="22">
        <f>IFERROR(L10/J10,"-")</f>
        <v>0.032474804031355</v>
      </c>
      <c r="O10" s="23">
        <f>IFERROR(D10/J10,"-")</f>
        <v>3594.2967525196</v>
      </c>
      <c r="P10" s="24">
        <f>SUM(P6:P8)</f>
        <v>476</v>
      </c>
      <c r="Q10" s="22">
        <f>IFERROR(P10/J10,"-")</f>
        <v>0.088839119074281</v>
      </c>
      <c r="R10" s="202">
        <f>SUM(R6:R8)</f>
        <v>21361200</v>
      </c>
      <c r="S10" s="202">
        <f>IFERROR(R10/J10,"-")</f>
        <v>3986.7861142217</v>
      </c>
      <c r="T10" s="202">
        <f>IFERROR(P10/P10,"-")</f>
        <v>1</v>
      </c>
      <c r="U10" s="202">
        <f>SUM(U6:U8)</f>
        <v>2102958</v>
      </c>
      <c r="V10" s="25">
        <f>IFERROR(R10/D10,"-")</f>
        <v>1.1091978177447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1</v>
      </c>
      <c r="L6" s="79">
        <v>0</v>
      </c>
      <c r="M6" s="80">
        <v>0</v>
      </c>
      <c r="N6" s="81">
        <f>IFERROR(L6/K6,"-")</f>
        <v>0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1700</v>
      </c>
      <c r="H8" s="208">
        <v>1700</v>
      </c>
      <c r="I8" s="78">
        <v>1</v>
      </c>
      <c r="J8" s="78">
        <v>0</v>
      </c>
      <c r="K8" s="78">
        <v>0</v>
      </c>
      <c r="L8" s="79">
        <v>1</v>
      </c>
      <c r="M8" s="80">
        <v>1</v>
      </c>
      <c r="N8" s="81" t="str">
        <f>IFERROR(L8/K8,"-")</f>
        <v>-</v>
      </c>
      <c r="O8" s="78">
        <v>0</v>
      </c>
      <c r="P8" s="78">
        <v>0</v>
      </c>
      <c r="Q8" s="81">
        <f>IFERROR(O8/L8,"-")</f>
        <v>0</v>
      </c>
      <c r="R8" s="82">
        <f>IFERROR(G8/SUM(L8:L8),"-")</f>
        <v>1700</v>
      </c>
      <c r="S8" s="83">
        <v>0</v>
      </c>
      <c r="T8" s="81">
        <f>IF(L8=0,"-",S8/L8)</f>
        <v>0</v>
      </c>
      <c r="U8" s="213"/>
      <c r="V8" s="214">
        <f>IFERROR(U8/L8,"-")</f>
        <v>0</v>
      </c>
      <c r="W8" s="214" t="str">
        <f>IFERROR(U8/S8,"-")</f>
        <v>-</v>
      </c>
      <c r="X8" s="208">
        <f>SUM(U8:U8)-SUM(G8:G8)</f>
        <v>-1700</v>
      </c>
      <c r="Y8" s="85">
        <f>SUM(U8:U8)/SUM(G8:G8)</f>
        <v>0</v>
      </c>
      <c r="AA8" s="86"/>
      <c r="AB8" s="87">
        <f>IF(L8=0,"",IF(AA8=0,"",(AA8/L8)))</f>
        <v>0</v>
      </c>
      <c r="AC8" s="86"/>
      <c r="AD8" s="88" t="str">
        <f>IFERROR(AC8/AA8,"-")</f>
        <v>-</v>
      </c>
      <c r="AE8" s="89"/>
      <c r="AF8" s="90" t="str">
        <f>IFERROR(AE8/AA8,"-")</f>
        <v>-</v>
      </c>
      <c r="AG8" s="91"/>
      <c r="AH8" s="91"/>
      <c r="AI8" s="91"/>
      <c r="AJ8" s="92">
        <v>1</v>
      </c>
      <c r="AK8" s="93">
        <f>IF(L8=0,"",IF(AJ8=0,"",(AJ8/L8)))</f>
        <v>1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/>
      <c r="AT8" s="99">
        <f>IF(L8=0,"",IF(AS8=0,"",(AS8/L8)))</f>
        <v>0</v>
      </c>
      <c r="AU8" s="98"/>
      <c r="AV8" s="100" t="str">
        <f>IFERROR(AU8/AS8,"-")</f>
        <v>-</v>
      </c>
      <c r="AW8" s="101"/>
      <c r="AX8" s="102" t="str">
        <f>IFERROR(AW8/AS8,"-")</f>
        <v>-</v>
      </c>
      <c r="AY8" s="103"/>
      <c r="AZ8" s="103"/>
      <c r="BA8" s="103"/>
      <c r="BB8" s="104"/>
      <c r="BC8" s="105">
        <f>IF(L8=0,"",IF(BB8=0,"",(BB8/L8)))</f>
        <v>0</v>
      </c>
      <c r="BD8" s="104"/>
      <c r="BE8" s="106" t="str">
        <f>IFERROR(BD8/BB8,"-")</f>
        <v>-</v>
      </c>
      <c r="BF8" s="107"/>
      <c r="BG8" s="108" t="str">
        <f>IFERROR(BF8/BB8,"-")</f>
        <v>-</v>
      </c>
      <c r="BH8" s="109"/>
      <c r="BI8" s="109"/>
      <c r="BJ8" s="109"/>
      <c r="BK8" s="110"/>
      <c r="BL8" s="111">
        <f>IF(L8=0,"",IF(BK8=0,"",(BK8/L8)))</f>
        <v>0</v>
      </c>
      <c r="BM8" s="112"/>
      <c r="BN8" s="113" t="str">
        <f>IFERROR(BM8/BK8,"-")</f>
        <v>-</v>
      </c>
      <c r="BO8" s="114"/>
      <c r="BP8" s="115" t="str">
        <f>IFERROR(BO8/BK8,"-")</f>
        <v>-</v>
      </c>
      <c r="BQ8" s="116"/>
      <c r="BR8" s="116"/>
      <c r="BS8" s="116"/>
      <c r="BT8" s="117"/>
      <c r="BU8" s="118">
        <f>IF(L8=0,"",IF(BT8=0,"",(BT8/L8)))</f>
        <v>0</v>
      </c>
      <c r="BV8" s="119"/>
      <c r="BW8" s="120" t="str">
        <f>IFERROR(BV8/BT8,"-")</f>
        <v>-</v>
      </c>
      <c r="BX8" s="121"/>
      <c r="BY8" s="122" t="str">
        <f>IFERROR(BX8/BT8,"-")</f>
        <v>-</v>
      </c>
      <c r="BZ8" s="123"/>
      <c r="CA8" s="123"/>
      <c r="CB8" s="123"/>
      <c r="CC8" s="124"/>
      <c r="CD8" s="125">
        <f>IF(L8=0,"",IF(CC8=0,"",(CC8/L8)))</f>
        <v>0</v>
      </c>
      <c r="CE8" s="126"/>
      <c r="CF8" s="127" t="str">
        <f>IFERROR(CE8/CC8,"-")</f>
        <v>-</v>
      </c>
      <c r="CG8" s="128"/>
      <c r="CH8" s="129" t="str">
        <f>IFERROR(CG8/CC8,"-")</f>
        <v>-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1700</v>
      </c>
      <c r="H13" s="211"/>
      <c r="I13" s="152">
        <f>SUM(I6:I12)</f>
        <v>1</v>
      </c>
      <c r="J13" s="152">
        <f>SUM(J6:J12)</f>
        <v>0</v>
      </c>
      <c r="K13" s="152">
        <f>SUM(K6:K12)</f>
        <v>1</v>
      </c>
      <c r="L13" s="152">
        <f>SUM(L6:L12)</f>
        <v>1</v>
      </c>
      <c r="M13" s="152">
        <f>SUM(M6:M12)</f>
        <v>1</v>
      </c>
      <c r="N13" s="154">
        <f>IFERROR(L13/K13,"-")</f>
        <v>1</v>
      </c>
      <c r="O13" s="155">
        <f>SUM(O6:O12)</f>
        <v>0</v>
      </c>
      <c r="P13" s="155">
        <f>SUM(P6:P12)</f>
        <v>0</v>
      </c>
      <c r="Q13" s="154">
        <f>IFERROR(O13/L13,"-")</f>
        <v>0</v>
      </c>
      <c r="R13" s="156">
        <f>IFERROR(G13/L13,"-")</f>
        <v>1700</v>
      </c>
      <c r="S13" s="157">
        <f>SUM(S6:S12)</f>
        <v>0</v>
      </c>
      <c r="T13" s="154">
        <f>IFERROR(S13/L13,"-")</f>
        <v>0</v>
      </c>
      <c r="U13" s="211">
        <f>SUM(U6:U12)</f>
        <v>0</v>
      </c>
      <c r="V13" s="211">
        <f>IFERROR(U13/L13,"-")</f>
        <v>0</v>
      </c>
      <c r="W13" s="211" t="str">
        <f>IFERROR(U13/S13,"-")</f>
        <v>-</v>
      </c>
      <c r="X13" s="211">
        <f>U13-G13</f>
        <v>-1700</v>
      </c>
      <c r="Y13" s="158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1.1718048825024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14852302</v>
      </c>
      <c r="H6" s="78">
        <v>8017</v>
      </c>
      <c r="I6" s="78">
        <v>0</v>
      </c>
      <c r="J6" s="78">
        <v>335582</v>
      </c>
      <c r="K6" s="79">
        <v>3901</v>
      </c>
      <c r="L6" s="81">
        <f>IFERROR(K6/J6,"-")</f>
        <v>0.011624580579411</v>
      </c>
      <c r="M6" s="78">
        <v>134</v>
      </c>
      <c r="N6" s="78">
        <v>1410</v>
      </c>
      <c r="O6" s="81">
        <f>IFERROR(M6/(K6),"-")</f>
        <v>0.034350166623943</v>
      </c>
      <c r="P6" s="82">
        <f>IFERROR(G6/SUM(K6:K6),"-")</f>
        <v>3807.3063317098</v>
      </c>
      <c r="Q6" s="83">
        <v>353</v>
      </c>
      <c r="R6" s="81">
        <f>IF(K6=0,"-",Q6/K6)</f>
        <v>0.090489618046655</v>
      </c>
      <c r="S6" s="213">
        <v>17404000</v>
      </c>
      <c r="T6" s="214">
        <f>IFERROR(S6/K6,"-")</f>
        <v>4461.4201486798</v>
      </c>
      <c r="U6" s="214">
        <f>IFERROR(S6/Q6,"-")</f>
        <v>49303.116147309</v>
      </c>
      <c r="V6" s="208">
        <f>SUM(S6:S6)-SUM(G6:G6)</f>
        <v>2551698</v>
      </c>
      <c r="W6" s="85">
        <f>SUM(S6:S6)/SUM(G6:G6)</f>
        <v>1.1718048825024</v>
      </c>
      <c r="Y6" s="86">
        <v>11</v>
      </c>
      <c r="Z6" s="87">
        <f>IF(K6=0,"",IF(Y6=0,"",(Y6/K6)))</f>
        <v>0.0028197897974878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5</v>
      </c>
      <c r="AI6" s="93">
        <f>IF(K6=0,"",IF(AH6=0,"",(AH6/K6)))</f>
        <v>0.0012817226352217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61</v>
      </c>
      <c r="AR6" s="99">
        <f>IF(K6=0,"",IF(AQ6=0,"",(AQ6/K6)))</f>
        <v>0.015637016149705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193</v>
      </c>
      <c r="BA6" s="105">
        <f>IF(K6=0,"",IF(AZ6=0,"",(AZ6/K6)))</f>
        <v>0.049474493719559</v>
      </c>
      <c r="BB6" s="104">
        <v>7</v>
      </c>
      <c r="BC6" s="106">
        <f>IFERROR(BB6/AZ6,"-")</f>
        <v>0.036269430051813</v>
      </c>
      <c r="BD6" s="107">
        <v>51000</v>
      </c>
      <c r="BE6" s="108">
        <f>IFERROR(BD6/AZ6,"-")</f>
        <v>264.24870466321</v>
      </c>
      <c r="BF6" s="109">
        <v>4</v>
      </c>
      <c r="BG6" s="109">
        <v>2</v>
      </c>
      <c r="BH6" s="109">
        <v>1</v>
      </c>
      <c r="BI6" s="110">
        <v>2579</v>
      </c>
      <c r="BJ6" s="111">
        <f>IF(K6=0,"",IF(BI6=0,"",(BI6/K6)))</f>
        <v>0.66111253524737</v>
      </c>
      <c r="BK6" s="112">
        <v>210</v>
      </c>
      <c r="BL6" s="113">
        <f>IFERROR(BK6/BI6,"-")</f>
        <v>0.081426909654905</v>
      </c>
      <c r="BM6" s="114">
        <v>7310000</v>
      </c>
      <c r="BN6" s="115">
        <f>IFERROR(BM6/BI6,"-")</f>
        <v>2834.4319503684</v>
      </c>
      <c r="BO6" s="116">
        <v>87</v>
      </c>
      <c r="BP6" s="116">
        <v>40</v>
      </c>
      <c r="BQ6" s="116">
        <v>83</v>
      </c>
      <c r="BR6" s="117">
        <v>908</v>
      </c>
      <c r="BS6" s="118">
        <f>IF(K6=0,"",IF(BR6=0,"",(BR6/K6)))</f>
        <v>0.23276083055627</v>
      </c>
      <c r="BT6" s="119">
        <v>114</v>
      </c>
      <c r="BU6" s="120">
        <f>IFERROR(BT6/BR6,"-")</f>
        <v>0.12555066079295</v>
      </c>
      <c r="BV6" s="121">
        <v>7865000</v>
      </c>
      <c r="BW6" s="122">
        <f>IFERROR(BV6/BR6,"-")</f>
        <v>8661.8942731278</v>
      </c>
      <c r="BX6" s="123">
        <v>40</v>
      </c>
      <c r="BY6" s="123">
        <v>12</v>
      </c>
      <c r="BZ6" s="123">
        <v>62</v>
      </c>
      <c r="CA6" s="124">
        <v>144</v>
      </c>
      <c r="CB6" s="125">
        <f>IF(K6=0,"",IF(CA6=0,"",(CA6/K6)))</f>
        <v>0.036913611894386</v>
      </c>
      <c r="CC6" s="126">
        <v>22</v>
      </c>
      <c r="CD6" s="127">
        <f>IFERROR(CC6/CA6,"-")</f>
        <v>0.15277777777778</v>
      </c>
      <c r="CE6" s="128">
        <v>2178000</v>
      </c>
      <c r="CF6" s="129">
        <f>IFERROR(CE6/CA6,"-")</f>
        <v>15125</v>
      </c>
      <c r="CG6" s="130">
        <v>4</v>
      </c>
      <c r="CH6" s="130">
        <v>6</v>
      </c>
      <c r="CI6" s="130">
        <v>12</v>
      </c>
      <c r="CJ6" s="131">
        <v>353</v>
      </c>
      <c r="CK6" s="132">
        <v>17404000</v>
      </c>
      <c r="CL6" s="132">
        <v>1539000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1</v>
      </c>
      <c r="I7" s="78">
        <v>0</v>
      </c>
      <c r="J7" s="78">
        <v>1</v>
      </c>
      <c r="K7" s="79">
        <v>1</v>
      </c>
      <c r="L7" s="81">
        <f>IFERROR(K7/J7,"-")</f>
        <v>1</v>
      </c>
      <c r="M7" s="78">
        <v>0</v>
      </c>
      <c r="N7" s="78">
        <v>1</v>
      </c>
      <c r="O7" s="81">
        <f>IFERROR(M7/(K7),"-")</f>
        <v>0</v>
      </c>
      <c r="P7" s="82">
        <f>IFERROR(G7/SUM(K7:K7),"-")</f>
        <v>0</v>
      </c>
      <c r="Q7" s="83">
        <v>1</v>
      </c>
      <c r="R7" s="81">
        <f>IF(K7=0,"-",Q7/K7)</f>
        <v>1</v>
      </c>
      <c r="S7" s="213">
        <v>5000</v>
      </c>
      <c r="T7" s="214">
        <f>IFERROR(S7/K7,"-")</f>
        <v>5000</v>
      </c>
      <c r="U7" s="214">
        <f>IFERROR(S7/Q7,"-")</f>
        <v>5000</v>
      </c>
      <c r="V7" s="208">
        <f>SUM(S7:S7)-SUM(G7:G7)</f>
        <v>5000</v>
      </c>
      <c r="W7" s="85" t="str">
        <f>SUM(S7:S7)/SUM(G7:G7)</f>
        <v>0</v>
      </c>
      <c r="Y7" s="86"/>
      <c r="Z7" s="87">
        <f>IF(K7=0,"",IF(Y7=0,"",(Y7/K7)))</f>
        <v>0</v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>
        <f>IF(K7=0,"",IF(AH7=0,"",(AH7/K7)))</f>
        <v>0</v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>
        <f>IF(K7=0,"",IF(AQ7=0,"",(AQ7/K7)))</f>
        <v>0</v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>
        <f>IF(K7=0,"",IF(AZ7=0,"",(AZ7/K7)))</f>
        <v>0</v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>
        <f>IF(K7=0,"",IF(BI7=0,"",(BI7/K7)))</f>
        <v>0</v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>
        <v>1</v>
      </c>
      <c r="BS7" s="118">
        <f>IF(K7=0,"",IF(BR7=0,"",(BR7/K7)))</f>
        <v>1</v>
      </c>
      <c r="BT7" s="119">
        <v>1</v>
      </c>
      <c r="BU7" s="120">
        <f>IFERROR(BT7/BR7,"-")</f>
        <v>1</v>
      </c>
      <c r="BV7" s="121">
        <v>5000</v>
      </c>
      <c r="BW7" s="122">
        <f>IFERROR(BV7/BR7,"-")</f>
        <v>5000</v>
      </c>
      <c r="BX7" s="123">
        <v>1</v>
      </c>
      <c r="BY7" s="123"/>
      <c r="BZ7" s="123"/>
      <c r="CA7" s="124"/>
      <c r="CB7" s="125">
        <f>IF(K7=0,"",IF(CA7=0,"",(CA7/K7)))</f>
        <v>0</v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1</v>
      </c>
      <c r="CK7" s="132">
        <v>5000</v>
      </c>
      <c r="CL7" s="132">
        <v>5000</v>
      </c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>
        <f>W8</f>
        <v>0.89736254155087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4404240</v>
      </c>
      <c r="H8" s="78">
        <v>3160</v>
      </c>
      <c r="I8" s="78">
        <v>0</v>
      </c>
      <c r="J8" s="78">
        <v>59618</v>
      </c>
      <c r="K8" s="79">
        <v>1455</v>
      </c>
      <c r="L8" s="81">
        <f>IFERROR(K8/J8,"-")</f>
        <v>0.024405380925224</v>
      </c>
      <c r="M8" s="78">
        <v>40</v>
      </c>
      <c r="N8" s="78">
        <v>565</v>
      </c>
      <c r="O8" s="81">
        <f>IFERROR(M8/(K8),"-")</f>
        <v>0.027491408934708</v>
      </c>
      <c r="P8" s="82">
        <f>IFERROR(G8/SUM(K8:K8),"-")</f>
        <v>3026.9690721649</v>
      </c>
      <c r="Q8" s="83">
        <v>122</v>
      </c>
      <c r="R8" s="81">
        <f>IF(K8=0,"-",Q8/K8)</f>
        <v>0.083848797250859</v>
      </c>
      <c r="S8" s="213">
        <v>3952200</v>
      </c>
      <c r="T8" s="214">
        <f>IFERROR(S8/K8,"-")</f>
        <v>2716.2886597938</v>
      </c>
      <c r="U8" s="214">
        <f>IFERROR(S8/Q8,"-")</f>
        <v>32395.081967213</v>
      </c>
      <c r="V8" s="208">
        <f>SUM(S8:S8)-SUM(G8:G8)</f>
        <v>-452040</v>
      </c>
      <c r="W8" s="85">
        <f>SUM(S8:S8)/SUM(G8:G8)</f>
        <v>0.89736254155087</v>
      </c>
      <c r="Y8" s="86">
        <v>53</v>
      </c>
      <c r="Z8" s="87">
        <f>IF(K8=0,"",IF(Y8=0,"",(Y8/K8)))</f>
        <v>0.036426116838488</v>
      </c>
      <c r="AA8" s="86">
        <v>1</v>
      </c>
      <c r="AB8" s="88">
        <f>IFERROR(AA8/Y8,"-")</f>
        <v>0.018867924528302</v>
      </c>
      <c r="AC8" s="89">
        <v>8000</v>
      </c>
      <c r="AD8" s="90">
        <f>IFERROR(AC8/Y8,"-")</f>
        <v>150.94339622642</v>
      </c>
      <c r="AE8" s="91"/>
      <c r="AF8" s="91">
        <v>1</v>
      </c>
      <c r="AG8" s="91"/>
      <c r="AH8" s="92">
        <v>261</v>
      </c>
      <c r="AI8" s="93">
        <f>IF(K8=0,"",IF(AH8=0,"",(AH8/K8)))</f>
        <v>0.17938144329897</v>
      </c>
      <c r="AJ8" s="92">
        <v>8</v>
      </c>
      <c r="AK8" s="94">
        <f>IFERROR(AJ8/AH8,"-")</f>
        <v>0.030651340996169</v>
      </c>
      <c r="AL8" s="95">
        <v>110000</v>
      </c>
      <c r="AM8" s="96">
        <f>IFERROR(AL8/AH8,"-")</f>
        <v>421.45593869732</v>
      </c>
      <c r="AN8" s="97">
        <v>4</v>
      </c>
      <c r="AO8" s="97">
        <v>1</v>
      </c>
      <c r="AP8" s="97">
        <v>3</v>
      </c>
      <c r="AQ8" s="98">
        <v>184</v>
      </c>
      <c r="AR8" s="99">
        <f>IF(K8=0,"",IF(AQ8=0,"",(AQ8/K8)))</f>
        <v>0.12646048109966</v>
      </c>
      <c r="AS8" s="98">
        <v>8</v>
      </c>
      <c r="AT8" s="100">
        <f>IFERROR(AS8/AQ8,"-")</f>
        <v>0.043478260869565</v>
      </c>
      <c r="AU8" s="101">
        <v>77000</v>
      </c>
      <c r="AV8" s="102">
        <f>IFERROR(AU8/AQ8,"-")</f>
        <v>418.47826086957</v>
      </c>
      <c r="AW8" s="103">
        <v>5</v>
      </c>
      <c r="AX8" s="103">
        <v>1</v>
      </c>
      <c r="AY8" s="103">
        <v>2</v>
      </c>
      <c r="AZ8" s="104">
        <v>356</v>
      </c>
      <c r="BA8" s="105">
        <f>IF(K8=0,"",IF(AZ8=0,"",(AZ8/K8)))</f>
        <v>0.2446735395189</v>
      </c>
      <c r="BB8" s="104">
        <v>20</v>
      </c>
      <c r="BC8" s="106">
        <f>IFERROR(BB8/AZ8,"-")</f>
        <v>0.056179775280899</v>
      </c>
      <c r="BD8" s="107">
        <v>472000</v>
      </c>
      <c r="BE8" s="108">
        <f>IFERROR(BD8/AZ8,"-")</f>
        <v>1325.8426966292</v>
      </c>
      <c r="BF8" s="109">
        <v>8</v>
      </c>
      <c r="BG8" s="109">
        <v>1</v>
      </c>
      <c r="BH8" s="109">
        <v>11</v>
      </c>
      <c r="BI8" s="110">
        <v>388</v>
      </c>
      <c r="BJ8" s="111">
        <f>IF(K8=0,"",IF(BI8=0,"",(BI8/K8)))</f>
        <v>0.26666666666667</v>
      </c>
      <c r="BK8" s="112">
        <v>43</v>
      </c>
      <c r="BL8" s="113">
        <f>IFERROR(BK8/BI8,"-")</f>
        <v>0.11082474226804</v>
      </c>
      <c r="BM8" s="114">
        <v>1572000</v>
      </c>
      <c r="BN8" s="115">
        <f>IFERROR(BM8/BI8,"-")</f>
        <v>4051.5463917526</v>
      </c>
      <c r="BO8" s="116">
        <v>19</v>
      </c>
      <c r="BP8" s="116">
        <v>10</v>
      </c>
      <c r="BQ8" s="116">
        <v>14</v>
      </c>
      <c r="BR8" s="117">
        <v>164</v>
      </c>
      <c r="BS8" s="118">
        <f>IF(K8=0,"",IF(BR8=0,"",(BR8/K8)))</f>
        <v>0.1127147766323</v>
      </c>
      <c r="BT8" s="119">
        <v>32</v>
      </c>
      <c r="BU8" s="120">
        <f>IFERROR(BT8/BR8,"-")</f>
        <v>0.19512195121951</v>
      </c>
      <c r="BV8" s="121">
        <v>1159200</v>
      </c>
      <c r="BW8" s="122">
        <f>IFERROR(BV8/BR8,"-")</f>
        <v>7068.2926829268</v>
      </c>
      <c r="BX8" s="123">
        <v>10</v>
      </c>
      <c r="BY8" s="123">
        <v>5</v>
      </c>
      <c r="BZ8" s="123">
        <v>17</v>
      </c>
      <c r="CA8" s="124">
        <v>49</v>
      </c>
      <c r="CB8" s="125">
        <f>IF(K8=0,"",IF(CA8=0,"",(CA8/K8)))</f>
        <v>0.033676975945017</v>
      </c>
      <c r="CC8" s="126">
        <v>10</v>
      </c>
      <c r="CD8" s="127">
        <f>IFERROR(CC8/CA8,"-")</f>
        <v>0.20408163265306</v>
      </c>
      <c r="CE8" s="128">
        <v>554000</v>
      </c>
      <c r="CF8" s="129">
        <f>IFERROR(CE8/CA8,"-")</f>
        <v>11306.12244898</v>
      </c>
      <c r="CG8" s="130">
        <v>3</v>
      </c>
      <c r="CH8" s="130">
        <v>2</v>
      </c>
      <c r="CI8" s="130">
        <v>5</v>
      </c>
      <c r="CJ8" s="131">
        <v>122</v>
      </c>
      <c r="CK8" s="132">
        <v>3952200</v>
      </c>
      <c r="CL8" s="132">
        <v>704000</v>
      </c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134"/>
      <c r="B9" s="53"/>
      <c r="C9" s="135"/>
      <c r="D9" s="136"/>
      <c r="E9" s="77"/>
      <c r="F9" s="77"/>
      <c r="G9" s="209"/>
      <c r="H9" s="137"/>
      <c r="I9" s="137"/>
      <c r="J9" s="78"/>
      <c r="K9" s="78"/>
      <c r="L9" s="138"/>
      <c r="M9" s="138"/>
      <c r="N9" s="78"/>
      <c r="O9" s="138"/>
      <c r="P9" s="84"/>
      <c r="Q9" s="84"/>
      <c r="R9" s="84"/>
      <c r="S9" s="213"/>
      <c r="T9" s="213"/>
      <c r="U9" s="213"/>
      <c r="V9" s="213"/>
      <c r="W9" s="138"/>
      <c r="X9" s="74"/>
      <c r="Y9" s="139"/>
      <c r="Z9" s="140"/>
      <c r="AA9" s="139"/>
      <c r="AB9" s="141"/>
      <c r="AC9" s="142"/>
      <c r="AD9" s="143"/>
      <c r="AE9" s="144"/>
      <c r="AF9" s="144"/>
      <c r="AG9" s="144"/>
      <c r="AH9" s="139"/>
      <c r="AI9" s="140"/>
      <c r="AJ9" s="139"/>
      <c r="AK9" s="141"/>
      <c r="AL9" s="142"/>
      <c r="AM9" s="143"/>
      <c r="AN9" s="144"/>
      <c r="AO9" s="144"/>
      <c r="AP9" s="144"/>
      <c r="AQ9" s="139"/>
      <c r="AR9" s="140"/>
      <c r="AS9" s="139"/>
      <c r="AT9" s="141"/>
      <c r="AU9" s="142"/>
      <c r="AV9" s="143"/>
      <c r="AW9" s="144"/>
      <c r="AX9" s="144"/>
      <c r="AY9" s="144"/>
      <c r="AZ9" s="139"/>
      <c r="BA9" s="140"/>
      <c r="BB9" s="139"/>
      <c r="BC9" s="141"/>
      <c r="BD9" s="142"/>
      <c r="BE9" s="143"/>
      <c r="BF9" s="144"/>
      <c r="BG9" s="144"/>
      <c r="BH9" s="144"/>
      <c r="BI9" s="75"/>
      <c r="BJ9" s="145"/>
      <c r="BK9" s="139"/>
      <c r="BL9" s="141"/>
      <c r="BM9" s="142"/>
      <c r="BN9" s="143"/>
      <c r="BO9" s="144"/>
      <c r="BP9" s="144"/>
      <c r="BQ9" s="144"/>
      <c r="BR9" s="75"/>
      <c r="BS9" s="145"/>
      <c r="BT9" s="139"/>
      <c r="BU9" s="141"/>
      <c r="BV9" s="142"/>
      <c r="BW9" s="143"/>
      <c r="BX9" s="144"/>
      <c r="BY9" s="144"/>
      <c r="BZ9" s="144"/>
      <c r="CA9" s="75"/>
      <c r="CB9" s="145"/>
      <c r="CC9" s="139"/>
      <c r="CD9" s="141"/>
      <c r="CE9" s="142"/>
      <c r="CF9" s="143"/>
      <c r="CG9" s="144"/>
      <c r="CH9" s="144"/>
      <c r="CI9" s="144"/>
      <c r="CJ9" s="146"/>
      <c r="CK9" s="142"/>
      <c r="CL9" s="142"/>
      <c r="CM9" s="142"/>
      <c r="CN9" s="147"/>
    </row>
    <row r="10" spans="1:94">
      <c r="A10" s="134"/>
      <c r="B10" s="148"/>
      <c r="C10" s="78"/>
      <c r="D10" s="78"/>
      <c r="E10" s="149"/>
      <c r="F10" s="150"/>
      <c r="G10" s="210"/>
      <c r="H10" s="137"/>
      <c r="I10" s="137"/>
      <c r="J10" s="78"/>
      <c r="K10" s="78"/>
      <c r="L10" s="138"/>
      <c r="M10" s="138"/>
      <c r="N10" s="78"/>
      <c r="O10" s="138"/>
      <c r="P10" s="84"/>
      <c r="Q10" s="84"/>
      <c r="R10" s="84"/>
      <c r="S10" s="213"/>
      <c r="T10" s="213"/>
      <c r="U10" s="213"/>
      <c r="V10" s="213"/>
      <c r="W10" s="138"/>
      <c r="X10" s="151"/>
      <c r="Y10" s="139"/>
      <c r="Z10" s="140"/>
      <c r="AA10" s="139"/>
      <c r="AB10" s="141"/>
      <c r="AC10" s="142"/>
      <c r="AD10" s="143"/>
      <c r="AE10" s="144"/>
      <c r="AF10" s="144"/>
      <c r="AG10" s="144"/>
      <c r="AH10" s="139"/>
      <c r="AI10" s="140"/>
      <c r="AJ10" s="139"/>
      <c r="AK10" s="141"/>
      <c r="AL10" s="142"/>
      <c r="AM10" s="143"/>
      <c r="AN10" s="144"/>
      <c r="AO10" s="144"/>
      <c r="AP10" s="144"/>
      <c r="AQ10" s="139"/>
      <c r="AR10" s="140"/>
      <c r="AS10" s="139"/>
      <c r="AT10" s="141"/>
      <c r="AU10" s="142"/>
      <c r="AV10" s="143"/>
      <c r="AW10" s="144"/>
      <c r="AX10" s="144"/>
      <c r="AY10" s="144"/>
      <c r="AZ10" s="139"/>
      <c r="BA10" s="140"/>
      <c r="BB10" s="139"/>
      <c r="BC10" s="141"/>
      <c r="BD10" s="142"/>
      <c r="BE10" s="143"/>
      <c r="BF10" s="144"/>
      <c r="BG10" s="144"/>
      <c r="BH10" s="144"/>
      <c r="BI10" s="75"/>
      <c r="BJ10" s="145"/>
      <c r="BK10" s="139"/>
      <c r="BL10" s="141"/>
      <c r="BM10" s="142"/>
      <c r="BN10" s="143"/>
      <c r="BO10" s="144"/>
      <c r="BP10" s="144"/>
      <c r="BQ10" s="144"/>
      <c r="BR10" s="75"/>
      <c r="BS10" s="145"/>
      <c r="BT10" s="139"/>
      <c r="BU10" s="141"/>
      <c r="BV10" s="142"/>
      <c r="BW10" s="143"/>
      <c r="BX10" s="144"/>
      <c r="BY10" s="144"/>
      <c r="BZ10" s="144"/>
      <c r="CA10" s="75"/>
      <c r="CB10" s="145"/>
      <c r="CC10" s="139"/>
      <c r="CD10" s="141"/>
      <c r="CE10" s="142"/>
      <c r="CF10" s="143"/>
      <c r="CG10" s="144"/>
      <c r="CH10" s="144"/>
      <c r="CI10" s="144"/>
      <c r="CJ10" s="146"/>
      <c r="CK10" s="142"/>
      <c r="CL10" s="142"/>
      <c r="CM10" s="142"/>
      <c r="CN10" s="147"/>
    </row>
    <row r="11" spans="1:94">
      <c r="A11" s="68">
        <f>Z11</f>
        <v/>
      </c>
      <c r="B11" s="152"/>
      <c r="C11" s="152"/>
      <c r="D11" s="152"/>
      <c r="E11" s="153" t="s">
        <v>80</v>
      </c>
      <c r="F11" s="153"/>
      <c r="G11" s="211">
        <f>SUM(G6:G10)</f>
        <v>19256542</v>
      </c>
      <c r="H11" s="152">
        <f>SUM(H6:H10)</f>
        <v>11178</v>
      </c>
      <c r="I11" s="152">
        <f>SUM(I6:I10)</f>
        <v>0</v>
      </c>
      <c r="J11" s="152">
        <f>SUM(J6:J10)</f>
        <v>395201</v>
      </c>
      <c r="K11" s="152">
        <f>SUM(K6:K10)</f>
        <v>5357</v>
      </c>
      <c r="L11" s="154">
        <f>IFERROR(K11/J11,"-")</f>
        <v>0.013555127643908</v>
      </c>
      <c r="M11" s="155">
        <f>SUM(M6:M10)</f>
        <v>174</v>
      </c>
      <c r="N11" s="155">
        <f>SUM(N6:N10)</f>
        <v>1976</v>
      </c>
      <c r="O11" s="154">
        <f>IFERROR(M11/K11,"-")</f>
        <v>0.032480866156431</v>
      </c>
      <c r="P11" s="156">
        <f>IFERROR(G11/K11,"-")</f>
        <v>3594.6503640097</v>
      </c>
      <c r="Q11" s="157">
        <f>SUM(Q6:Q10)</f>
        <v>476</v>
      </c>
      <c r="R11" s="154">
        <f>IFERROR(Q11/K11,"-")</f>
        <v>0.088855702818742</v>
      </c>
      <c r="S11" s="211">
        <f>SUM(S6:S10)</f>
        <v>21361200</v>
      </c>
      <c r="T11" s="211">
        <f>IFERROR(S11/K11,"-")</f>
        <v>3987.5303341422</v>
      </c>
      <c r="U11" s="211">
        <f>IFERROR(S11/Q11,"-")</f>
        <v>44876.470588235</v>
      </c>
      <c r="V11" s="211">
        <f>S11-G11</f>
        <v>2104658</v>
      </c>
      <c r="W11" s="158">
        <f>S11/G11</f>
        <v>1.1092957395985</v>
      </c>
      <c r="X11" s="159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