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<sst xmlns="http://schemas.openxmlformats.org/spreadsheetml/2006/main" uniqueCount="198">
  <si>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</si>
  <si>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</si>
  <si>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</si>
  <si>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</si>
  <si>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</si>
  <si>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</si>
  <si>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</si>
  <si>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</si>
  <si>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</si>
  <si>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</si>
  <si>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</si>
  <si>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</si>
  <si>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</si>
  <si>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</si>
  <si>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</si>
  <si>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</si>
  <si>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</si>
  <si>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</si>
  <si>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</si>
  <si>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</si>
  <si>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</si>
  <si>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</si>
  <si>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</si>
  <si>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</si>
  <si>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</si>
  <si>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</si>
  <si>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</si>
  <si>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</si>
  <si>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</si>
  <si>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</si>
  <si>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</si>
  <si>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</si>
  <si>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</si>
  <si>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</si>
  <si>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</si>
  <si>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</si>
  <si>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</si>
  <si>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</si>
  <si>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</si>
  <si>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</si>
  <si>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</si>
  <si>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</si>
  <si>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</si>
  <si>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</si>
  <si>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</si>
  <si>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</si>
  <si>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</si>
  <si>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</si>
  <si>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</si>
  <si>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</si>
  <si>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</si>
  <si>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</si>
  <si>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</si>
  <si>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</si>
  <si>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</si>
  <si>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</si>
  <si>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</si>
  <si>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</si>
  <si>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</si>
  <si>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</si>
  <si>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pp1453</t>
  </si>
  <si>
    <t>雑誌版 SPA</t>
  </si>
  <si>
    <t>求む！50歳以上の女性と</t>
  </si>
  <si>
    <t>lp01</t>
  </si>
  <si>
    <t>スポーツ報知関東</t>
  </si>
  <si>
    <t>4C終面全5段</t>
  </si>
  <si>
    <t>10月19日(土)</t>
  </si>
  <si>
    <t>pp1454</t>
  </si>
  <si>
    <t>空電</t>
  </si>
  <si>
    <t>pp1455</t>
  </si>
  <si>
    <t>４コマ漫画版</t>
  </si>
  <si>
    <t>アウトドアよりも家でビール。1人よりも2人でラブラブ。</t>
  </si>
  <si>
    <t>全5段</t>
  </si>
  <si>
    <t>10月13日(日)</t>
  </si>
  <si>
    <t>pp1456</t>
  </si>
  <si>
    <t>pp1457</t>
  </si>
  <si>
    <t>黒：C版</t>
  </si>
  <si>
    <t>誘われたら誘い返す！倍返しだ！</t>
  </si>
  <si>
    <t>10月14日(月)</t>
  </si>
  <si>
    <t>pp1458</t>
  </si>
  <si>
    <t>pp1459</t>
  </si>
  <si>
    <t>中京スポーツ</t>
  </si>
  <si>
    <t>10月12日(土)</t>
  </si>
  <si>
    <t>pp1460</t>
  </si>
  <si>
    <t>pp1461</t>
  </si>
  <si>
    <t>10月04日(金)</t>
  </si>
  <si>
    <t>pp1462</t>
  </si>
  <si>
    <t>pp1463</t>
  </si>
  <si>
    <t>白：雑誌版 SPA</t>
  </si>
  <si>
    <t>出会いは紙面で起きてるんじゃない！〇〇で起きてるんだ！</t>
  </si>
  <si>
    <t>スポニチ関東</t>
  </si>
  <si>
    <t>10月24日(木)</t>
  </si>
  <si>
    <t>pp1464</t>
  </si>
  <si>
    <t>pp1465</t>
  </si>
  <si>
    <t>50歳からの恋休み</t>
  </si>
  <si>
    <t>スポニチ関西</t>
  </si>
  <si>
    <t>10月27日(日)</t>
  </si>
  <si>
    <t>pp1466</t>
  </si>
  <si>
    <t>pp1467</t>
  </si>
  <si>
    <t>サンスポ関東</t>
  </si>
  <si>
    <t>10月20日(日)</t>
  </si>
  <si>
    <t>pp1468</t>
  </si>
  <si>
    <t>pp1469</t>
  </si>
  <si>
    <t>サンスポ関西</t>
  </si>
  <si>
    <t>pp1470</t>
  </si>
  <si>
    <t>pp1471</t>
  </si>
  <si>
    <t>記事風版</t>
  </si>
  <si>
    <t>40代女性が恋愛リベンジ！</t>
  </si>
  <si>
    <t>ニッカン関西</t>
  </si>
  <si>
    <t>pp1472</t>
  </si>
  <si>
    <t>pp1473</t>
  </si>
  <si>
    <t>pp1474</t>
  </si>
  <si>
    <t>pp1475</t>
  </si>
  <si>
    <t>利用者急増で盛り上がりを見せる高齢者恋愛サービス。しかし男性が不足するという悩みも・・・</t>
  </si>
  <si>
    <t>デイリースポーツ関西</t>
  </si>
  <si>
    <t>10月11日(金)</t>
  </si>
  <si>
    <t>pp1476</t>
  </si>
  <si>
    <t>pp1477</t>
  </si>
  <si>
    <t>10月25日(金)</t>
  </si>
  <si>
    <t>pp1478</t>
  </si>
  <si>
    <t>pp1479</t>
  </si>
  <si>
    <t>男女の交流戦開幕！</t>
  </si>
  <si>
    <t>九スポ</t>
  </si>
  <si>
    <t>10月06日(日)</t>
  </si>
  <si>
    <t>pp1480</t>
  </si>
  <si>
    <t>pp1481</t>
  </si>
  <si>
    <t>pp1482</t>
  </si>
  <si>
    <t>pp1483</t>
  </si>
  <si>
    <t>どきどき 逆指名 記事</t>
  </si>
  <si>
    <t>半5段</t>
  </si>
  <si>
    <t>10月05日(土)</t>
  </si>
  <si>
    <t>pp1484</t>
  </si>
  <si>
    <t>pp1485</t>
  </si>
  <si>
    <t>トゥギャザーする女性をゲットしようぜ！</t>
  </si>
  <si>
    <t>10月26日(土)</t>
  </si>
  <si>
    <t>pp1486</t>
  </si>
  <si>
    <t>pp1487</t>
  </si>
  <si>
    <t>pp1488</t>
  </si>
  <si>
    <t>pp1489</t>
  </si>
  <si>
    <t>pp1490</t>
  </si>
  <si>
    <t>pp1491</t>
  </si>
  <si>
    <t>ユニセックスか！どっちがどっちだかわかんねーよ！</t>
  </si>
  <si>
    <t>pp1492</t>
  </si>
  <si>
    <t>pp1493</t>
  </si>
  <si>
    <t>pp1494</t>
  </si>
  <si>
    <t>pp1495</t>
  </si>
  <si>
    <t>pp1496</t>
  </si>
  <si>
    <t>pp1497</t>
  </si>
  <si>
    <t>10月18日(金)</t>
  </si>
  <si>
    <t>pp1498</t>
  </si>
  <si>
    <t>pp1499</t>
  </si>
  <si>
    <t>10月22日(火)</t>
  </si>
  <si>
    <t>pp1500</t>
  </si>
  <si>
    <t>pp1501</t>
  </si>
  <si>
    <t>pp1502</t>
  </si>
  <si>
    <t>pp1503</t>
  </si>
  <si>
    <t>91「謎が全て解けた！恋人がいなかったのは〇〇に登録してなかったからだ！」</t>
  </si>
  <si>
    <t>4C終面雑報</t>
  </si>
  <si>
    <t>10月03日(木)</t>
  </si>
  <si>
    <t>pp1504</t>
  </si>
  <si>
    <t>pp1505</t>
  </si>
  <si>
    <t>92「俺は今、猛烈に出会っている」</t>
  </si>
  <si>
    <t>pp1506</t>
  </si>
  <si>
    <t>pp1507</t>
  </si>
  <si>
    <t>93「インターネットが苦手な中年男性に優しい」</t>
  </si>
  <si>
    <t>10月09日(水)</t>
  </si>
  <si>
    <t>pp1508</t>
  </si>
  <si>
    <t>pp1509</t>
  </si>
  <si>
    <t>94「秋だね・・・しよ？」</t>
  </si>
  <si>
    <t>pp1510</t>
  </si>
  <si>
    <t>pp1511</t>
  </si>
  <si>
    <t>右女３</t>
  </si>
  <si>
    <t>4C雑報</t>
  </si>
  <si>
    <t>pp1512</t>
  </si>
  <si>
    <t>pp1513</t>
  </si>
  <si>
    <t>pp1514</t>
  </si>
  <si>
    <t>pp1515</t>
  </si>
  <si>
    <t>pp1516</t>
  </si>
  <si>
    <t>pp1517</t>
  </si>
  <si>
    <t>pp1518</t>
  </si>
  <si>
    <t>pp1519</t>
  </si>
  <si>
    <t>pp1520</t>
  </si>
  <si>
    <t>pp1521</t>
  </si>
  <si>
    <t>pp1522</t>
  </si>
  <si>
    <t>pp1523</t>
  </si>
  <si>
    <t>pp1524</t>
  </si>
  <si>
    <t>pp1525</t>
  </si>
  <si>
    <t>pp1526</t>
  </si>
  <si>
    <t>pp1527</t>
  </si>
  <si>
    <t>記事</t>
  </si>
  <si>
    <t>4C記事枠</t>
  </si>
  <si>
    <t>pp1528</t>
  </si>
  <si>
    <t>pp1529</t>
  </si>
  <si>
    <t>pp1530</t>
  </si>
  <si>
    <t>pp1531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</si>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</sst>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79</v>
      </c>
      <c r="D6" s="180">
        <v>4080000</v>
      </c>
      <c r="E6" s="79">
        <v>1367</v>
      </c>
      <c r="F6" s="79">
        <v>587</v>
      </c>
      <c r="G6" s="79">
        <v>1759</v>
      </c>
      <c r="H6" s="89">
        <v>251</v>
      </c>
      <c r="I6" s="90">
        <v>4</v>
      </c>
      <c r="J6" s="143">
        <f>H6+I6</f>
        <v>255</v>
      </c>
      <c r="K6" s="80">
        <f>IFERROR(J6/G6,"-")</f>
        <v>0.14496873223422</v>
      </c>
      <c r="L6" s="79">
        <v>38</v>
      </c>
      <c r="M6" s="79">
        <v>59</v>
      </c>
      <c r="N6" s="80">
        <f>IFERROR(L6/J6,"-")</f>
        <v>0.14901960784314</v>
      </c>
      <c r="O6" s="81">
        <f>IFERROR(D6/J6,"-")</f>
        <v>16000</v>
      </c>
      <c r="P6" s="82">
        <v>59</v>
      </c>
      <c r="Q6" s="80">
        <f>IFERROR(P6/J6,"-")</f>
        <v>0.23137254901961</v>
      </c>
      <c r="R6" s="185">
        <v>2730000</v>
      </c>
      <c r="S6" s="186">
        <f>IFERROR(R6/J6,"-")</f>
        <v>10705.882352941</v>
      </c>
      <c r="T6" s="186">
        <f>IFERROR(R6/P6,"-")</f>
        <v>46271.186440678</v>
      </c>
      <c r="U6" s="180">
        <f>IFERROR(R6-D6,"-")</f>
        <v>-1350000</v>
      </c>
      <c r="V6" s="83">
        <f>R6/D6</f>
        <v>0.66911764705882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4080000</v>
      </c>
      <c r="E9" s="41">
        <f>SUM(E6:E7)</f>
        <v>1367</v>
      </c>
      <c r="F9" s="41">
        <f>SUM(F6:F7)</f>
        <v>587</v>
      </c>
      <c r="G9" s="41">
        <f>SUM(G6:G7)</f>
        <v>1759</v>
      </c>
      <c r="H9" s="41">
        <f>SUM(H6:H7)</f>
        <v>251</v>
      </c>
      <c r="I9" s="41">
        <f>SUM(I6:I7)</f>
        <v>4</v>
      </c>
      <c r="J9" s="41">
        <f>SUM(J6:J7)</f>
        <v>255</v>
      </c>
      <c r="K9" s="42">
        <f>IFERROR(J9/G9,"-")</f>
        <v>0.14496873223422</v>
      </c>
      <c r="L9" s="76">
        <f>SUM(L6:L7)</f>
        <v>38</v>
      </c>
      <c r="M9" s="76">
        <f>SUM(M6:M7)</f>
        <v>59</v>
      </c>
      <c r="N9" s="42">
        <f>IFERROR(L9/J9,"-")</f>
        <v>0.14901960784314</v>
      </c>
      <c r="O9" s="43">
        <f>IFERROR(D9/J9,"-")</f>
        <v>16000</v>
      </c>
      <c r="P9" s="44">
        <f>SUM(P6:P7)</f>
        <v>59</v>
      </c>
      <c r="Q9" s="42">
        <f>IFERROR(P9/J9,"-")</f>
        <v>0.23137254901961</v>
      </c>
      <c r="R9" s="183">
        <f>SUM(R6:R7)</f>
        <v>2730000</v>
      </c>
      <c r="S9" s="183">
        <f>IFERROR(R9/J9,"-")</f>
        <v>10705.882352941</v>
      </c>
      <c r="T9" s="183">
        <f>IFERROR(P9/P9,"-")</f>
        <v>1</v>
      </c>
      <c r="U9" s="183">
        <f>SUM(U6:U7)</f>
        <v>-1350000</v>
      </c>
      <c r="V9" s="45">
        <f>IFERROR(R9/D9,"-")</f>
        <v>0.66911764705882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0.4625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190" t="s">
        <v>66</v>
      </c>
      <c r="J6" s="180">
        <v>480000</v>
      </c>
      <c r="K6" s="79">
        <v>29</v>
      </c>
      <c r="L6" s="79">
        <v>0</v>
      </c>
      <c r="M6" s="79">
        <v>94</v>
      </c>
      <c r="N6" s="89">
        <v>10</v>
      </c>
      <c r="O6" s="90">
        <v>0</v>
      </c>
      <c r="P6" s="91">
        <f>N6+O6</f>
        <v>10</v>
      </c>
      <c r="Q6" s="80">
        <f>IFERROR(P6/M6,"-")</f>
        <v>0.1063829787234</v>
      </c>
      <c r="R6" s="79">
        <v>1</v>
      </c>
      <c r="S6" s="79">
        <v>2</v>
      </c>
      <c r="T6" s="80">
        <f>IFERROR(R6/(P6),"-")</f>
        <v>0.1</v>
      </c>
      <c r="U6" s="186">
        <f>IFERROR(J6/SUM(N6:O7),"-")</f>
        <v>25263.157894737</v>
      </c>
      <c r="V6" s="82">
        <v>1</v>
      </c>
      <c r="W6" s="80">
        <f>IF(P6=0,"-",V6/P6)</f>
        <v>0.1</v>
      </c>
      <c r="X6" s="185">
        <v>3000</v>
      </c>
      <c r="Y6" s="186">
        <f>IFERROR(X6/P6,"-")</f>
        <v>300</v>
      </c>
      <c r="Z6" s="186">
        <f>IFERROR(X6/V6,"-")</f>
        <v>3000</v>
      </c>
      <c r="AA6" s="180">
        <f>SUM(X6:X7)-SUM(J6:J7)</f>
        <v>-258000</v>
      </c>
      <c r="AB6" s="83">
        <f>SUM(X6:X7)/SUM(J6:J7)</f>
        <v>0.4625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6</v>
      </c>
      <c r="BO6" s="118">
        <f>IF(P6=0,"",IF(BN6=0,"",(BN6/P6)))</f>
        <v>0.6</v>
      </c>
      <c r="BP6" s="119">
        <v>1</v>
      </c>
      <c r="BQ6" s="120">
        <f>IFERROR(BP6/BN6,"-")</f>
        <v>0.16666666666667</v>
      </c>
      <c r="BR6" s="121">
        <v>3000</v>
      </c>
      <c r="BS6" s="122">
        <f>IFERROR(BR6/BN6,"-")</f>
        <v>500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62</v>
      </c>
      <c r="L7" s="79">
        <v>47</v>
      </c>
      <c r="M7" s="79">
        <v>33</v>
      </c>
      <c r="N7" s="89">
        <v>8</v>
      </c>
      <c r="O7" s="90">
        <v>1</v>
      </c>
      <c r="P7" s="91">
        <f>N7+O7</f>
        <v>9</v>
      </c>
      <c r="Q7" s="80">
        <f>IFERROR(P7/M7,"-")</f>
        <v>0.27272727272727</v>
      </c>
      <c r="R7" s="79">
        <v>2</v>
      </c>
      <c r="S7" s="79">
        <v>2</v>
      </c>
      <c r="T7" s="80">
        <f>IFERROR(R7/(P7),"-")</f>
        <v>0.22222222222222</v>
      </c>
      <c r="U7" s="186"/>
      <c r="V7" s="82">
        <v>3</v>
      </c>
      <c r="W7" s="80">
        <f>IF(P7=0,"-",V7/P7)</f>
        <v>0.33333333333333</v>
      </c>
      <c r="X7" s="185">
        <v>219000</v>
      </c>
      <c r="Y7" s="186">
        <f>IFERROR(X7/P7,"-")</f>
        <v>24333.333333333</v>
      </c>
      <c r="Z7" s="186">
        <f>IFERROR(X7/V7,"-")</f>
        <v>73000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0.11111111111111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6</v>
      </c>
      <c r="BO7" s="118">
        <f>IF(P7=0,"",IF(BN7=0,"",(BN7/P7)))</f>
        <v>0.66666666666667</v>
      </c>
      <c r="BP7" s="119">
        <v>1</v>
      </c>
      <c r="BQ7" s="120">
        <f>IFERROR(BP7/BN7,"-")</f>
        <v>0.16666666666667</v>
      </c>
      <c r="BR7" s="121">
        <v>9000</v>
      </c>
      <c r="BS7" s="122">
        <f>IFERROR(BR7/BN7,"-")</f>
        <v>1500</v>
      </c>
      <c r="BT7" s="123"/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2</v>
      </c>
      <c r="CG7" s="132">
        <f>IF(P7=0,"",IF(CF7=0,"",(CF7/P7)))</f>
        <v>0.22222222222222</v>
      </c>
      <c r="CH7" s="133">
        <v>2</v>
      </c>
      <c r="CI7" s="134">
        <f>IFERROR(CH7/CF7,"-")</f>
        <v>1</v>
      </c>
      <c r="CJ7" s="135">
        <v>210000</v>
      </c>
      <c r="CK7" s="136">
        <f>IFERROR(CJ7/CF7,"-")</f>
        <v>105000</v>
      </c>
      <c r="CL7" s="137">
        <v>1</v>
      </c>
      <c r="CM7" s="137"/>
      <c r="CN7" s="137">
        <v>1</v>
      </c>
      <c r="CO7" s="138">
        <v>3</v>
      </c>
      <c r="CP7" s="139">
        <v>219000</v>
      </c>
      <c r="CQ7" s="139">
        <v>207000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</v>
      </c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64</v>
      </c>
      <c r="H8" s="88" t="s">
        <v>72</v>
      </c>
      <c r="I8" s="191" t="s">
        <v>73</v>
      </c>
      <c r="J8" s="180">
        <v>180000</v>
      </c>
      <c r="K8" s="79">
        <v>6</v>
      </c>
      <c r="L8" s="79">
        <v>0</v>
      </c>
      <c r="M8" s="79">
        <v>14</v>
      </c>
      <c r="N8" s="89">
        <v>3</v>
      </c>
      <c r="O8" s="90">
        <v>0</v>
      </c>
      <c r="P8" s="91">
        <f>N8+O8</f>
        <v>3</v>
      </c>
      <c r="Q8" s="80">
        <f>IFERROR(P8/M8,"-")</f>
        <v>0.21428571428571</v>
      </c>
      <c r="R8" s="79">
        <v>0</v>
      </c>
      <c r="S8" s="79">
        <v>2</v>
      </c>
      <c r="T8" s="80">
        <f>IFERROR(R8/(P8),"-")</f>
        <v>0</v>
      </c>
      <c r="U8" s="186">
        <f>IFERROR(J8/SUM(N8:O9),"-")</f>
        <v>36000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-180000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0.66666666666667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13</v>
      </c>
      <c r="L9" s="79">
        <v>10</v>
      </c>
      <c r="M9" s="79">
        <v>2</v>
      </c>
      <c r="N9" s="89">
        <v>2</v>
      </c>
      <c r="O9" s="90">
        <v>0</v>
      </c>
      <c r="P9" s="91">
        <f>N9+O9</f>
        <v>2</v>
      </c>
      <c r="Q9" s="80">
        <f>IFERROR(P9/M9,"-")</f>
        <v>1</v>
      </c>
      <c r="R9" s="79">
        <v>0</v>
      </c>
      <c r="S9" s="79">
        <v>0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2</v>
      </c>
      <c r="BX9" s="125">
        <f>IF(P9=0,"",IF(BW9=0,"",(BW9/P9)))</f>
        <v>1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0.33888888888889</v>
      </c>
      <c r="B10" s="189" t="s">
        <v>75</v>
      </c>
      <c r="C10" s="189"/>
      <c r="D10" s="189" t="s">
        <v>76</v>
      </c>
      <c r="E10" s="189" t="s">
        <v>77</v>
      </c>
      <c r="F10" s="189" t="s">
        <v>63</v>
      </c>
      <c r="G10" s="88" t="s">
        <v>64</v>
      </c>
      <c r="H10" s="88" t="s">
        <v>72</v>
      </c>
      <c r="I10" s="88" t="s">
        <v>78</v>
      </c>
      <c r="J10" s="180">
        <v>180000</v>
      </c>
      <c r="K10" s="79">
        <v>8</v>
      </c>
      <c r="L10" s="79">
        <v>0</v>
      </c>
      <c r="M10" s="79">
        <v>31</v>
      </c>
      <c r="N10" s="89">
        <v>1</v>
      </c>
      <c r="O10" s="90">
        <v>0</v>
      </c>
      <c r="P10" s="91">
        <f>N10+O10</f>
        <v>1</v>
      </c>
      <c r="Q10" s="80">
        <f>IFERROR(P10/M10,"-")</f>
        <v>0.032258064516129</v>
      </c>
      <c r="R10" s="79">
        <v>0</v>
      </c>
      <c r="S10" s="79">
        <v>1</v>
      </c>
      <c r="T10" s="80">
        <f>IFERROR(R10/(P10),"-")</f>
        <v>0</v>
      </c>
      <c r="U10" s="186">
        <f>IFERROR(J10/SUM(N10:O11),"-")</f>
        <v>25714.285714286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-119000</v>
      </c>
      <c r="AB10" s="83">
        <f>SUM(X10:X11)/SUM(J10:J11)</f>
        <v>0.33888888888889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79</v>
      </c>
      <c r="C11" s="189"/>
      <c r="D11" s="189" t="s">
        <v>76</v>
      </c>
      <c r="E11" s="189" t="s">
        <v>77</v>
      </c>
      <c r="F11" s="189" t="s">
        <v>68</v>
      </c>
      <c r="G11" s="88"/>
      <c r="H11" s="88"/>
      <c r="I11" s="88"/>
      <c r="J11" s="180"/>
      <c r="K11" s="79">
        <v>29</v>
      </c>
      <c r="L11" s="79">
        <v>21</v>
      </c>
      <c r="M11" s="79">
        <v>4</v>
      </c>
      <c r="N11" s="89">
        <v>6</v>
      </c>
      <c r="O11" s="90">
        <v>0</v>
      </c>
      <c r="P11" s="91">
        <f>N11+O11</f>
        <v>6</v>
      </c>
      <c r="Q11" s="80">
        <f>IFERROR(P11/M11,"-")</f>
        <v>1.5</v>
      </c>
      <c r="R11" s="79">
        <v>1</v>
      </c>
      <c r="S11" s="79">
        <v>2</v>
      </c>
      <c r="T11" s="80">
        <f>IFERROR(R11/(P11),"-")</f>
        <v>0.16666666666667</v>
      </c>
      <c r="U11" s="186"/>
      <c r="V11" s="82">
        <v>2</v>
      </c>
      <c r="W11" s="80">
        <f>IF(P11=0,"-",V11/P11)</f>
        <v>0.33333333333333</v>
      </c>
      <c r="X11" s="185">
        <v>61000</v>
      </c>
      <c r="Y11" s="186">
        <f>IFERROR(X11/P11,"-")</f>
        <v>10166.666666667</v>
      </c>
      <c r="Z11" s="186">
        <f>IFERROR(X11/V11,"-")</f>
        <v>30500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0.16666666666667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4</v>
      </c>
      <c r="BX11" s="125">
        <f>IF(P11=0,"",IF(BW11=0,"",(BW11/P11)))</f>
        <v>0.66666666666667</v>
      </c>
      <c r="BY11" s="126">
        <v>2</v>
      </c>
      <c r="BZ11" s="127">
        <f>IFERROR(BY11/BW11,"-")</f>
        <v>0.5</v>
      </c>
      <c r="CA11" s="128">
        <v>61000</v>
      </c>
      <c r="CB11" s="129">
        <f>IFERROR(CA11/BW11,"-")</f>
        <v>15250</v>
      </c>
      <c r="CC11" s="130"/>
      <c r="CD11" s="130">
        <v>1</v>
      </c>
      <c r="CE11" s="130">
        <v>1</v>
      </c>
      <c r="CF11" s="131">
        <v>1</v>
      </c>
      <c r="CG11" s="132">
        <f>IF(P11=0,"",IF(CF11=0,"",(CF11/P11)))</f>
        <v>0.16666666666667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2</v>
      </c>
      <c r="CP11" s="139">
        <v>61000</v>
      </c>
      <c r="CQ11" s="139">
        <v>55000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189" t="s">
        <v>80</v>
      </c>
      <c r="C12" s="189"/>
      <c r="D12" s="189" t="s">
        <v>61</v>
      </c>
      <c r="E12" s="189" t="s">
        <v>62</v>
      </c>
      <c r="F12" s="189" t="s">
        <v>63</v>
      </c>
      <c r="G12" s="88" t="s">
        <v>81</v>
      </c>
      <c r="H12" s="88" t="s">
        <v>65</v>
      </c>
      <c r="I12" s="190" t="s">
        <v>82</v>
      </c>
      <c r="J12" s="180">
        <v>180000</v>
      </c>
      <c r="K12" s="79">
        <v>13</v>
      </c>
      <c r="L12" s="79">
        <v>0</v>
      </c>
      <c r="M12" s="79">
        <v>48</v>
      </c>
      <c r="N12" s="89">
        <v>7</v>
      </c>
      <c r="O12" s="90">
        <v>0</v>
      </c>
      <c r="P12" s="91">
        <f>N12+O12</f>
        <v>7</v>
      </c>
      <c r="Q12" s="80">
        <f>IFERROR(P12/M12,"-")</f>
        <v>0.14583333333333</v>
      </c>
      <c r="R12" s="79">
        <v>0</v>
      </c>
      <c r="S12" s="79">
        <v>2</v>
      </c>
      <c r="T12" s="80">
        <f>IFERROR(R12/(P12),"-")</f>
        <v>0</v>
      </c>
      <c r="U12" s="186">
        <f>IFERROR(J12/SUM(N12:O13),"-")</f>
        <v>20000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-180000</v>
      </c>
      <c r="AB12" s="83">
        <f>SUM(X12:X13)/SUM(J12:J13)</f>
        <v>0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0.14285714285714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4</v>
      </c>
      <c r="BF12" s="111">
        <f>IF(P12=0,"",IF(BE12=0,"",(BE12/P12)))</f>
        <v>0.57142857142857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0.28571428571429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83</v>
      </c>
      <c r="C13" s="189"/>
      <c r="D13" s="189" t="s">
        <v>61</v>
      </c>
      <c r="E13" s="189" t="s">
        <v>62</v>
      </c>
      <c r="F13" s="189" t="s">
        <v>68</v>
      </c>
      <c r="G13" s="88"/>
      <c r="H13" s="88"/>
      <c r="I13" s="88"/>
      <c r="J13" s="180"/>
      <c r="K13" s="79">
        <v>24</v>
      </c>
      <c r="L13" s="79">
        <v>17</v>
      </c>
      <c r="M13" s="79">
        <v>8</v>
      </c>
      <c r="N13" s="89">
        <v>2</v>
      </c>
      <c r="O13" s="90">
        <v>0</v>
      </c>
      <c r="P13" s="91">
        <f>N13+O13</f>
        <v>2</v>
      </c>
      <c r="Q13" s="80">
        <f>IFERROR(P13/M13,"-")</f>
        <v>0.25</v>
      </c>
      <c r="R13" s="79">
        <v>0</v>
      </c>
      <c r="S13" s="79">
        <v>1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0.5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</v>
      </c>
      <c r="B14" s="189" t="s">
        <v>84</v>
      </c>
      <c r="C14" s="189"/>
      <c r="D14" s="189" t="s">
        <v>76</v>
      </c>
      <c r="E14" s="189" t="s">
        <v>77</v>
      </c>
      <c r="F14" s="189" t="s">
        <v>63</v>
      </c>
      <c r="G14" s="88" t="s">
        <v>81</v>
      </c>
      <c r="H14" s="88" t="s">
        <v>72</v>
      </c>
      <c r="I14" s="88" t="s">
        <v>85</v>
      </c>
      <c r="J14" s="180">
        <v>108000</v>
      </c>
      <c r="K14" s="79">
        <v>1</v>
      </c>
      <c r="L14" s="79">
        <v>0</v>
      </c>
      <c r="M14" s="79">
        <v>17</v>
      </c>
      <c r="N14" s="89">
        <v>0</v>
      </c>
      <c r="O14" s="90">
        <v>1</v>
      </c>
      <c r="P14" s="91">
        <f>N14+O14</f>
        <v>1</v>
      </c>
      <c r="Q14" s="80">
        <f>IFERROR(P14/M14,"-")</f>
        <v>0.058823529411765</v>
      </c>
      <c r="R14" s="79">
        <v>0</v>
      </c>
      <c r="S14" s="79">
        <v>0</v>
      </c>
      <c r="T14" s="80">
        <f>IFERROR(R14/(P14),"-")</f>
        <v>0</v>
      </c>
      <c r="U14" s="186">
        <f>IFERROR(J14/SUM(N14:O15),"-")</f>
        <v>36000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-108000</v>
      </c>
      <c r="AB14" s="83">
        <f>SUM(X14:X15)/SUM(J14:J15)</f>
        <v>0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1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86</v>
      </c>
      <c r="C15" s="189"/>
      <c r="D15" s="189" t="s">
        <v>76</v>
      </c>
      <c r="E15" s="189" t="s">
        <v>77</v>
      </c>
      <c r="F15" s="189" t="s">
        <v>68</v>
      </c>
      <c r="G15" s="88"/>
      <c r="H15" s="88"/>
      <c r="I15" s="88"/>
      <c r="J15" s="180"/>
      <c r="K15" s="79">
        <v>16</v>
      </c>
      <c r="L15" s="79">
        <v>12</v>
      </c>
      <c r="M15" s="79">
        <v>4</v>
      </c>
      <c r="N15" s="89">
        <v>2</v>
      </c>
      <c r="O15" s="90">
        <v>0</v>
      </c>
      <c r="P15" s="91">
        <f>N15+O15</f>
        <v>2</v>
      </c>
      <c r="Q15" s="80">
        <f>IFERROR(P15/M15,"-")</f>
        <v>0.5</v>
      </c>
      <c r="R15" s="79">
        <v>0</v>
      </c>
      <c r="S15" s="79">
        <v>0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0.36111111111111</v>
      </c>
      <c r="B16" s="189" t="s">
        <v>87</v>
      </c>
      <c r="C16" s="189"/>
      <c r="D16" s="189" t="s">
        <v>88</v>
      </c>
      <c r="E16" s="189" t="s">
        <v>89</v>
      </c>
      <c r="F16" s="189" t="s">
        <v>63</v>
      </c>
      <c r="G16" s="88" t="s">
        <v>90</v>
      </c>
      <c r="H16" s="88" t="s">
        <v>72</v>
      </c>
      <c r="I16" s="88" t="s">
        <v>91</v>
      </c>
      <c r="J16" s="180">
        <v>144000</v>
      </c>
      <c r="K16" s="79">
        <v>11</v>
      </c>
      <c r="L16" s="79">
        <v>0</v>
      </c>
      <c r="M16" s="79">
        <v>77</v>
      </c>
      <c r="N16" s="89">
        <v>5</v>
      </c>
      <c r="O16" s="90">
        <v>0</v>
      </c>
      <c r="P16" s="91">
        <f>N16+O16</f>
        <v>5</v>
      </c>
      <c r="Q16" s="80">
        <f>IFERROR(P16/M16,"-")</f>
        <v>0.064935064935065</v>
      </c>
      <c r="R16" s="79">
        <v>1</v>
      </c>
      <c r="S16" s="79">
        <v>2</v>
      </c>
      <c r="T16" s="80">
        <f>IFERROR(R16/(P16),"-")</f>
        <v>0.2</v>
      </c>
      <c r="U16" s="186">
        <f>IFERROR(J16/SUM(N16:O17),"-")</f>
        <v>14400</v>
      </c>
      <c r="V16" s="82">
        <v>2</v>
      </c>
      <c r="W16" s="80">
        <f>IF(P16=0,"-",V16/P16)</f>
        <v>0.4</v>
      </c>
      <c r="X16" s="185">
        <v>41000</v>
      </c>
      <c r="Y16" s="186">
        <f>IFERROR(X16/P16,"-")</f>
        <v>8200</v>
      </c>
      <c r="Z16" s="186">
        <f>IFERROR(X16/V16,"-")</f>
        <v>20500</v>
      </c>
      <c r="AA16" s="180">
        <f>SUM(X16:X17)-SUM(J16:J17)</f>
        <v>-92000</v>
      </c>
      <c r="AB16" s="83">
        <f>SUM(X16:X17)/SUM(J16:J17)</f>
        <v>0.36111111111111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0.2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3</v>
      </c>
      <c r="BO16" s="118">
        <f>IF(P16=0,"",IF(BN16=0,"",(BN16/P16)))</f>
        <v>0.6</v>
      </c>
      <c r="BP16" s="119">
        <v>1</v>
      </c>
      <c r="BQ16" s="120">
        <f>IFERROR(BP16/BN16,"-")</f>
        <v>0.33333333333333</v>
      </c>
      <c r="BR16" s="121">
        <v>3000</v>
      </c>
      <c r="BS16" s="122">
        <f>IFERROR(BR16/BN16,"-")</f>
        <v>1000</v>
      </c>
      <c r="BT16" s="123">
        <v>1</v>
      </c>
      <c r="BU16" s="123"/>
      <c r="BV16" s="123"/>
      <c r="BW16" s="124">
        <v>1</v>
      </c>
      <c r="BX16" s="125">
        <f>IF(P16=0,"",IF(BW16=0,"",(BW16/P16)))</f>
        <v>0.2</v>
      </c>
      <c r="BY16" s="126">
        <v>1</v>
      </c>
      <c r="BZ16" s="127">
        <f>IFERROR(BY16/BW16,"-")</f>
        <v>1</v>
      </c>
      <c r="CA16" s="128">
        <v>38000</v>
      </c>
      <c r="CB16" s="129">
        <f>IFERROR(CA16/BW16,"-")</f>
        <v>38000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41000</v>
      </c>
      <c r="CQ16" s="139">
        <v>38000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92</v>
      </c>
      <c r="C17" s="189"/>
      <c r="D17" s="189" t="s">
        <v>88</v>
      </c>
      <c r="E17" s="189" t="s">
        <v>89</v>
      </c>
      <c r="F17" s="189" t="s">
        <v>68</v>
      </c>
      <c r="G17" s="88"/>
      <c r="H17" s="88"/>
      <c r="I17" s="88"/>
      <c r="J17" s="180"/>
      <c r="K17" s="79">
        <v>23</v>
      </c>
      <c r="L17" s="79">
        <v>20</v>
      </c>
      <c r="M17" s="79">
        <v>11</v>
      </c>
      <c r="N17" s="89">
        <v>5</v>
      </c>
      <c r="O17" s="90">
        <v>0</v>
      </c>
      <c r="P17" s="91">
        <f>N17+O17</f>
        <v>5</v>
      </c>
      <c r="Q17" s="80">
        <f>IFERROR(P17/M17,"-")</f>
        <v>0.45454545454545</v>
      </c>
      <c r="R17" s="79">
        <v>1</v>
      </c>
      <c r="S17" s="79">
        <v>0</v>
      </c>
      <c r="T17" s="80">
        <f>IFERROR(R17/(P17),"-")</f>
        <v>0.2</v>
      </c>
      <c r="U17" s="186"/>
      <c r="V17" s="82">
        <v>2</v>
      </c>
      <c r="W17" s="80">
        <f>IF(P17=0,"-",V17/P17)</f>
        <v>0.4</v>
      </c>
      <c r="X17" s="185">
        <v>11000</v>
      </c>
      <c r="Y17" s="186">
        <f>IFERROR(X17/P17,"-")</f>
        <v>2200</v>
      </c>
      <c r="Z17" s="186">
        <f>IFERROR(X17/V17,"-")</f>
        <v>5500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0.4</v>
      </c>
      <c r="BG17" s="110">
        <v>1</v>
      </c>
      <c r="BH17" s="112">
        <f>IFERROR(BG17/BE17,"-")</f>
        <v>0.5</v>
      </c>
      <c r="BI17" s="113">
        <v>5000</v>
      </c>
      <c r="BJ17" s="114">
        <f>IFERROR(BI17/BE17,"-")</f>
        <v>2500</v>
      </c>
      <c r="BK17" s="115">
        <v>1</v>
      </c>
      <c r="BL17" s="115"/>
      <c r="BM17" s="115"/>
      <c r="BN17" s="117">
        <v>3</v>
      </c>
      <c r="BO17" s="118">
        <f>IF(P17=0,"",IF(BN17=0,"",(BN17/P17)))</f>
        <v>0.6</v>
      </c>
      <c r="BP17" s="119">
        <v>1</v>
      </c>
      <c r="BQ17" s="120">
        <f>IFERROR(BP17/BN17,"-")</f>
        <v>0.33333333333333</v>
      </c>
      <c r="BR17" s="121">
        <v>6000</v>
      </c>
      <c r="BS17" s="122">
        <f>IFERROR(BR17/BN17,"-")</f>
        <v>2000</v>
      </c>
      <c r="BT17" s="123"/>
      <c r="BU17" s="123">
        <v>1</v>
      </c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11000</v>
      </c>
      <c r="CQ17" s="139">
        <v>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</v>
      </c>
      <c r="B18" s="189" t="s">
        <v>93</v>
      </c>
      <c r="C18" s="189"/>
      <c r="D18" s="189" t="s">
        <v>88</v>
      </c>
      <c r="E18" s="189" t="s">
        <v>94</v>
      </c>
      <c r="F18" s="189" t="s">
        <v>63</v>
      </c>
      <c r="G18" s="88" t="s">
        <v>95</v>
      </c>
      <c r="H18" s="88" t="s">
        <v>72</v>
      </c>
      <c r="I18" s="191" t="s">
        <v>96</v>
      </c>
      <c r="J18" s="180">
        <v>180000</v>
      </c>
      <c r="K18" s="79">
        <v>17</v>
      </c>
      <c r="L18" s="79">
        <v>0</v>
      </c>
      <c r="M18" s="79">
        <v>88</v>
      </c>
      <c r="N18" s="89">
        <v>6</v>
      </c>
      <c r="O18" s="90">
        <v>1</v>
      </c>
      <c r="P18" s="91">
        <f>N18+O18</f>
        <v>7</v>
      </c>
      <c r="Q18" s="80">
        <f>IFERROR(P18/M18,"-")</f>
        <v>0.079545454545455</v>
      </c>
      <c r="R18" s="79">
        <v>0</v>
      </c>
      <c r="S18" s="79">
        <v>1</v>
      </c>
      <c r="T18" s="80">
        <f>IFERROR(R18/(P18),"-")</f>
        <v>0</v>
      </c>
      <c r="U18" s="186">
        <f>IFERROR(J18/SUM(N18:O19),"-")</f>
        <v>16363.636363636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SUM(X18:X19)-SUM(J18:J19)</f>
        <v>-180000</v>
      </c>
      <c r="AB18" s="83">
        <f>SUM(X18:X19)/SUM(J18:J19)</f>
        <v>0</v>
      </c>
      <c r="AC18" s="77"/>
      <c r="AD18" s="92">
        <v>1</v>
      </c>
      <c r="AE18" s="93">
        <f>IF(P18=0,"",IF(AD18=0,"",(AD18/P18)))</f>
        <v>0.14285714285714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0.14285714285714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5</v>
      </c>
      <c r="BO18" s="118">
        <f>IF(P18=0,"",IF(BN18=0,"",(BN18/P18)))</f>
        <v>0.71428571428571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97</v>
      </c>
      <c r="C19" s="189"/>
      <c r="D19" s="189" t="s">
        <v>88</v>
      </c>
      <c r="E19" s="189" t="s">
        <v>94</v>
      </c>
      <c r="F19" s="189" t="s">
        <v>68</v>
      </c>
      <c r="G19" s="88"/>
      <c r="H19" s="88"/>
      <c r="I19" s="88"/>
      <c r="J19" s="180"/>
      <c r="K19" s="79">
        <v>37</v>
      </c>
      <c r="L19" s="79">
        <v>23</v>
      </c>
      <c r="M19" s="79">
        <v>17</v>
      </c>
      <c r="N19" s="89">
        <v>4</v>
      </c>
      <c r="O19" s="90">
        <v>0</v>
      </c>
      <c r="P19" s="91">
        <f>N19+O19</f>
        <v>4</v>
      </c>
      <c r="Q19" s="80">
        <f>IFERROR(P19/M19,"-")</f>
        <v>0.23529411764706</v>
      </c>
      <c r="R19" s="79">
        <v>0</v>
      </c>
      <c r="S19" s="79">
        <v>0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0.25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0.25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0.019230769230769</v>
      </c>
      <c r="B20" s="189" t="s">
        <v>98</v>
      </c>
      <c r="C20" s="189"/>
      <c r="D20" s="189" t="s">
        <v>88</v>
      </c>
      <c r="E20" s="189" t="s">
        <v>71</v>
      </c>
      <c r="F20" s="189" t="s">
        <v>63</v>
      </c>
      <c r="G20" s="88" t="s">
        <v>99</v>
      </c>
      <c r="H20" s="88" t="s">
        <v>72</v>
      </c>
      <c r="I20" s="191" t="s">
        <v>100</v>
      </c>
      <c r="J20" s="180">
        <v>156000</v>
      </c>
      <c r="K20" s="79">
        <v>8</v>
      </c>
      <c r="L20" s="79">
        <v>0</v>
      </c>
      <c r="M20" s="79">
        <v>37</v>
      </c>
      <c r="N20" s="89">
        <v>4</v>
      </c>
      <c r="O20" s="90">
        <v>0</v>
      </c>
      <c r="P20" s="91">
        <f>N20+O20</f>
        <v>4</v>
      </c>
      <c r="Q20" s="80">
        <f>IFERROR(P20/M20,"-")</f>
        <v>0.10810810810811</v>
      </c>
      <c r="R20" s="79">
        <v>1</v>
      </c>
      <c r="S20" s="79">
        <v>3</v>
      </c>
      <c r="T20" s="80">
        <f>IFERROR(R20/(P20),"-")</f>
        <v>0.25</v>
      </c>
      <c r="U20" s="186">
        <f>IFERROR(J20/SUM(N20:O21),"-")</f>
        <v>22285.714285714</v>
      </c>
      <c r="V20" s="82">
        <v>1</v>
      </c>
      <c r="W20" s="80">
        <f>IF(P20=0,"-",V20/P20)</f>
        <v>0.25</v>
      </c>
      <c r="X20" s="185">
        <v>3000</v>
      </c>
      <c r="Y20" s="186">
        <f>IFERROR(X20/P20,"-")</f>
        <v>750</v>
      </c>
      <c r="Z20" s="186">
        <f>IFERROR(X20/V20,"-")</f>
        <v>3000</v>
      </c>
      <c r="AA20" s="180">
        <f>SUM(X20:X21)-SUM(J20:J21)</f>
        <v>-153000</v>
      </c>
      <c r="AB20" s="83">
        <f>SUM(X20:X21)/SUM(J20:J21)</f>
        <v>0.019230769230769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2</v>
      </c>
      <c r="BX20" s="125">
        <f>IF(P20=0,"",IF(BW20=0,"",(BW20/P20)))</f>
        <v>0.5</v>
      </c>
      <c r="BY20" s="126">
        <v>1</v>
      </c>
      <c r="BZ20" s="127">
        <f>IFERROR(BY20/BW20,"-")</f>
        <v>0.5</v>
      </c>
      <c r="CA20" s="128">
        <v>3000</v>
      </c>
      <c r="CB20" s="129">
        <f>IFERROR(CA20/BW20,"-")</f>
        <v>1500</v>
      </c>
      <c r="CC20" s="130">
        <v>1</v>
      </c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3000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101</v>
      </c>
      <c r="C21" s="189"/>
      <c r="D21" s="189" t="s">
        <v>88</v>
      </c>
      <c r="E21" s="189" t="s">
        <v>71</v>
      </c>
      <c r="F21" s="189" t="s">
        <v>68</v>
      </c>
      <c r="G21" s="88"/>
      <c r="H21" s="88"/>
      <c r="I21" s="88"/>
      <c r="J21" s="180"/>
      <c r="K21" s="79">
        <v>37</v>
      </c>
      <c r="L21" s="79">
        <v>16</v>
      </c>
      <c r="M21" s="79">
        <v>2</v>
      </c>
      <c r="N21" s="89">
        <v>3</v>
      </c>
      <c r="O21" s="90">
        <v>0</v>
      </c>
      <c r="P21" s="91">
        <f>N21+O21</f>
        <v>3</v>
      </c>
      <c r="Q21" s="80">
        <f>IFERROR(P21/M21,"-")</f>
        <v>1.5</v>
      </c>
      <c r="R21" s="79">
        <v>0</v>
      </c>
      <c r="S21" s="79">
        <v>0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0.66666666666667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0.33333333333333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0.78205128205128</v>
      </c>
      <c r="B22" s="189" t="s">
        <v>102</v>
      </c>
      <c r="C22" s="189"/>
      <c r="D22" s="189" t="s">
        <v>88</v>
      </c>
      <c r="E22" s="189" t="s">
        <v>77</v>
      </c>
      <c r="F22" s="189" t="s">
        <v>63</v>
      </c>
      <c r="G22" s="88" t="s">
        <v>103</v>
      </c>
      <c r="H22" s="88" t="s">
        <v>72</v>
      </c>
      <c r="I22" s="191" t="s">
        <v>96</v>
      </c>
      <c r="J22" s="180">
        <v>156000</v>
      </c>
      <c r="K22" s="79">
        <v>22</v>
      </c>
      <c r="L22" s="79">
        <v>0</v>
      </c>
      <c r="M22" s="79">
        <v>65</v>
      </c>
      <c r="N22" s="89">
        <v>9</v>
      </c>
      <c r="O22" s="90">
        <v>0</v>
      </c>
      <c r="P22" s="91">
        <f>N22+O22</f>
        <v>9</v>
      </c>
      <c r="Q22" s="80">
        <f>IFERROR(P22/M22,"-")</f>
        <v>0.13846153846154</v>
      </c>
      <c r="R22" s="79">
        <v>1</v>
      </c>
      <c r="S22" s="79">
        <v>4</v>
      </c>
      <c r="T22" s="80">
        <f>IFERROR(R22/(P22),"-")</f>
        <v>0.11111111111111</v>
      </c>
      <c r="U22" s="186">
        <f>IFERROR(J22/SUM(N22:O23),"-")</f>
        <v>13000</v>
      </c>
      <c r="V22" s="82">
        <v>4</v>
      </c>
      <c r="W22" s="80">
        <f>IF(P22=0,"-",V22/P22)</f>
        <v>0.44444444444444</v>
      </c>
      <c r="X22" s="185">
        <v>89000</v>
      </c>
      <c r="Y22" s="186">
        <f>IFERROR(X22/P22,"-")</f>
        <v>9888.8888888889</v>
      </c>
      <c r="Z22" s="186">
        <f>IFERROR(X22/V22,"-")</f>
        <v>22250</v>
      </c>
      <c r="AA22" s="180">
        <f>SUM(X22:X23)-SUM(J22:J23)</f>
        <v>-34000</v>
      </c>
      <c r="AB22" s="83">
        <f>SUM(X22:X23)/SUM(J22:J23)</f>
        <v>0.78205128205128</v>
      </c>
      <c r="AC22" s="77"/>
      <c r="AD22" s="92">
        <v>1</v>
      </c>
      <c r="AE22" s="93">
        <f>IF(P22=0,"",IF(AD22=0,"",(AD22/P22)))</f>
        <v>0.11111111111111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4</v>
      </c>
      <c r="BF22" s="111">
        <f>IF(P22=0,"",IF(BE22=0,"",(BE22/P22)))</f>
        <v>0.44444444444444</v>
      </c>
      <c r="BG22" s="110">
        <v>2</v>
      </c>
      <c r="BH22" s="112">
        <f>IFERROR(BG22/BE22,"-")</f>
        <v>0.5</v>
      </c>
      <c r="BI22" s="113">
        <v>9000</v>
      </c>
      <c r="BJ22" s="114">
        <f>IFERROR(BI22/BE22,"-")</f>
        <v>2250</v>
      </c>
      <c r="BK22" s="115">
        <v>1</v>
      </c>
      <c r="BL22" s="115">
        <v>1</v>
      </c>
      <c r="BM22" s="115"/>
      <c r="BN22" s="117">
        <v>2</v>
      </c>
      <c r="BO22" s="118">
        <f>IF(P22=0,"",IF(BN22=0,"",(BN22/P22)))</f>
        <v>0.22222222222222</v>
      </c>
      <c r="BP22" s="119">
        <v>1</v>
      </c>
      <c r="BQ22" s="120">
        <f>IFERROR(BP22/BN22,"-")</f>
        <v>0.5</v>
      </c>
      <c r="BR22" s="121">
        <v>35000</v>
      </c>
      <c r="BS22" s="122">
        <f>IFERROR(BR22/BN22,"-")</f>
        <v>17500</v>
      </c>
      <c r="BT22" s="123"/>
      <c r="BU22" s="123"/>
      <c r="BV22" s="123">
        <v>1</v>
      </c>
      <c r="BW22" s="124">
        <v>2</v>
      </c>
      <c r="BX22" s="125">
        <f>IF(P22=0,"",IF(BW22=0,"",(BW22/P22)))</f>
        <v>0.22222222222222</v>
      </c>
      <c r="BY22" s="126">
        <v>1</v>
      </c>
      <c r="BZ22" s="127">
        <f>IFERROR(BY22/BW22,"-")</f>
        <v>0.5</v>
      </c>
      <c r="CA22" s="128">
        <v>45000</v>
      </c>
      <c r="CB22" s="129">
        <f>IFERROR(CA22/BW22,"-")</f>
        <v>22500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4</v>
      </c>
      <c r="CP22" s="139">
        <v>89000</v>
      </c>
      <c r="CQ22" s="139">
        <v>45000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104</v>
      </c>
      <c r="C23" s="189"/>
      <c r="D23" s="189" t="s">
        <v>88</v>
      </c>
      <c r="E23" s="189" t="s">
        <v>77</v>
      </c>
      <c r="F23" s="189" t="s">
        <v>68</v>
      </c>
      <c r="G23" s="88"/>
      <c r="H23" s="88"/>
      <c r="I23" s="88"/>
      <c r="J23" s="180"/>
      <c r="K23" s="79">
        <v>51</v>
      </c>
      <c r="L23" s="79">
        <v>16</v>
      </c>
      <c r="M23" s="79">
        <v>12</v>
      </c>
      <c r="N23" s="89">
        <v>3</v>
      </c>
      <c r="O23" s="90">
        <v>0</v>
      </c>
      <c r="P23" s="91">
        <f>N23+O23</f>
        <v>3</v>
      </c>
      <c r="Q23" s="80">
        <f>IFERROR(P23/M23,"-")</f>
        <v>0.25</v>
      </c>
      <c r="R23" s="79">
        <v>1</v>
      </c>
      <c r="S23" s="79">
        <v>2</v>
      </c>
      <c r="T23" s="80">
        <f>IFERROR(R23/(P23),"-")</f>
        <v>0.33333333333333</v>
      </c>
      <c r="U23" s="186"/>
      <c r="V23" s="82">
        <v>2</v>
      </c>
      <c r="W23" s="80">
        <f>IF(P23=0,"-",V23/P23)</f>
        <v>0.66666666666667</v>
      </c>
      <c r="X23" s="185">
        <v>33000</v>
      </c>
      <c r="Y23" s="186">
        <f>IFERROR(X23/P23,"-")</f>
        <v>11000</v>
      </c>
      <c r="Z23" s="186">
        <f>IFERROR(X23/V23,"-")</f>
        <v>16500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0.33333333333333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>
        <v>1</v>
      </c>
      <c r="BQ23" s="120">
        <f>IFERROR(BP23/BN23,"-")</f>
        <v>1</v>
      </c>
      <c r="BR23" s="121">
        <v>30000</v>
      </c>
      <c r="BS23" s="122">
        <f>IFERROR(BR23/BN23,"-")</f>
        <v>30000</v>
      </c>
      <c r="BT23" s="123"/>
      <c r="BU23" s="123"/>
      <c r="BV23" s="123">
        <v>1</v>
      </c>
      <c r="BW23" s="124">
        <v>1</v>
      </c>
      <c r="BX23" s="125">
        <f>IF(P23=0,"",IF(BW23=0,"",(BW23/P23)))</f>
        <v>0.33333333333333</v>
      </c>
      <c r="BY23" s="126">
        <v>1</v>
      </c>
      <c r="BZ23" s="127">
        <f>IFERROR(BY23/BW23,"-")</f>
        <v>1</v>
      </c>
      <c r="CA23" s="128">
        <v>3000</v>
      </c>
      <c r="CB23" s="129">
        <f>IFERROR(CA23/BW23,"-")</f>
        <v>3000</v>
      </c>
      <c r="CC23" s="130">
        <v>1</v>
      </c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2</v>
      </c>
      <c r="CP23" s="139">
        <v>33000</v>
      </c>
      <c r="CQ23" s="139">
        <v>30000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1.525641025641</v>
      </c>
      <c r="B24" s="189" t="s">
        <v>105</v>
      </c>
      <c r="C24" s="189"/>
      <c r="D24" s="189" t="s">
        <v>106</v>
      </c>
      <c r="E24" s="189" t="s">
        <v>107</v>
      </c>
      <c r="F24" s="189" t="s">
        <v>63</v>
      </c>
      <c r="G24" s="88" t="s">
        <v>108</v>
      </c>
      <c r="H24" s="88" t="s">
        <v>72</v>
      </c>
      <c r="I24" s="88" t="s">
        <v>78</v>
      </c>
      <c r="J24" s="180">
        <v>156000</v>
      </c>
      <c r="K24" s="79">
        <v>21</v>
      </c>
      <c r="L24" s="79">
        <v>0</v>
      </c>
      <c r="M24" s="79">
        <v>62</v>
      </c>
      <c r="N24" s="89">
        <v>11</v>
      </c>
      <c r="O24" s="90">
        <v>0</v>
      </c>
      <c r="P24" s="91">
        <f>N24+O24</f>
        <v>11</v>
      </c>
      <c r="Q24" s="80">
        <f>IFERROR(P24/M24,"-")</f>
        <v>0.17741935483871</v>
      </c>
      <c r="R24" s="79">
        <v>3</v>
      </c>
      <c r="S24" s="79">
        <v>1</v>
      </c>
      <c r="T24" s="80">
        <f>IFERROR(R24/(P24),"-")</f>
        <v>0.27272727272727</v>
      </c>
      <c r="U24" s="186">
        <f>IFERROR(J24/SUM(N24:O25),"-")</f>
        <v>9176.4705882353</v>
      </c>
      <c r="V24" s="82">
        <v>2</v>
      </c>
      <c r="W24" s="80">
        <f>IF(P24=0,"-",V24/P24)</f>
        <v>0.18181818181818</v>
      </c>
      <c r="X24" s="185">
        <v>223000</v>
      </c>
      <c r="Y24" s="186">
        <f>IFERROR(X24/P24,"-")</f>
        <v>20272.727272727</v>
      </c>
      <c r="Z24" s="186">
        <f>IFERROR(X24/V24,"-")</f>
        <v>111500</v>
      </c>
      <c r="AA24" s="180">
        <f>SUM(X24:X25)-SUM(J24:J25)</f>
        <v>82000</v>
      </c>
      <c r="AB24" s="83">
        <f>SUM(X24:X25)/SUM(J24:J25)</f>
        <v>1.525641025641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2</v>
      </c>
      <c r="AW24" s="105">
        <f>IF(P24=0,"",IF(AV24=0,"",(AV24/P24)))</f>
        <v>0.18181818181818</v>
      </c>
      <c r="AX24" s="104">
        <v>1</v>
      </c>
      <c r="AY24" s="106">
        <f>IFERROR(AX24/AV24,"-")</f>
        <v>0.5</v>
      </c>
      <c r="AZ24" s="107">
        <v>203000</v>
      </c>
      <c r="BA24" s="108">
        <f>IFERROR(AZ24/AV24,"-")</f>
        <v>101500</v>
      </c>
      <c r="BB24" s="109"/>
      <c r="BC24" s="109"/>
      <c r="BD24" s="109">
        <v>1</v>
      </c>
      <c r="BE24" s="110">
        <v>3</v>
      </c>
      <c r="BF24" s="111">
        <f>IF(P24=0,"",IF(BE24=0,"",(BE24/P24)))</f>
        <v>0.27272727272727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3</v>
      </c>
      <c r="BO24" s="118">
        <f>IF(P24=0,"",IF(BN24=0,"",(BN24/P24)))</f>
        <v>0.27272727272727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3</v>
      </c>
      <c r="BX24" s="125">
        <f>IF(P24=0,"",IF(BW24=0,"",(BW24/P24)))</f>
        <v>0.27272727272727</v>
      </c>
      <c r="BY24" s="126">
        <v>1</v>
      </c>
      <c r="BZ24" s="127">
        <f>IFERROR(BY24/BW24,"-")</f>
        <v>0.33333333333333</v>
      </c>
      <c r="CA24" s="128">
        <v>20000</v>
      </c>
      <c r="CB24" s="129">
        <f>IFERROR(CA24/BW24,"-")</f>
        <v>6666.6666666667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223000</v>
      </c>
      <c r="CQ24" s="139">
        <v>203000</v>
      </c>
      <c r="CR24" s="139"/>
      <c r="CS24" s="140" t="str">
        <f>IF(AND(CQ24=0,CR24=0),"",IF(AND(CQ24&lt;=100000,CR24&lt;=100000),"",IF(CQ24/CP24&gt;0.7,"男高",IF(CR24/CP24&gt;0.7,"女高",""))))</f>
        <v>男高</v>
      </c>
    </row>
    <row r="25" spans="1:98">
      <c r="A25" s="78"/>
      <c r="B25" s="189" t="s">
        <v>109</v>
      </c>
      <c r="C25" s="189"/>
      <c r="D25" s="189" t="s">
        <v>106</v>
      </c>
      <c r="E25" s="189" t="s">
        <v>107</v>
      </c>
      <c r="F25" s="189" t="s">
        <v>68</v>
      </c>
      <c r="G25" s="88"/>
      <c r="H25" s="88"/>
      <c r="I25" s="88"/>
      <c r="J25" s="180"/>
      <c r="K25" s="79">
        <v>32</v>
      </c>
      <c r="L25" s="79">
        <v>20</v>
      </c>
      <c r="M25" s="79">
        <v>5</v>
      </c>
      <c r="N25" s="89">
        <v>6</v>
      </c>
      <c r="O25" s="90">
        <v>0</v>
      </c>
      <c r="P25" s="91">
        <f>N25+O25</f>
        <v>6</v>
      </c>
      <c r="Q25" s="80">
        <f>IFERROR(P25/M25,"-")</f>
        <v>1.2</v>
      </c>
      <c r="R25" s="79">
        <v>0</v>
      </c>
      <c r="S25" s="79">
        <v>1</v>
      </c>
      <c r="T25" s="80">
        <f>IFERROR(R25/(P25),"-")</f>
        <v>0</v>
      </c>
      <c r="U25" s="186"/>
      <c r="V25" s="82">
        <v>1</v>
      </c>
      <c r="W25" s="80">
        <f>IF(P25=0,"-",V25/P25)</f>
        <v>0.16666666666667</v>
      </c>
      <c r="X25" s="185">
        <v>15000</v>
      </c>
      <c r="Y25" s="186">
        <f>IFERROR(X25/P25,"-")</f>
        <v>2500</v>
      </c>
      <c r="Z25" s="186">
        <f>IFERROR(X25/V25,"-")</f>
        <v>15000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0.16666666666667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2</v>
      </c>
      <c r="BO25" s="118">
        <f>IF(P25=0,"",IF(BN25=0,"",(BN25/P25)))</f>
        <v>0.33333333333333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2</v>
      </c>
      <c r="BX25" s="125">
        <f>IF(P25=0,"",IF(BW25=0,"",(BW25/P25)))</f>
        <v>0.33333333333333</v>
      </c>
      <c r="BY25" s="126">
        <v>1</v>
      </c>
      <c r="BZ25" s="127">
        <f>IFERROR(BY25/BW25,"-")</f>
        <v>0.5</v>
      </c>
      <c r="CA25" s="128">
        <v>15000</v>
      </c>
      <c r="CB25" s="129">
        <f>IFERROR(CA25/BW25,"-")</f>
        <v>7500</v>
      </c>
      <c r="CC25" s="130"/>
      <c r="CD25" s="130"/>
      <c r="CE25" s="130">
        <v>1</v>
      </c>
      <c r="CF25" s="131">
        <v>1</v>
      </c>
      <c r="CG25" s="132">
        <f>IF(P25=0,"",IF(CF25=0,"",(CF25/P25)))</f>
        <v>0.16666666666667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1</v>
      </c>
      <c r="CP25" s="139">
        <v>15000</v>
      </c>
      <c r="CQ25" s="139">
        <v>15000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1.0320512820513</v>
      </c>
      <c r="B26" s="189" t="s">
        <v>110</v>
      </c>
      <c r="C26" s="189"/>
      <c r="D26" s="189" t="s">
        <v>76</v>
      </c>
      <c r="E26" s="189" t="s">
        <v>94</v>
      </c>
      <c r="F26" s="189" t="s">
        <v>63</v>
      </c>
      <c r="G26" s="88" t="s">
        <v>108</v>
      </c>
      <c r="H26" s="88" t="s">
        <v>72</v>
      </c>
      <c r="I26" s="191" t="s">
        <v>100</v>
      </c>
      <c r="J26" s="180">
        <v>156000</v>
      </c>
      <c r="K26" s="79">
        <v>17</v>
      </c>
      <c r="L26" s="79">
        <v>0</v>
      </c>
      <c r="M26" s="79">
        <v>64</v>
      </c>
      <c r="N26" s="89">
        <v>10</v>
      </c>
      <c r="O26" s="90">
        <v>0</v>
      </c>
      <c r="P26" s="91">
        <f>N26+O26</f>
        <v>10</v>
      </c>
      <c r="Q26" s="80">
        <f>IFERROR(P26/M26,"-")</f>
        <v>0.15625</v>
      </c>
      <c r="R26" s="79">
        <v>3</v>
      </c>
      <c r="S26" s="79">
        <v>0</v>
      </c>
      <c r="T26" s="80">
        <f>IFERROR(R26/(P26),"-")</f>
        <v>0.3</v>
      </c>
      <c r="U26" s="186">
        <f>IFERROR(J26/SUM(N26:O27),"-")</f>
        <v>8210.5263157895</v>
      </c>
      <c r="V26" s="82">
        <v>3</v>
      </c>
      <c r="W26" s="80">
        <f>IF(P26=0,"-",V26/P26)</f>
        <v>0.3</v>
      </c>
      <c r="X26" s="185">
        <v>82000</v>
      </c>
      <c r="Y26" s="186">
        <f>IFERROR(X26/P26,"-")</f>
        <v>8200</v>
      </c>
      <c r="Z26" s="186">
        <f>IFERROR(X26/V26,"-")</f>
        <v>27333.333333333</v>
      </c>
      <c r="AA26" s="180">
        <f>SUM(X26:X27)-SUM(J26:J27)</f>
        <v>5000</v>
      </c>
      <c r="AB26" s="83">
        <f>SUM(X26:X27)/SUM(J26:J27)</f>
        <v>1.0320512820513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0.2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5</v>
      </c>
      <c r="BO26" s="118">
        <f>IF(P26=0,"",IF(BN26=0,"",(BN26/P26)))</f>
        <v>0.5</v>
      </c>
      <c r="BP26" s="119">
        <v>1</v>
      </c>
      <c r="BQ26" s="120">
        <f>IFERROR(BP26/BN26,"-")</f>
        <v>0.2</v>
      </c>
      <c r="BR26" s="121">
        <v>3000</v>
      </c>
      <c r="BS26" s="122">
        <f>IFERROR(BR26/BN26,"-")</f>
        <v>600</v>
      </c>
      <c r="BT26" s="123">
        <v>1</v>
      </c>
      <c r="BU26" s="123"/>
      <c r="BV26" s="123"/>
      <c r="BW26" s="124">
        <v>2</v>
      </c>
      <c r="BX26" s="125">
        <f>IF(P26=0,"",IF(BW26=0,"",(BW26/P26)))</f>
        <v>0.2</v>
      </c>
      <c r="BY26" s="126">
        <v>1</v>
      </c>
      <c r="BZ26" s="127">
        <f>IFERROR(BY26/BW26,"-")</f>
        <v>0.5</v>
      </c>
      <c r="CA26" s="128">
        <v>25000</v>
      </c>
      <c r="CB26" s="129">
        <f>IFERROR(CA26/BW26,"-")</f>
        <v>12500</v>
      </c>
      <c r="CC26" s="130"/>
      <c r="CD26" s="130"/>
      <c r="CE26" s="130">
        <v>1</v>
      </c>
      <c r="CF26" s="131">
        <v>1</v>
      </c>
      <c r="CG26" s="132">
        <f>IF(P26=0,"",IF(CF26=0,"",(CF26/P26)))</f>
        <v>0.1</v>
      </c>
      <c r="CH26" s="133">
        <v>1</v>
      </c>
      <c r="CI26" s="134">
        <f>IFERROR(CH26/CF26,"-")</f>
        <v>1</v>
      </c>
      <c r="CJ26" s="135">
        <v>54000</v>
      </c>
      <c r="CK26" s="136">
        <f>IFERROR(CJ26/CF26,"-")</f>
        <v>54000</v>
      </c>
      <c r="CL26" s="137"/>
      <c r="CM26" s="137"/>
      <c r="CN26" s="137">
        <v>1</v>
      </c>
      <c r="CO26" s="138">
        <v>3</v>
      </c>
      <c r="CP26" s="139">
        <v>82000</v>
      </c>
      <c r="CQ26" s="139">
        <v>54000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111</v>
      </c>
      <c r="C27" s="189"/>
      <c r="D27" s="189" t="s">
        <v>76</v>
      </c>
      <c r="E27" s="189" t="s">
        <v>94</v>
      </c>
      <c r="F27" s="189" t="s">
        <v>68</v>
      </c>
      <c r="G27" s="88"/>
      <c r="H27" s="88"/>
      <c r="I27" s="88"/>
      <c r="J27" s="180"/>
      <c r="K27" s="79">
        <v>99</v>
      </c>
      <c r="L27" s="79">
        <v>31</v>
      </c>
      <c r="M27" s="79">
        <v>11</v>
      </c>
      <c r="N27" s="89">
        <v>9</v>
      </c>
      <c r="O27" s="90">
        <v>0</v>
      </c>
      <c r="P27" s="91">
        <f>N27+O27</f>
        <v>9</v>
      </c>
      <c r="Q27" s="80">
        <f>IFERROR(P27/M27,"-")</f>
        <v>0.81818181818182</v>
      </c>
      <c r="R27" s="79">
        <v>1</v>
      </c>
      <c r="S27" s="79">
        <v>0</v>
      </c>
      <c r="T27" s="80">
        <f>IFERROR(R27/(P27),"-")</f>
        <v>0.11111111111111</v>
      </c>
      <c r="U27" s="186"/>
      <c r="V27" s="82">
        <v>1</v>
      </c>
      <c r="W27" s="80">
        <f>IF(P27=0,"-",V27/P27)</f>
        <v>0.11111111111111</v>
      </c>
      <c r="X27" s="185">
        <v>79000</v>
      </c>
      <c r="Y27" s="186">
        <f>IFERROR(X27/P27,"-")</f>
        <v>8777.7777777778</v>
      </c>
      <c r="Z27" s="186">
        <f>IFERROR(X27/V27,"-")</f>
        <v>79000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0.11111111111111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1</v>
      </c>
      <c r="BF27" s="111">
        <f>IF(P27=0,"",IF(BE27=0,"",(BE27/P27)))</f>
        <v>0.11111111111111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5</v>
      </c>
      <c r="BO27" s="118">
        <f>IF(P27=0,"",IF(BN27=0,"",(BN27/P27)))</f>
        <v>0.55555555555556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2</v>
      </c>
      <c r="BX27" s="125">
        <f>IF(P27=0,"",IF(BW27=0,"",(BW27/P27)))</f>
        <v>0.22222222222222</v>
      </c>
      <c r="BY27" s="126">
        <v>1</v>
      </c>
      <c r="BZ27" s="127">
        <f>IFERROR(BY27/BW27,"-")</f>
        <v>0.5</v>
      </c>
      <c r="CA27" s="128">
        <v>79000</v>
      </c>
      <c r="CB27" s="129">
        <f>IFERROR(CA27/BW27,"-")</f>
        <v>39500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79000</v>
      </c>
      <c r="CQ27" s="139">
        <v>79000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0.11111111111111</v>
      </c>
      <c r="B28" s="189" t="s">
        <v>112</v>
      </c>
      <c r="C28" s="189"/>
      <c r="D28" s="189" t="s">
        <v>88</v>
      </c>
      <c r="E28" s="189" t="s">
        <v>113</v>
      </c>
      <c r="F28" s="189" t="s">
        <v>63</v>
      </c>
      <c r="G28" s="88" t="s">
        <v>114</v>
      </c>
      <c r="H28" s="88" t="s">
        <v>65</v>
      </c>
      <c r="I28" s="88" t="s">
        <v>115</v>
      </c>
      <c r="J28" s="180">
        <v>144000</v>
      </c>
      <c r="K28" s="79">
        <v>14</v>
      </c>
      <c r="L28" s="79">
        <v>0</v>
      </c>
      <c r="M28" s="79">
        <v>63</v>
      </c>
      <c r="N28" s="89">
        <v>7</v>
      </c>
      <c r="O28" s="90">
        <v>0</v>
      </c>
      <c r="P28" s="91">
        <f>N28+O28</f>
        <v>7</v>
      </c>
      <c r="Q28" s="80">
        <f>IFERROR(P28/M28,"-")</f>
        <v>0.11111111111111</v>
      </c>
      <c r="R28" s="79">
        <v>1</v>
      </c>
      <c r="S28" s="79">
        <v>3</v>
      </c>
      <c r="T28" s="80">
        <f>IFERROR(R28/(P28),"-")</f>
        <v>0.14285714285714</v>
      </c>
      <c r="U28" s="186">
        <f>IFERROR(J28/SUM(N28:O29),"-")</f>
        <v>13090.909090909</v>
      </c>
      <c r="V28" s="82">
        <v>3</v>
      </c>
      <c r="W28" s="80">
        <f>IF(P28=0,"-",V28/P28)</f>
        <v>0.42857142857143</v>
      </c>
      <c r="X28" s="185">
        <v>16000</v>
      </c>
      <c r="Y28" s="186">
        <f>IFERROR(X28/P28,"-")</f>
        <v>2285.7142857143</v>
      </c>
      <c r="Z28" s="186">
        <f>IFERROR(X28/V28,"-")</f>
        <v>5333.3333333333</v>
      </c>
      <c r="AA28" s="180">
        <f>SUM(X28:X29)-SUM(J28:J29)</f>
        <v>-128000</v>
      </c>
      <c r="AB28" s="83">
        <f>SUM(X28:X29)/SUM(J28:J29)</f>
        <v>0.11111111111111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0.28571428571429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0.14285714285714</v>
      </c>
      <c r="BP28" s="119">
        <v>1</v>
      </c>
      <c r="BQ28" s="120">
        <f>IFERROR(BP28/BN28,"-")</f>
        <v>1</v>
      </c>
      <c r="BR28" s="121">
        <v>6000</v>
      </c>
      <c r="BS28" s="122">
        <f>IFERROR(BR28/BN28,"-")</f>
        <v>6000</v>
      </c>
      <c r="BT28" s="123"/>
      <c r="BU28" s="123">
        <v>1</v>
      </c>
      <c r="BV28" s="123"/>
      <c r="BW28" s="124">
        <v>2</v>
      </c>
      <c r="BX28" s="125">
        <f>IF(P28=0,"",IF(BW28=0,"",(BW28/P28)))</f>
        <v>0.28571428571429</v>
      </c>
      <c r="BY28" s="126">
        <v>1</v>
      </c>
      <c r="BZ28" s="127">
        <f>IFERROR(BY28/BW28,"-")</f>
        <v>0.5</v>
      </c>
      <c r="CA28" s="128">
        <v>5000</v>
      </c>
      <c r="CB28" s="129">
        <f>IFERROR(CA28/BW28,"-")</f>
        <v>2500</v>
      </c>
      <c r="CC28" s="130">
        <v>1</v>
      </c>
      <c r="CD28" s="130"/>
      <c r="CE28" s="130"/>
      <c r="CF28" s="131">
        <v>2</v>
      </c>
      <c r="CG28" s="132">
        <f>IF(P28=0,"",IF(CF28=0,"",(CF28/P28)))</f>
        <v>0.28571428571429</v>
      </c>
      <c r="CH28" s="133">
        <v>1</v>
      </c>
      <c r="CI28" s="134">
        <f>IFERROR(CH28/CF28,"-")</f>
        <v>0.5</v>
      </c>
      <c r="CJ28" s="135">
        <v>5000</v>
      </c>
      <c r="CK28" s="136">
        <f>IFERROR(CJ28/CF28,"-")</f>
        <v>2500</v>
      </c>
      <c r="CL28" s="137">
        <v>1</v>
      </c>
      <c r="CM28" s="137"/>
      <c r="CN28" s="137"/>
      <c r="CO28" s="138">
        <v>3</v>
      </c>
      <c r="CP28" s="139">
        <v>16000</v>
      </c>
      <c r="CQ28" s="139">
        <v>6000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116</v>
      </c>
      <c r="C29" s="189"/>
      <c r="D29" s="189" t="s">
        <v>88</v>
      </c>
      <c r="E29" s="189" t="s">
        <v>113</v>
      </c>
      <c r="F29" s="189" t="s">
        <v>68</v>
      </c>
      <c r="G29" s="88"/>
      <c r="H29" s="88"/>
      <c r="I29" s="88"/>
      <c r="J29" s="180"/>
      <c r="K29" s="79">
        <v>19</v>
      </c>
      <c r="L29" s="79">
        <v>15</v>
      </c>
      <c r="M29" s="79">
        <v>6</v>
      </c>
      <c r="N29" s="89">
        <v>4</v>
      </c>
      <c r="O29" s="90">
        <v>0</v>
      </c>
      <c r="P29" s="91">
        <f>N29+O29</f>
        <v>4</v>
      </c>
      <c r="Q29" s="80">
        <f>IFERROR(P29/M29,"-")</f>
        <v>0.66666666666667</v>
      </c>
      <c r="R29" s="79">
        <v>0</v>
      </c>
      <c r="S29" s="79">
        <v>0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2</v>
      </c>
      <c r="BX29" s="125">
        <f>IF(P29=0,"",IF(BW29=0,"",(BW29/P29)))</f>
        <v>0.5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0.76388888888889</v>
      </c>
      <c r="B30" s="189" t="s">
        <v>117</v>
      </c>
      <c r="C30" s="189"/>
      <c r="D30" s="189" t="s">
        <v>76</v>
      </c>
      <c r="E30" s="189" t="s">
        <v>71</v>
      </c>
      <c r="F30" s="189" t="s">
        <v>63</v>
      </c>
      <c r="G30" s="88" t="s">
        <v>114</v>
      </c>
      <c r="H30" s="88" t="s">
        <v>65</v>
      </c>
      <c r="I30" s="88" t="s">
        <v>118</v>
      </c>
      <c r="J30" s="180">
        <v>144000</v>
      </c>
      <c r="K30" s="79">
        <v>20</v>
      </c>
      <c r="L30" s="79">
        <v>0</v>
      </c>
      <c r="M30" s="79">
        <v>75</v>
      </c>
      <c r="N30" s="89">
        <v>6</v>
      </c>
      <c r="O30" s="90">
        <v>0</v>
      </c>
      <c r="P30" s="91">
        <f>N30+O30</f>
        <v>6</v>
      </c>
      <c r="Q30" s="80">
        <f>IFERROR(P30/M30,"-")</f>
        <v>0.08</v>
      </c>
      <c r="R30" s="79">
        <v>0</v>
      </c>
      <c r="S30" s="79">
        <v>5</v>
      </c>
      <c r="T30" s="80">
        <f>IFERROR(R30/(P30),"-")</f>
        <v>0</v>
      </c>
      <c r="U30" s="186">
        <f>IFERROR(J30/SUM(N30:O31),"-")</f>
        <v>11076.923076923</v>
      </c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>
        <f>SUM(X30:X31)-SUM(J30:J31)</f>
        <v>-34000</v>
      </c>
      <c r="AB30" s="83">
        <f>SUM(X30:X31)/SUM(J30:J31)</f>
        <v>0.76388888888889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>
        <v>2</v>
      </c>
      <c r="AW30" s="105">
        <f>IF(P30=0,"",IF(AV30=0,"",(AV30/P30)))</f>
        <v>0.33333333333333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1</v>
      </c>
      <c r="BF30" s="111">
        <f>IF(P30=0,"",IF(BE30=0,"",(BE30/P30)))</f>
        <v>0.16666666666667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119</v>
      </c>
      <c r="C31" s="189"/>
      <c r="D31" s="189" t="s">
        <v>76</v>
      </c>
      <c r="E31" s="189" t="s">
        <v>71</v>
      </c>
      <c r="F31" s="189" t="s">
        <v>68</v>
      </c>
      <c r="G31" s="88"/>
      <c r="H31" s="88"/>
      <c r="I31" s="88"/>
      <c r="J31" s="180"/>
      <c r="K31" s="79">
        <v>35</v>
      </c>
      <c r="L31" s="79">
        <v>24</v>
      </c>
      <c r="M31" s="79">
        <v>14</v>
      </c>
      <c r="N31" s="89">
        <v>7</v>
      </c>
      <c r="O31" s="90">
        <v>0</v>
      </c>
      <c r="P31" s="91">
        <f>N31+O31</f>
        <v>7</v>
      </c>
      <c r="Q31" s="80">
        <f>IFERROR(P31/M31,"-")</f>
        <v>0.5</v>
      </c>
      <c r="R31" s="79">
        <v>1</v>
      </c>
      <c r="S31" s="79">
        <v>0</v>
      </c>
      <c r="T31" s="80">
        <f>IFERROR(R31/(P31),"-")</f>
        <v>0.14285714285714</v>
      </c>
      <c r="U31" s="186"/>
      <c r="V31" s="82">
        <v>2</v>
      </c>
      <c r="W31" s="80">
        <f>IF(P31=0,"-",V31/P31)</f>
        <v>0.28571428571429</v>
      </c>
      <c r="X31" s="185">
        <v>110000</v>
      </c>
      <c r="Y31" s="186">
        <f>IFERROR(X31/P31,"-")</f>
        <v>15714.285714286</v>
      </c>
      <c r="Z31" s="186">
        <f>IFERROR(X31/V31,"-")</f>
        <v>55000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0.14285714285714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1</v>
      </c>
      <c r="BF31" s="111">
        <f>IF(P31=0,"",IF(BE31=0,"",(BE31/P31)))</f>
        <v>0.14285714285714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3</v>
      </c>
      <c r="BO31" s="118">
        <f>IF(P31=0,"",IF(BN31=0,"",(BN31/P31)))</f>
        <v>0.42857142857143</v>
      </c>
      <c r="BP31" s="119">
        <v>2</v>
      </c>
      <c r="BQ31" s="120">
        <f>IFERROR(BP31/BN31,"-")</f>
        <v>0.66666666666667</v>
      </c>
      <c r="BR31" s="121">
        <v>110000</v>
      </c>
      <c r="BS31" s="122">
        <f>IFERROR(BR31/BN31,"-")</f>
        <v>36666.666666667</v>
      </c>
      <c r="BT31" s="123">
        <v>1</v>
      </c>
      <c r="BU31" s="123"/>
      <c r="BV31" s="123">
        <v>1</v>
      </c>
      <c r="BW31" s="124">
        <v>2</v>
      </c>
      <c r="BX31" s="125">
        <f>IF(P31=0,"",IF(BW31=0,"",(BW31/P31)))</f>
        <v>0.28571428571429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2</v>
      </c>
      <c r="CP31" s="139">
        <v>110000</v>
      </c>
      <c r="CQ31" s="139">
        <v>105000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>
        <f>AB32</f>
        <v>3.6979166666667</v>
      </c>
      <c r="B32" s="189" t="s">
        <v>120</v>
      </c>
      <c r="C32" s="189"/>
      <c r="D32" s="189" t="s">
        <v>88</v>
      </c>
      <c r="E32" s="189" t="s">
        <v>121</v>
      </c>
      <c r="F32" s="189" t="s">
        <v>63</v>
      </c>
      <c r="G32" s="88" t="s">
        <v>122</v>
      </c>
      <c r="H32" s="88" t="s">
        <v>72</v>
      </c>
      <c r="I32" s="191" t="s">
        <v>123</v>
      </c>
      <c r="J32" s="180">
        <v>96000</v>
      </c>
      <c r="K32" s="79">
        <v>5</v>
      </c>
      <c r="L32" s="79">
        <v>0</v>
      </c>
      <c r="M32" s="79">
        <v>50</v>
      </c>
      <c r="N32" s="89">
        <v>3</v>
      </c>
      <c r="O32" s="90">
        <v>0</v>
      </c>
      <c r="P32" s="91">
        <f>N32+O32</f>
        <v>3</v>
      </c>
      <c r="Q32" s="80">
        <f>IFERROR(P32/M32,"-")</f>
        <v>0.06</v>
      </c>
      <c r="R32" s="79">
        <v>0</v>
      </c>
      <c r="S32" s="79">
        <v>0</v>
      </c>
      <c r="T32" s="80">
        <f>IFERROR(R32/(P32),"-")</f>
        <v>0</v>
      </c>
      <c r="U32" s="186">
        <f>IFERROR(J32/SUM(N32:O33),"-")</f>
        <v>13714.285714286</v>
      </c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>
        <f>SUM(X32:X33)-SUM(J32:J33)</f>
        <v>259000</v>
      </c>
      <c r="AB32" s="83">
        <f>SUM(X32:X33)/SUM(J32:J33)</f>
        <v>3.6979166666667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0.33333333333333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2</v>
      </c>
      <c r="BO32" s="118">
        <f>IF(P32=0,"",IF(BN32=0,"",(BN32/P32)))</f>
        <v>0.66666666666667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124</v>
      </c>
      <c r="C33" s="189"/>
      <c r="D33" s="189" t="s">
        <v>88</v>
      </c>
      <c r="E33" s="189" t="s">
        <v>121</v>
      </c>
      <c r="F33" s="189" t="s">
        <v>68</v>
      </c>
      <c r="G33" s="88"/>
      <c r="H33" s="88"/>
      <c r="I33" s="88"/>
      <c r="J33" s="180"/>
      <c r="K33" s="79">
        <v>10</v>
      </c>
      <c r="L33" s="79">
        <v>6</v>
      </c>
      <c r="M33" s="79">
        <v>1</v>
      </c>
      <c r="N33" s="89">
        <v>4</v>
      </c>
      <c r="O33" s="90">
        <v>0</v>
      </c>
      <c r="P33" s="91">
        <f>N33+O33</f>
        <v>4</v>
      </c>
      <c r="Q33" s="80">
        <f>IFERROR(P33/M33,"-")</f>
        <v>4</v>
      </c>
      <c r="R33" s="79">
        <v>1</v>
      </c>
      <c r="S33" s="79">
        <v>1</v>
      </c>
      <c r="T33" s="80">
        <f>IFERROR(R33/(P33),"-")</f>
        <v>0.25</v>
      </c>
      <c r="U33" s="186"/>
      <c r="V33" s="82">
        <v>2</v>
      </c>
      <c r="W33" s="80">
        <f>IF(P33=0,"-",V33/P33)</f>
        <v>0.5</v>
      </c>
      <c r="X33" s="185">
        <v>355000</v>
      </c>
      <c r="Y33" s="186">
        <f>IFERROR(X33/P33,"-")</f>
        <v>88750</v>
      </c>
      <c r="Z33" s="186">
        <f>IFERROR(X33/V33,"-")</f>
        <v>177500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2</v>
      </c>
      <c r="BF33" s="111">
        <f>IF(P33=0,"",IF(BE33=0,"",(BE33/P33)))</f>
        <v>0.5</v>
      </c>
      <c r="BG33" s="110">
        <v>1</v>
      </c>
      <c r="BH33" s="112">
        <f>IFERROR(BG33/BE33,"-")</f>
        <v>0.5</v>
      </c>
      <c r="BI33" s="113">
        <v>40000</v>
      </c>
      <c r="BJ33" s="114">
        <f>IFERROR(BI33/BE33,"-")</f>
        <v>20000</v>
      </c>
      <c r="BK33" s="115"/>
      <c r="BL33" s="115"/>
      <c r="BM33" s="115">
        <v>1</v>
      </c>
      <c r="BN33" s="117">
        <v>1</v>
      </c>
      <c r="BO33" s="118">
        <f>IF(P33=0,"",IF(BN33=0,"",(BN33/P33)))</f>
        <v>0.25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0.25</v>
      </c>
      <c r="BY33" s="126">
        <v>1</v>
      </c>
      <c r="BZ33" s="127">
        <f>IFERROR(BY33/BW33,"-")</f>
        <v>1</v>
      </c>
      <c r="CA33" s="128">
        <v>315000</v>
      </c>
      <c r="CB33" s="129">
        <f>IFERROR(CA33/BW33,"-")</f>
        <v>315000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2</v>
      </c>
      <c r="CP33" s="139">
        <v>355000</v>
      </c>
      <c r="CQ33" s="139">
        <v>315000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>
        <f>AB34</f>
        <v>1.0416666666667</v>
      </c>
      <c r="B34" s="189" t="s">
        <v>125</v>
      </c>
      <c r="C34" s="189"/>
      <c r="D34" s="189" t="s">
        <v>76</v>
      </c>
      <c r="E34" s="189" t="s">
        <v>77</v>
      </c>
      <c r="F34" s="189" t="s">
        <v>63</v>
      </c>
      <c r="G34" s="88" t="s">
        <v>122</v>
      </c>
      <c r="H34" s="88" t="s">
        <v>72</v>
      </c>
      <c r="I34" s="88" t="s">
        <v>78</v>
      </c>
      <c r="J34" s="180">
        <v>96000</v>
      </c>
      <c r="K34" s="79">
        <v>4</v>
      </c>
      <c r="L34" s="79">
        <v>0</v>
      </c>
      <c r="M34" s="79">
        <v>17</v>
      </c>
      <c r="N34" s="89">
        <v>2</v>
      </c>
      <c r="O34" s="90">
        <v>0</v>
      </c>
      <c r="P34" s="91">
        <f>N34+O34</f>
        <v>2</v>
      </c>
      <c r="Q34" s="80">
        <f>IFERROR(P34/M34,"-")</f>
        <v>0.11764705882353</v>
      </c>
      <c r="R34" s="79">
        <v>1</v>
      </c>
      <c r="S34" s="79">
        <v>0</v>
      </c>
      <c r="T34" s="80">
        <f>IFERROR(R34/(P34),"-")</f>
        <v>0.5</v>
      </c>
      <c r="U34" s="186">
        <f>IFERROR(J34/SUM(N34:O35),"-")</f>
        <v>12000</v>
      </c>
      <c r="V34" s="82">
        <v>1</v>
      </c>
      <c r="W34" s="80">
        <f>IF(P34=0,"-",V34/P34)</f>
        <v>0.5</v>
      </c>
      <c r="X34" s="185">
        <v>47000</v>
      </c>
      <c r="Y34" s="186">
        <f>IFERROR(X34/P34,"-")</f>
        <v>23500</v>
      </c>
      <c r="Z34" s="186">
        <f>IFERROR(X34/V34,"-")</f>
        <v>47000</v>
      </c>
      <c r="AA34" s="180">
        <f>SUM(X34:X35)-SUM(J34:J35)</f>
        <v>4000</v>
      </c>
      <c r="AB34" s="83">
        <f>SUM(X34:X35)/SUM(J34:J35)</f>
        <v>1.0416666666667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0.5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0.5</v>
      </c>
      <c r="BY34" s="126">
        <v>1</v>
      </c>
      <c r="BZ34" s="127">
        <f>IFERROR(BY34/BW34,"-")</f>
        <v>1</v>
      </c>
      <c r="CA34" s="128">
        <v>47000</v>
      </c>
      <c r="CB34" s="129">
        <f>IFERROR(CA34/BW34,"-")</f>
        <v>47000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47000</v>
      </c>
      <c r="CQ34" s="139">
        <v>47000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126</v>
      </c>
      <c r="C35" s="189"/>
      <c r="D35" s="189" t="s">
        <v>76</v>
      </c>
      <c r="E35" s="189" t="s">
        <v>77</v>
      </c>
      <c r="F35" s="189" t="s">
        <v>68</v>
      </c>
      <c r="G35" s="88"/>
      <c r="H35" s="88"/>
      <c r="I35" s="88"/>
      <c r="J35" s="180"/>
      <c r="K35" s="79">
        <v>21</v>
      </c>
      <c r="L35" s="79">
        <v>20</v>
      </c>
      <c r="M35" s="79">
        <v>26</v>
      </c>
      <c r="N35" s="89">
        <v>6</v>
      </c>
      <c r="O35" s="90">
        <v>0</v>
      </c>
      <c r="P35" s="91">
        <f>N35+O35</f>
        <v>6</v>
      </c>
      <c r="Q35" s="80">
        <f>IFERROR(P35/M35,"-")</f>
        <v>0.23076923076923</v>
      </c>
      <c r="R35" s="79">
        <v>1</v>
      </c>
      <c r="S35" s="79">
        <v>0</v>
      </c>
      <c r="T35" s="80">
        <f>IFERROR(R35/(P35),"-")</f>
        <v>0.16666666666667</v>
      </c>
      <c r="U35" s="186"/>
      <c r="V35" s="82">
        <v>1</v>
      </c>
      <c r="W35" s="80">
        <f>IF(P35=0,"-",V35/P35)</f>
        <v>0.16666666666667</v>
      </c>
      <c r="X35" s="185">
        <v>53000</v>
      </c>
      <c r="Y35" s="186">
        <f>IFERROR(X35/P35,"-")</f>
        <v>8833.3333333333</v>
      </c>
      <c r="Z35" s="186">
        <f>IFERROR(X35/V35,"-")</f>
        <v>53000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0.16666666666667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2</v>
      </c>
      <c r="BF35" s="111">
        <f>IF(P35=0,"",IF(BE35=0,"",(BE35/P35)))</f>
        <v>0.33333333333333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0.16666666666667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2</v>
      </c>
      <c r="BX35" s="125">
        <f>IF(P35=0,"",IF(BW35=0,"",(BW35/P35)))</f>
        <v>0.33333333333333</v>
      </c>
      <c r="BY35" s="126">
        <v>1</v>
      </c>
      <c r="BZ35" s="127">
        <f>IFERROR(BY35/BW35,"-")</f>
        <v>0.5</v>
      </c>
      <c r="CA35" s="128">
        <v>53000</v>
      </c>
      <c r="CB35" s="129">
        <f>IFERROR(CA35/BW35,"-")</f>
        <v>26500</v>
      </c>
      <c r="CC35" s="130"/>
      <c r="CD35" s="130"/>
      <c r="CE35" s="130">
        <v>1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53000</v>
      </c>
      <c r="CQ35" s="139">
        <v>53000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0.19607843137255</v>
      </c>
      <c r="B36" s="189" t="s">
        <v>127</v>
      </c>
      <c r="C36" s="189"/>
      <c r="D36" s="189" t="s">
        <v>128</v>
      </c>
      <c r="E36" s="189" t="s">
        <v>71</v>
      </c>
      <c r="F36" s="189" t="s">
        <v>63</v>
      </c>
      <c r="G36" s="88" t="s">
        <v>90</v>
      </c>
      <c r="H36" s="88" t="s">
        <v>129</v>
      </c>
      <c r="I36" s="190" t="s">
        <v>130</v>
      </c>
      <c r="J36" s="180">
        <v>102000</v>
      </c>
      <c r="K36" s="79">
        <v>4</v>
      </c>
      <c r="L36" s="79">
        <v>0</v>
      </c>
      <c r="M36" s="79">
        <v>26</v>
      </c>
      <c r="N36" s="89">
        <v>2</v>
      </c>
      <c r="O36" s="90">
        <v>0</v>
      </c>
      <c r="P36" s="91">
        <f>N36+O36</f>
        <v>2</v>
      </c>
      <c r="Q36" s="80">
        <f>IFERROR(P36/M36,"-")</f>
        <v>0.076923076923077</v>
      </c>
      <c r="R36" s="79">
        <v>0</v>
      </c>
      <c r="S36" s="79">
        <v>0</v>
      </c>
      <c r="T36" s="80">
        <f>IFERROR(R36/(P36),"-")</f>
        <v>0</v>
      </c>
      <c r="U36" s="186">
        <f>IFERROR(J36/SUM(N36:O37),"-")</f>
        <v>25500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SUM(X36:X37)-SUM(J36:J37)</f>
        <v>-82000</v>
      </c>
      <c r="AB36" s="83">
        <f>SUM(X36:X37)/SUM(J36:J37)</f>
        <v>0.19607843137255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1</v>
      </c>
      <c r="BO36" s="118">
        <f>IF(P36=0,"",IF(BN36=0,"",(BN36/P36)))</f>
        <v>0.5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>
        <v>1</v>
      </c>
      <c r="CG36" s="132">
        <f>IF(P36=0,"",IF(CF36=0,"",(CF36/P36)))</f>
        <v>0.5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131</v>
      </c>
      <c r="C37" s="189"/>
      <c r="D37" s="189" t="s">
        <v>128</v>
      </c>
      <c r="E37" s="189" t="s">
        <v>71</v>
      </c>
      <c r="F37" s="189" t="s">
        <v>68</v>
      </c>
      <c r="G37" s="88"/>
      <c r="H37" s="88"/>
      <c r="I37" s="88"/>
      <c r="J37" s="180"/>
      <c r="K37" s="79">
        <v>17</v>
      </c>
      <c r="L37" s="79">
        <v>7</v>
      </c>
      <c r="M37" s="79">
        <v>20</v>
      </c>
      <c r="N37" s="89">
        <v>2</v>
      </c>
      <c r="O37" s="90">
        <v>0</v>
      </c>
      <c r="P37" s="91">
        <f>N37+O37</f>
        <v>2</v>
      </c>
      <c r="Q37" s="80">
        <f>IFERROR(P37/M37,"-")</f>
        <v>0.1</v>
      </c>
      <c r="R37" s="79">
        <v>0</v>
      </c>
      <c r="S37" s="79">
        <v>1</v>
      </c>
      <c r="T37" s="80">
        <f>IFERROR(R37/(P37),"-")</f>
        <v>0</v>
      </c>
      <c r="U37" s="186"/>
      <c r="V37" s="82">
        <v>1</v>
      </c>
      <c r="W37" s="80">
        <f>IF(P37=0,"-",V37/P37)</f>
        <v>0.5</v>
      </c>
      <c r="X37" s="185">
        <v>20000</v>
      </c>
      <c r="Y37" s="186">
        <f>IFERROR(X37/P37,"-")</f>
        <v>10000</v>
      </c>
      <c r="Z37" s="186">
        <f>IFERROR(X37/V37,"-")</f>
        <v>20000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2</v>
      </c>
      <c r="BO37" s="118">
        <f>IF(P37=0,"",IF(BN37=0,"",(BN37/P37)))</f>
        <v>1</v>
      </c>
      <c r="BP37" s="119">
        <v>1</v>
      </c>
      <c r="BQ37" s="120">
        <f>IFERROR(BP37/BN37,"-")</f>
        <v>0.5</v>
      </c>
      <c r="BR37" s="121">
        <v>20000</v>
      </c>
      <c r="BS37" s="122">
        <f>IFERROR(BR37/BN37,"-")</f>
        <v>10000</v>
      </c>
      <c r="BT37" s="123"/>
      <c r="BU37" s="123"/>
      <c r="BV37" s="123">
        <v>1</v>
      </c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20000</v>
      </c>
      <c r="CQ37" s="139">
        <v>20000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0.98039215686275</v>
      </c>
      <c r="B38" s="189" t="s">
        <v>132</v>
      </c>
      <c r="C38" s="189"/>
      <c r="D38" s="189" t="s">
        <v>128</v>
      </c>
      <c r="E38" s="189" t="s">
        <v>133</v>
      </c>
      <c r="F38" s="189" t="s">
        <v>63</v>
      </c>
      <c r="G38" s="88" t="s">
        <v>90</v>
      </c>
      <c r="H38" s="88" t="s">
        <v>129</v>
      </c>
      <c r="I38" s="190" t="s">
        <v>134</v>
      </c>
      <c r="J38" s="180">
        <v>102000</v>
      </c>
      <c r="K38" s="79">
        <v>10</v>
      </c>
      <c r="L38" s="79">
        <v>0</v>
      </c>
      <c r="M38" s="79">
        <v>41</v>
      </c>
      <c r="N38" s="89">
        <v>2</v>
      </c>
      <c r="O38" s="90">
        <v>0</v>
      </c>
      <c r="P38" s="91">
        <f>N38+O38</f>
        <v>2</v>
      </c>
      <c r="Q38" s="80">
        <f>IFERROR(P38/M38,"-")</f>
        <v>0.048780487804878</v>
      </c>
      <c r="R38" s="79">
        <v>0</v>
      </c>
      <c r="S38" s="79">
        <v>2</v>
      </c>
      <c r="T38" s="80">
        <f>IFERROR(R38/(P38),"-")</f>
        <v>0</v>
      </c>
      <c r="U38" s="186">
        <f>IFERROR(J38/SUM(N38:O39),"-")</f>
        <v>8500</v>
      </c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>
        <f>SUM(X38:X39)-SUM(J38:J39)</f>
        <v>-2000</v>
      </c>
      <c r="AB38" s="83">
        <f>SUM(X38:X39)/SUM(J38:J39)</f>
        <v>0.98039215686275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1</v>
      </c>
      <c r="BX38" s="125">
        <f>IF(P38=0,"",IF(BW38=0,"",(BW38/P38)))</f>
        <v>0.5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135</v>
      </c>
      <c r="C39" s="189"/>
      <c r="D39" s="189" t="s">
        <v>128</v>
      </c>
      <c r="E39" s="189" t="s">
        <v>133</v>
      </c>
      <c r="F39" s="189" t="s">
        <v>68</v>
      </c>
      <c r="G39" s="88"/>
      <c r="H39" s="88"/>
      <c r="I39" s="88"/>
      <c r="J39" s="180"/>
      <c r="K39" s="79">
        <v>30</v>
      </c>
      <c r="L39" s="79">
        <v>24</v>
      </c>
      <c r="M39" s="79">
        <v>13</v>
      </c>
      <c r="N39" s="89">
        <v>10</v>
      </c>
      <c r="O39" s="90">
        <v>0</v>
      </c>
      <c r="P39" s="91">
        <f>N39+O39</f>
        <v>10</v>
      </c>
      <c r="Q39" s="80">
        <f>IFERROR(P39/M39,"-")</f>
        <v>0.76923076923077</v>
      </c>
      <c r="R39" s="79">
        <v>2</v>
      </c>
      <c r="S39" s="79">
        <v>1</v>
      </c>
      <c r="T39" s="80">
        <f>IFERROR(R39/(P39),"-")</f>
        <v>0.2</v>
      </c>
      <c r="U39" s="186"/>
      <c r="V39" s="82">
        <v>4</v>
      </c>
      <c r="W39" s="80">
        <f>IF(P39=0,"-",V39/P39)</f>
        <v>0.4</v>
      </c>
      <c r="X39" s="185">
        <v>100000</v>
      </c>
      <c r="Y39" s="186">
        <f>IFERROR(X39/P39,"-")</f>
        <v>10000</v>
      </c>
      <c r="Z39" s="186">
        <f>IFERROR(X39/V39,"-")</f>
        <v>25000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0.2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4</v>
      </c>
      <c r="BO39" s="118">
        <f>IF(P39=0,"",IF(BN39=0,"",(BN39/P39)))</f>
        <v>0.4</v>
      </c>
      <c r="BP39" s="119">
        <v>1</v>
      </c>
      <c r="BQ39" s="120">
        <f>IFERROR(BP39/BN39,"-")</f>
        <v>0.25</v>
      </c>
      <c r="BR39" s="121">
        <v>50000</v>
      </c>
      <c r="BS39" s="122">
        <f>IFERROR(BR39/BN39,"-")</f>
        <v>12500</v>
      </c>
      <c r="BT39" s="123">
        <v>1</v>
      </c>
      <c r="BU39" s="123"/>
      <c r="BV39" s="123"/>
      <c r="BW39" s="124">
        <v>3</v>
      </c>
      <c r="BX39" s="125">
        <f>IF(P39=0,"",IF(BW39=0,"",(BW39/P39)))</f>
        <v>0.3</v>
      </c>
      <c r="BY39" s="126">
        <v>2</v>
      </c>
      <c r="BZ39" s="127">
        <f>IFERROR(BY39/BW39,"-")</f>
        <v>0.66666666666667</v>
      </c>
      <c r="CA39" s="128">
        <v>31000</v>
      </c>
      <c r="CB39" s="129">
        <f>IFERROR(CA39/BW39,"-")</f>
        <v>10333.333333333</v>
      </c>
      <c r="CC39" s="130"/>
      <c r="CD39" s="130">
        <v>1</v>
      </c>
      <c r="CE39" s="130">
        <v>1</v>
      </c>
      <c r="CF39" s="131">
        <v>1</v>
      </c>
      <c r="CG39" s="132">
        <f>IF(P39=0,"",IF(CF39=0,"",(CF39/P39)))</f>
        <v>0.1</v>
      </c>
      <c r="CH39" s="133">
        <v>1</v>
      </c>
      <c r="CI39" s="134">
        <f>IFERROR(CH39/CF39,"-")</f>
        <v>1</v>
      </c>
      <c r="CJ39" s="135">
        <v>19000</v>
      </c>
      <c r="CK39" s="136">
        <f>IFERROR(CJ39/CF39,"-")</f>
        <v>19000</v>
      </c>
      <c r="CL39" s="137"/>
      <c r="CM39" s="137"/>
      <c r="CN39" s="137">
        <v>1</v>
      </c>
      <c r="CO39" s="138">
        <v>4</v>
      </c>
      <c r="CP39" s="139">
        <v>100000</v>
      </c>
      <c r="CQ39" s="139">
        <v>50000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1.3725490196078</v>
      </c>
      <c r="B40" s="189" t="s">
        <v>136</v>
      </c>
      <c r="C40" s="189"/>
      <c r="D40" s="189" t="s">
        <v>128</v>
      </c>
      <c r="E40" s="189" t="s">
        <v>77</v>
      </c>
      <c r="F40" s="189" t="s">
        <v>63</v>
      </c>
      <c r="G40" s="88" t="s">
        <v>95</v>
      </c>
      <c r="H40" s="88" t="s">
        <v>129</v>
      </c>
      <c r="I40" s="191" t="s">
        <v>73</v>
      </c>
      <c r="J40" s="180">
        <v>102000</v>
      </c>
      <c r="K40" s="79">
        <v>4</v>
      </c>
      <c r="L40" s="79">
        <v>0</v>
      </c>
      <c r="M40" s="79">
        <v>23</v>
      </c>
      <c r="N40" s="89">
        <v>1</v>
      </c>
      <c r="O40" s="90">
        <v>0</v>
      </c>
      <c r="P40" s="91">
        <f>N40+O40</f>
        <v>1</v>
      </c>
      <c r="Q40" s="80">
        <f>IFERROR(P40/M40,"-")</f>
        <v>0.043478260869565</v>
      </c>
      <c r="R40" s="79">
        <v>0</v>
      </c>
      <c r="S40" s="79">
        <v>1</v>
      </c>
      <c r="T40" s="80">
        <f>IFERROR(R40/(P40),"-")</f>
        <v>0</v>
      </c>
      <c r="U40" s="186">
        <f>IFERROR(J40/SUM(N40:O41),"-")</f>
        <v>20400</v>
      </c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>
        <f>SUM(X40:X41)-SUM(J40:J41)</f>
        <v>38000</v>
      </c>
      <c r="AB40" s="83">
        <f>SUM(X40:X41)/SUM(J40:J41)</f>
        <v>1.3725490196078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>
        <v>1</v>
      </c>
      <c r="BX40" s="125">
        <f>IF(P40=0,"",IF(BW40=0,"",(BW40/P40)))</f>
        <v>1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137</v>
      </c>
      <c r="C41" s="189"/>
      <c r="D41" s="189" t="s">
        <v>128</v>
      </c>
      <c r="E41" s="189" t="s">
        <v>77</v>
      </c>
      <c r="F41" s="189" t="s">
        <v>68</v>
      </c>
      <c r="G41" s="88"/>
      <c r="H41" s="88"/>
      <c r="I41" s="88"/>
      <c r="J41" s="180"/>
      <c r="K41" s="79">
        <v>26</v>
      </c>
      <c r="L41" s="79">
        <v>19</v>
      </c>
      <c r="M41" s="79">
        <v>7</v>
      </c>
      <c r="N41" s="89">
        <v>4</v>
      </c>
      <c r="O41" s="90">
        <v>0</v>
      </c>
      <c r="P41" s="91">
        <f>N41+O41</f>
        <v>4</v>
      </c>
      <c r="Q41" s="80">
        <f>IFERROR(P41/M41,"-")</f>
        <v>0.57142857142857</v>
      </c>
      <c r="R41" s="79">
        <v>0</v>
      </c>
      <c r="S41" s="79">
        <v>0</v>
      </c>
      <c r="T41" s="80">
        <f>IFERROR(R41/(P41),"-")</f>
        <v>0</v>
      </c>
      <c r="U41" s="186"/>
      <c r="V41" s="82">
        <v>1</v>
      </c>
      <c r="W41" s="80">
        <f>IF(P41=0,"-",V41/P41)</f>
        <v>0.25</v>
      </c>
      <c r="X41" s="185">
        <v>140000</v>
      </c>
      <c r="Y41" s="186">
        <f>IFERROR(X41/P41,"-")</f>
        <v>35000</v>
      </c>
      <c r="Z41" s="186">
        <f>IFERROR(X41/V41,"-")</f>
        <v>140000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2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0.25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>
        <v>1</v>
      </c>
      <c r="CG41" s="132">
        <f>IF(P41=0,"",IF(CF41=0,"",(CF41/P41)))</f>
        <v>0.25</v>
      </c>
      <c r="CH41" s="133">
        <v>1</v>
      </c>
      <c r="CI41" s="134">
        <f>IFERROR(CH41/CF41,"-")</f>
        <v>1</v>
      </c>
      <c r="CJ41" s="135">
        <v>140000</v>
      </c>
      <c r="CK41" s="136">
        <f>IFERROR(CJ41/CF41,"-")</f>
        <v>140000</v>
      </c>
      <c r="CL41" s="137"/>
      <c r="CM41" s="137"/>
      <c r="CN41" s="137">
        <v>1</v>
      </c>
      <c r="CO41" s="138">
        <v>1</v>
      </c>
      <c r="CP41" s="139">
        <v>140000</v>
      </c>
      <c r="CQ41" s="139">
        <v>140000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1.0882352941176</v>
      </c>
      <c r="B42" s="189" t="s">
        <v>138</v>
      </c>
      <c r="C42" s="189"/>
      <c r="D42" s="189" t="s">
        <v>128</v>
      </c>
      <c r="E42" s="189" t="s">
        <v>89</v>
      </c>
      <c r="F42" s="189" t="s">
        <v>63</v>
      </c>
      <c r="G42" s="88" t="s">
        <v>95</v>
      </c>
      <c r="H42" s="88" t="s">
        <v>129</v>
      </c>
      <c r="I42" s="88" t="s">
        <v>91</v>
      </c>
      <c r="J42" s="180">
        <v>102000</v>
      </c>
      <c r="K42" s="79">
        <v>4</v>
      </c>
      <c r="L42" s="79">
        <v>0</v>
      </c>
      <c r="M42" s="79">
        <v>17</v>
      </c>
      <c r="N42" s="89">
        <v>2</v>
      </c>
      <c r="O42" s="90">
        <v>0</v>
      </c>
      <c r="P42" s="91">
        <f>N42+O42</f>
        <v>2</v>
      </c>
      <c r="Q42" s="80">
        <f>IFERROR(P42/M42,"-")</f>
        <v>0.11764705882353</v>
      </c>
      <c r="R42" s="79">
        <v>1</v>
      </c>
      <c r="S42" s="79">
        <v>1</v>
      </c>
      <c r="T42" s="80">
        <f>IFERROR(R42/(P42),"-")</f>
        <v>0.5</v>
      </c>
      <c r="U42" s="186">
        <f>IFERROR(J42/SUM(N42:O43),"-")</f>
        <v>17000</v>
      </c>
      <c r="V42" s="82">
        <v>2</v>
      </c>
      <c r="W42" s="80">
        <f>IF(P42=0,"-",V42/P42)</f>
        <v>1</v>
      </c>
      <c r="X42" s="185">
        <v>36000</v>
      </c>
      <c r="Y42" s="186">
        <f>IFERROR(X42/P42,"-")</f>
        <v>18000</v>
      </c>
      <c r="Z42" s="186">
        <f>IFERROR(X42/V42,"-")</f>
        <v>18000</v>
      </c>
      <c r="AA42" s="180">
        <f>SUM(X42:X43)-SUM(J42:J43)</f>
        <v>9000</v>
      </c>
      <c r="AB42" s="83">
        <f>SUM(X42:X43)/SUM(J42:J43)</f>
        <v>1.0882352941176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0.5</v>
      </c>
      <c r="BG42" s="110">
        <v>1</v>
      </c>
      <c r="BH42" s="112">
        <f>IFERROR(BG42/BE42,"-")</f>
        <v>1</v>
      </c>
      <c r="BI42" s="113">
        <v>25000</v>
      </c>
      <c r="BJ42" s="114">
        <f>IFERROR(BI42/BE42,"-")</f>
        <v>25000</v>
      </c>
      <c r="BK42" s="115"/>
      <c r="BL42" s="115"/>
      <c r="BM42" s="115">
        <v>1</v>
      </c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1</v>
      </c>
      <c r="BX42" s="125">
        <f>IF(P42=0,"",IF(BW42=0,"",(BW42/P42)))</f>
        <v>0.5</v>
      </c>
      <c r="BY42" s="126">
        <v>1</v>
      </c>
      <c r="BZ42" s="127">
        <f>IFERROR(BY42/BW42,"-")</f>
        <v>1</v>
      </c>
      <c r="CA42" s="128">
        <v>11000</v>
      </c>
      <c r="CB42" s="129">
        <f>IFERROR(CA42/BW42,"-")</f>
        <v>11000</v>
      </c>
      <c r="CC42" s="130"/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2</v>
      </c>
      <c r="CP42" s="139">
        <v>36000</v>
      </c>
      <c r="CQ42" s="139">
        <v>25000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139</v>
      </c>
      <c r="C43" s="189"/>
      <c r="D43" s="189" t="s">
        <v>128</v>
      </c>
      <c r="E43" s="189" t="s">
        <v>89</v>
      </c>
      <c r="F43" s="189" t="s">
        <v>68</v>
      </c>
      <c r="G43" s="88"/>
      <c r="H43" s="88"/>
      <c r="I43" s="88"/>
      <c r="J43" s="180"/>
      <c r="K43" s="79">
        <v>28</v>
      </c>
      <c r="L43" s="79">
        <v>18</v>
      </c>
      <c r="M43" s="79">
        <v>13</v>
      </c>
      <c r="N43" s="89">
        <v>4</v>
      </c>
      <c r="O43" s="90">
        <v>0</v>
      </c>
      <c r="P43" s="91">
        <f>N43+O43</f>
        <v>4</v>
      </c>
      <c r="Q43" s="80">
        <f>IFERROR(P43/M43,"-")</f>
        <v>0.30769230769231</v>
      </c>
      <c r="R43" s="79">
        <v>1</v>
      </c>
      <c r="S43" s="79">
        <v>0</v>
      </c>
      <c r="T43" s="80">
        <f>IFERROR(R43/(P43),"-")</f>
        <v>0.25</v>
      </c>
      <c r="U43" s="186"/>
      <c r="V43" s="82">
        <v>2</v>
      </c>
      <c r="W43" s="80">
        <f>IF(P43=0,"-",V43/P43)</f>
        <v>0.5</v>
      </c>
      <c r="X43" s="185">
        <v>75000</v>
      </c>
      <c r="Y43" s="186">
        <f>IFERROR(X43/P43,"-")</f>
        <v>18750</v>
      </c>
      <c r="Z43" s="186">
        <f>IFERROR(X43/V43,"-")</f>
        <v>37500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0.25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1</v>
      </c>
      <c r="BO43" s="118">
        <f>IF(P43=0,"",IF(BN43=0,"",(BN43/P43)))</f>
        <v>0.25</v>
      </c>
      <c r="BP43" s="119">
        <v>1</v>
      </c>
      <c r="BQ43" s="120">
        <f>IFERROR(BP43/BN43,"-")</f>
        <v>1</v>
      </c>
      <c r="BR43" s="121">
        <v>5000</v>
      </c>
      <c r="BS43" s="122">
        <f>IFERROR(BR43/BN43,"-")</f>
        <v>5000</v>
      </c>
      <c r="BT43" s="123">
        <v>1</v>
      </c>
      <c r="BU43" s="123"/>
      <c r="BV43" s="123"/>
      <c r="BW43" s="124">
        <v>1</v>
      </c>
      <c r="BX43" s="125">
        <f>IF(P43=0,"",IF(BW43=0,"",(BW43/P43)))</f>
        <v>0.25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>
        <v>1</v>
      </c>
      <c r="CG43" s="132">
        <f>IF(P43=0,"",IF(CF43=0,"",(CF43/P43)))</f>
        <v>0.25</v>
      </c>
      <c r="CH43" s="133">
        <v>1</v>
      </c>
      <c r="CI43" s="134">
        <f>IFERROR(CH43/CF43,"-")</f>
        <v>1</v>
      </c>
      <c r="CJ43" s="135">
        <v>70000</v>
      </c>
      <c r="CK43" s="136">
        <f>IFERROR(CJ43/CF43,"-")</f>
        <v>70000</v>
      </c>
      <c r="CL43" s="137"/>
      <c r="CM43" s="137"/>
      <c r="CN43" s="137">
        <v>1</v>
      </c>
      <c r="CO43" s="138">
        <v>2</v>
      </c>
      <c r="CP43" s="139">
        <v>75000</v>
      </c>
      <c r="CQ43" s="139">
        <v>70000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</v>
      </c>
      <c r="B44" s="189" t="s">
        <v>140</v>
      </c>
      <c r="C44" s="189"/>
      <c r="D44" s="189" t="s">
        <v>128</v>
      </c>
      <c r="E44" s="189" t="s">
        <v>141</v>
      </c>
      <c r="F44" s="189" t="s">
        <v>63</v>
      </c>
      <c r="G44" s="88" t="s">
        <v>99</v>
      </c>
      <c r="H44" s="88" t="s">
        <v>129</v>
      </c>
      <c r="I44" s="191" t="s">
        <v>73</v>
      </c>
      <c r="J44" s="180">
        <v>78000</v>
      </c>
      <c r="K44" s="79">
        <v>0</v>
      </c>
      <c r="L44" s="79">
        <v>0</v>
      </c>
      <c r="M44" s="79">
        <v>10</v>
      </c>
      <c r="N44" s="89">
        <v>0</v>
      </c>
      <c r="O44" s="90">
        <v>0</v>
      </c>
      <c r="P44" s="91">
        <f>N44+O44</f>
        <v>0</v>
      </c>
      <c r="Q44" s="80">
        <f>IFERROR(P44/M44,"-")</f>
        <v>0</v>
      </c>
      <c r="R44" s="79">
        <v>0</v>
      </c>
      <c r="S44" s="79">
        <v>0</v>
      </c>
      <c r="T44" s="80" t="str">
        <f>IFERROR(R44/(P44),"-")</f>
        <v>-</v>
      </c>
      <c r="U44" s="186">
        <f>IFERROR(J44/SUM(N44:O45),"-")</f>
        <v>26000</v>
      </c>
      <c r="V44" s="82">
        <v>0</v>
      </c>
      <c r="W44" s="80" t="str">
        <f>IF(P44=0,"-",V44/P44)</f>
        <v>-</v>
      </c>
      <c r="X44" s="185">
        <v>0</v>
      </c>
      <c r="Y44" s="186" t="str">
        <f>IFERROR(X44/P44,"-")</f>
        <v>-</v>
      </c>
      <c r="Z44" s="186" t="str">
        <f>IFERROR(X44/V44,"-")</f>
        <v>-</v>
      </c>
      <c r="AA44" s="180">
        <f>SUM(X44:X45)-SUM(J44:J45)</f>
        <v>-78000</v>
      </c>
      <c r="AB44" s="83">
        <f>SUM(X44:X45)/SUM(J44:J45)</f>
        <v>0</v>
      </c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142</v>
      </c>
      <c r="C45" s="189"/>
      <c r="D45" s="189" t="s">
        <v>128</v>
      </c>
      <c r="E45" s="189" t="s">
        <v>141</v>
      </c>
      <c r="F45" s="189" t="s">
        <v>68</v>
      </c>
      <c r="G45" s="88"/>
      <c r="H45" s="88"/>
      <c r="I45" s="88"/>
      <c r="J45" s="180"/>
      <c r="K45" s="79">
        <v>11</v>
      </c>
      <c r="L45" s="79">
        <v>9</v>
      </c>
      <c r="M45" s="79">
        <v>8</v>
      </c>
      <c r="N45" s="89">
        <v>3</v>
      </c>
      <c r="O45" s="90">
        <v>0</v>
      </c>
      <c r="P45" s="91">
        <f>N45+O45</f>
        <v>3</v>
      </c>
      <c r="Q45" s="80">
        <f>IFERROR(P45/M45,"-")</f>
        <v>0.375</v>
      </c>
      <c r="R45" s="79">
        <v>0</v>
      </c>
      <c r="S45" s="79">
        <v>2</v>
      </c>
      <c r="T45" s="80">
        <f>IFERROR(R45/(P45),"-")</f>
        <v>0</v>
      </c>
      <c r="U45" s="186"/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1</v>
      </c>
      <c r="AN45" s="99">
        <f>IF(P45=0,"",IF(AM45=0,"",(AM45/P45)))</f>
        <v>0.33333333333333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0.33333333333333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>
        <v>1</v>
      </c>
      <c r="CG45" s="132">
        <f>IF(P45=0,"",IF(CF45=0,"",(CF45/P45)))</f>
        <v>0.33333333333333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</v>
      </c>
      <c r="B46" s="189" t="s">
        <v>143</v>
      </c>
      <c r="C46" s="189"/>
      <c r="D46" s="189" t="s">
        <v>128</v>
      </c>
      <c r="E46" s="189" t="s">
        <v>94</v>
      </c>
      <c r="F46" s="189" t="s">
        <v>63</v>
      </c>
      <c r="G46" s="88" t="s">
        <v>99</v>
      </c>
      <c r="H46" s="88" t="s">
        <v>129</v>
      </c>
      <c r="I46" s="88" t="s">
        <v>118</v>
      </c>
      <c r="J46" s="180">
        <v>78000</v>
      </c>
      <c r="K46" s="79">
        <v>2</v>
      </c>
      <c r="L46" s="79">
        <v>0</v>
      </c>
      <c r="M46" s="79">
        <v>9</v>
      </c>
      <c r="N46" s="89">
        <v>1</v>
      </c>
      <c r="O46" s="90">
        <v>0</v>
      </c>
      <c r="P46" s="91">
        <f>N46+O46</f>
        <v>1</v>
      </c>
      <c r="Q46" s="80">
        <f>IFERROR(P46/M46,"-")</f>
        <v>0.11111111111111</v>
      </c>
      <c r="R46" s="79">
        <v>0</v>
      </c>
      <c r="S46" s="79">
        <v>1</v>
      </c>
      <c r="T46" s="80">
        <f>IFERROR(R46/(P46),"-")</f>
        <v>0</v>
      </c>
      <c r="U46" s="186">
        <f>IFERROR(J46/SUM(N46:O47),"-")</f>
        <v>39000</v>
      </c>
      <c r="V46" s="82">
        <v>0</v>
      </c>
      <c r="W46" s="80">
        <f>IF(P46=0,"-",V46/P46)</f>
        <v>0</v>
      </c>
      <c r="X46" s="185">
        <v>0</v>
      </c>
      <c r="Y46" s="186">
        <f>IFERROR(X46/P46,"-")</f>
        <v>0</v>
      </c>
      <c r="Z46" s="186" t="str">
        <f>IFERROR(X46/V46,"-")</f>
        <v>-</v>
      </c>
      <c r="AA46" s="180">
        <f>SUM(X46:X47)-SUM(J46:J47)</f>
        <v>-78000</v>
      </c>
      <c r="AB46" s="83">
        <f>SUM(X46:X47)/SUM(J46:J47)</f>
        <v>0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1</v>
      </c>
      <c r="BX46" s="125">
        <f>IF(P46=0,"",IF(BW46=0,"",(BW46/P46)))</f>
        <v>1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144</v>
      </c>
      <c r="C47" s="189"/>
      <c r="D47" s="189" t="s">
        <v>128</v>
      </c>
      <c r="E47" s="189" t="s">
        <v>94</v>
      </c>
      <c r="F47" s="189" t="s">
        <v>68</v>
      </c>
      <c r="G47" s="88"/>
      <c r="H47" s="88"/>
      <c r="I47" s="88"/>
      <c r="J47" s="180"/>
      <c r="K47" s="79">
        <v>14</v>
      </c>
      <c r="L47" s="79">
        <v>12</v>
      </c>
      <c r="M47" s="79">
        <v>13</v>
      </c>
      <c r="N47" s="89">
        <v>1</v>
      </c>
      <c r="O47" s="90">
        <v>0</v>
      </c>
      <c r="P47" s="91">
        <f>N47+O47</f>
        <v>1</v>
      </c>
      <c r="Q47" s="80">
        <f>IFERROR(P47/M47,"-")</f>
        <v>0.076923076923077</v>
      </c>
      <c r="R47" s="79">
        <v>0</v>
      </c>
      <c r="S47" s="79">
        <v>1</v>
      </c>
      <c r="T47" s="80">
        <f>IFERROR(R47/(P47),"-")</f>
        <v>0</v>
      </c>
      <c r="U47" s="186"/>
      <c r="V47" s="82">
        <v>0</v>
      </c>
      <c r="W47" s="80">
        <f>IF(P47=0,"-",V47/P47)</f>
        <v>0</v>
      </c>
      <c r="X47" s="185">
        <v>0</v>
      </c>
      <c r="Y47" s="186">
        <f>IFERROR(X47/P47,"-")</f>
        <v>0</v>
      </c>
      <c r="Z47" s="186" t="str">
        <f>IFERROR(X47/V47,"-")</f>
        <v>-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>
        <v>1</v>
      </c>
      <c r="BX47" s="125">
        <f>IF(P47=0,"",IF(BW47=0,"",(BW47/P47)))</f>
        <v>1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</v>
      </c>
      <c r="B48" s="189" t="s">
        <v>145</v>
      </c>
      <c r="C48" s="189"/>
      <c r="D48" s="189" t="s">
        <v>128</v>
      </c>
      <c r="E48" s="189" t="s">
        <v>113</v>
      </c>
      <c r="F48" s="189" t="s">
        <v>63</v>
      </c>
      <c r="G48" s="88" t="s">
        <v>103</v>
      </c>
      <c r="H48" s="88" t="s">
        <v>129</v>
      </c>
      <c r="I48" s="88" t="s">
        <v>115</v>
      </c>
      <c r="J48" s="180">
        <v>78000</v>
      </c>
      <c r="K48" s="79">
        <v>4</v>
      </c>
      <c r="L48" s="79">
        <v>0</v>
      </c>
      <c r="M48" s="79">
        <v>18</v>
      </c>
      <c r="N48" s="89">
        <v>0</v>
      </c>
      <c r="O48" s="90">
        <v>0</v>
      </c>
      <c r="P48" s="91">
        <f>N48+O48</f>
        <v>0</v>
      </c>
      <c r="Q48" s="80">
        <f>IFERROR(P48/M48,"-")</f>
        <v>0</v>
      </c>
      <c r="R48" s="79">
        <v>0</v>
      </c>
      <c r="S48" s="79">
        <v>0</v>
      </c>
      <c r="T48" s="80" t="str">
        <f>IFERROR(R48/(P48),"-")</f>
        <v>-</v>
      </c>
      <c r="U48" s="186">
        <f>IFERROR(J48/SUM(N48:O49),"-")</f>
        <v>78000</v>
      </c>
      <c r="V48" s="82">
        <v>0</v>
      </c>
      <c r="W48" s="80" t="str">
        <f>IF(P48=0,"-",V48/P48)</f>
        <v>-</v>
      </c>
      <c r="X48" s="185">
        <v>0</v>
      </c>
      <c r="Y48" s="186" t="str">
        <f>IFERROR(X48/P48,"-")</f>
        <v>-</v>
      </c>
      <c r="Z48" s="186" t="str">
        <f>IFERROR(X48/V48,"-")</f>
        <v>-</v>
      </c>
      <c r="AA48" s="180">
        <f>SUM(X48:X49)-SUM(J48:J49)</f>
        <v>-78000</v>
      </c>
      <c r="AB48" s="83">
        <f>SUM(X48:X49)/SUM(J48:J49)</f>
        <v>0</v>
      </c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146</v>
      </c>
      <c r="C49" s="189"/>
      <c r="D49" s="189" t="s">
        <v>128</v>
      </c>
      <c r="E49" s="189" t="s">
        <v>113</v>
      </c>
      <c r="F49" s="189" t="s">
        <v>68</v>
      </c>
      <c r="G49" s="88"/>
      <c r="H49" s="88"/>
      <c r="I49" s="88"/>
      <c r="J49" s="180"/>
      <c r="K49" s="79">
        <v>16</v>
      </c>
      <c r="L49" s="79">
        <v>14</v>
      </c>
      <c r="M49" s="79">
        <v>2</v>
      </c>
      <c r="N49" s="89">
        <v>1</v>
      </c>
      <c r="O49" s="90">
        <v>0</v>
      </c>
      <c r="P49" s="91">
        <f>N49+O49</f>
        <v>1</v>
      </c>
      <c r="Q49" s="80">
        <f>IFERROR(P49/M49,"-")</f>
        <v>0.5</v>
      </c>
      <c r="R49" s="79">
        <v>0</v>
      </c>
      <c r="S49" s="79">
        <v>0</v>
      </c>
      <c r="T49" s="80">
        <f>IFERROR(R49/(P49),"-")</f>
        <v>0</v>
      </c>
      <c r="U49" s="186"/>
      <c r="V49" s="82">
        <v>0</v>
      </c>
      <c r="W49" s="80">
        <f>IF(P49=0,"-",V49/P49)</f>
        <v>0</v>
      </c>
      <c r="X49" s="185">
        <v>0</v>
      </c>
      <c r="Y49" s="186">
        <f>IFERROR(X49/P49,"-")</f>
        <v>0</v>
      </c>
      <c r="Z49" s="186" t="str">
        <f>IFERROR(X49/V49,"-")</f>
        <v>-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1</v>
      </c>
      <c r="BO49" s="118">
        <f>IF(P49=0,"",IF(BN49=0,"",(BN49/P49)))</f>
        <v>1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5.4102564102564</v>
      </c>
      <c r="B50" s="189" t="s">
        <v>147</v>
      </c>
      <c r="C50" s="189"/>
      <c r="D50" s="189" t="s">
        <v>128</v>
      </c>
      <c r="E50" s="189" t="s">
        <v>71</v>
      </c>
      <c r="F50" s="189" t="s">
        <v>63</v>
      </c>
      <c r="G50" s="88" t="s">
        <v>103</v>
      </c>
      <c r="H50" s="88" t="s">
        <v>129</v>
      </c>
      <c r="I50" s="88" t="s">
        <v>148</v>
      </c>
      <c r="J50" s="180">
        <v>78000</v>
      </c>
      <c r="K50" s="79">
        <v>10</v>
      </c>
      <c r="L50" s="79">
        <v>0</v>
      </c>
      <c r="M50" s="79">
        <v>39</v>
      </c>
      <c r="N50" s="89">
        <v>4</v>
      </c>
      <c r="O50" s="90">
        <v>0</v>
      </c>
      <c r="P50" s="91">
        <f>N50+O50</f>
        <v>4</v>
      </c>
      <c r="Q50" s="80">
        <f>IFERROR(P50/M50,"-")</f>
        <v>0.1025641025641</v>
      </c>
      <c r="R50" s="79">
        <v>0</v>
      </c>
      <c r="S50" s="79">
        <v>1</v>
      </c>
      <c r="T50" s="80">
        <f>IFERROR(R50/(P50),"-")</f>
        <v>0</v>
      </c>
      <c r="U50" s="186">
        <f>IFERROR(J50/SUM(N50:O51),"-")</f>
        <v>8666.6666666667</v>
      </c>
      <c r="V50" s="82">
        <v>0</v>
      </c>
      <c r="W50" s="80">
        <f>IF(P50=0,"-",V50/P50)</f>
        <v>0</v>
      </c>
      <c r="X50" s="185">
        <v>0</v>
      </c>
      <c r="Y50" s="186">
        <f>IFERROR(X50/P50,"-")</f>
        <v>0</v>
      </c>
      <c r="Z50" s="186" t="str">
        <f>IFERROR(X50/V50,"-")</f>
        <v>-</v>
      </c>
      <c r="AA50" s="180">
        <f>SUM(X50:X51)-SUM(J50:J51)</f>
        <v>344000</v>
      </c>
      <c r="AB50" s="83">
        <f>SUM(X50:X51)/SUM(J50:J51)</f>
        <v>5.4102564102564</v>
      </c>
      <c r="AC50" s="77"/>
      <c r="AD50" s="92">
        <v>1</v>
      </c>
      <c r="AE50" s="93">
        <f>IF(P50=0,"",IF(AD50=0,"",(AD50/P50)))</f>
        <v>0.25</v>
      </c>
      <c r="AF50" s="92"/>
      <c r="AG50" s="94">
        <f>IFERROR(AF50/AD50,"-")</f>
        <v>0</v>
      </c>
      <c r="AH50" s="95"/>
      <c r="AI50" s="96">
        <f>IFERROR(AH50/AD50,"-")</f>
        <v>0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2</v>
      </c>
      <c r="BF50" s="111">
        <f>IF(P50=0,"",IF(BE50=0,"",(BE50/P50)))</f>
        <v>0.5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1</v>
      </c>
      <c r="BO50" s="118">
        <f>IF(P50=0,"",IF(BN50=0,"",(BN50/P50)))</f>
        <v>0.25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149</v>
      </c>
      <c r="C51" s="189"/>
      <c r="D51" s="189" t="s">
        <v>128</v>
      </c>
      <c r="E51" s="189" t="s">
        <v>71</v>
      </c>
      <c r="F51" s="189" t="s">
        <v>68</v>
      </c>
      <c r="G51" s="88"/>
      <c r="H51" s="88"/>
      <c r="I51" s="88"/>
      <c r="J51" s="180"/>
      <c r="K51" s="79">
        <v>15</v>
      </c>
      <c r="L51" s="79">
        <v>12</v>
      </c>
      <c r="M51" s="79">
        <v>4</v>
      </c>
      <c r="N51" s="89">
        <v>5</v>
      </c>
      <c r="O51" s="90">
        <v>0</v>
      </c>
      <c r="P51" s="91">
        <f>N51+O51</f>
        <v>5</v>
      </c>
      <c r="Q51" s="80">
        <f>IFERROR(P51/M51,"-")</f>
        <v>1.25</v>
      </c>
      <c r="R51" s="79">
        <v>2</v>
      </c>
      <c r="S51" s="79">
        <v>0</v>
      </c>
      <c r="T51" s="80">
        <f>IFERROR(R51/(P51),"-")</f>
        <v>0.4</v>
      </c>
      <c r="U51" s="186"/>
      <c r="V51" s="82">
        <v>2</v>
      </c>
      <c r="W51" s="80">
        <f>IF(P51=0,"-",V51/P51)</f>
        <v>0.4</v>
      </c>
      <c r="X51" s="185">
        <v>422000</v>
      </c>
      <c r="Y51" s="186">
        <f>IFERROR(X51/P51,"-")</f>
        <v>84400</v>
      </c>
      <c r="Z51" s="186">
        <f>IFERROR(X51/V51,"-")</f>
        <v>211000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2</v>
      </c>
      <c r="BO51" s="118">
        <f>IF(P51=0,"",IF(BN51=0,"",(BN51/P51)))</f>
        <v>0.4</v>
      </c>
      <c r="BP51" s="119">
        <v>1</v>
      </c>
      <c r="BQ51" s="120">
        <f>IFERROR(BP51/BN51,"-")</f>
        <v>0.5</v>
      </c>
      <c r="BR51" s="121">
        <v>90000</v>
      </c>
      <c r="BS51" s="122">
        <f>IFERROR(BR51/BN51,"-")</f>
        <v>45000</v>
      </c>
      <c r="BT51" s="123"/>
      <c r="BU51" s="123"/>
      <c r="BV51" s="123">
        <v>1</v>
      </c>
      <c r="BW51" s="124">
        <v>2</v>
      </c>
      <c r="BX51" s="125">
        <f>IF(P51=0,"",IF(BW51=0,"",(BW51/P51)))</f>
        <v>0.4</v>
      </c>
      <c r="BY51" s="126">
        <v>1</v>
      </c>
      <c r="BZ51" s="127">
        <f>IFERROR(BY51/BW51,"-")</f>
        <v>0.5</v>
      </c>
      <c r="CA51" s="128">
        <v>332000</v>
      </c>
      <c r="CB51" s="129">
        <f>IFERROR(CA51/BW51,"-")</f>
        <v>166000</v>
      </c>
      <c r="CC51" s="130"/>
      <c r="CD51" s="130"/>
      <c r="CE51" s="130">
        <v>1</v>
      </c>
      <c r="CF51" s="131">
        <v>1</v>
      </c>
      <c r="CG51" s="132">
        <f>IF(P51=0,"",IF(CF51=0,"",(CF51/P51)))</f>
        <v>0.2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2</v>
      </c>
      <c r="CP51" s="139">
        <v>422000</v>
      </c>
      <c r="CQ51" s="139">
        <v>332000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>
        <f>AB52</f>
        <v>0.076923076923077</v>
      </c>
      <c r="B52" s="189" t="s">
        <v>150</v>
      </c>
      <c r="C52" s="189"/>
      <c r="D52" s="189" t="s">
        <v>128</v>
      </c>
      <c r="E52" s="189" t="s">
        <v>133</v>
      </c>
      <c r="F52" s="189" t="s">
        <v>63</v>
      </c>
      <c r="G52" s="88" t="s">
        <v>108</v>
      </c>
      <c r="H52" s="88" t="s">
        <v>129</v>
      </c>
      <c r="I52" s="88" t="s">
        <v>151</v>
      </c>
      <c r="J52" s="180">
        <v>78000</v>
      </c>
      <c r="K52" s="79">
        <v>4</v>
      </c>
      <c r="L52" s="79">
        <v>0</v>
      </c>
      <c r="M52" s="79">
        <v>21</v>
      </c>
      <c r="N52" s="89">
        <v>1</v>
      </c>
      <c r="O52" s="90">
        <v>0</v>
      </c>
      <c r="P52" s="91">
        <f>N52+O52</f>
        <v>1</v>
      </c>
      <c r="Q52" s="80">
        <f>IFERROR(P52/M52,"-")</f>
        <v>0.047619047619048</v>
      </c>
      <c r="R52" s="79">
        <v>0</v>
      </c>
      <c r="S52" s="79">
        <v>0</v>
      </c>
      <c r="T52" s="80">
        <f>IFERROR(R52/(P52),"-")</f>
        <v>0</v>
      </c>
      <c r="U52" s="186">
        <f>IFERROR(J52/SUM(N52:O53),"-")</f>
        <v>26000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-72000</v>
      </c>
      <c r="AB52" s="83">
        <f>SUM(X52:X53)/SUM(J52:J53)</f>
        <v>0.076923076923077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1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152</v>
      </c>
      <c r="C53" s="189"/>
      <c r="D53" s="189" t="s">
        <v>128</v>
      </c>
      <c r="E53" s="189" t="s">
        <v>133</v>
      </c>
      <c r="F53" s="189" t="s">
        <v>68</v>
      </c>
      <c r="G53" s="88"/>
      <c r="H53" s="88"/>
      <c r="I53" s="88"/>
      <c r="J53" s="180"/>
      <c r="K53" s="79">
        <v>20</v>
      </c>
      <c r="L53" s="79">
        <v>17</v>
      </c>
      <c r="M53" s="79">
        <v>12</v>
      </c>
      <c r="N53" s="89">
        <v>2</v>
      </c>
      <c r="O53" s="90">
        <v>0</v>
      </c>
      <c r="P53" s="91">
        <f>N53+O53</f>
        <v>2</v>
      </c>
      <c r="Q53" s="80">
        <f>IFERROR(P53/M53,"-")</f>
        <v>0.16666666666667</v>
      </c>
      <c r="R53" s="79">
        <v>1</v>
      </c>
      <c r="S53" s="79">
        <v>1</v>
      </c>
      <c r="T53" s="80">
        <f>IFERROR(R53/(P53),"-")</f>
        <v>0.5</v>
      </c>
      <c r="U53" s="186"/>
      <c r="V53" s="82">
        <v>1</v>
      </c>
      <c r="W53" s="80">
        <f>IF(P53=0,"-",V53/P53)</f>
        <v>0.5</v>
      </c>
      <c r="X53" s="185">
        <v>6000</v>
      </c>
      <c r="Y53" s="186">
        <f>IFERROR(X53/P53,"-")</f>
        <v>3000</v>
      </c>
      <c r="Z53" s="186">
        <f>IFERROR(X53/V53,"-")</f>
        <v>6000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1</v>
      </c>
      <c r="BX53" s="125">
        <f>IF(P53=0,"",IF(BW53=0,"",(BW53/P53)))</f>
        <v>0.5</v>
      </c>
      <c r="BY53" s="126">
        <v>1</v>
      </c>
      <c r="BZ53" s="127">
        <f>IFERROR(BY53/BW53,"-")</f>
        <v>1</v>
      </c>
      <c r="CA53" s="128">
        <v>6000</v>
      </c>
      <c r="CB53" s="129">
        <f>IFERROR(CA53/BW53,"-")</f>
        <v>6000</v>
      </c>
      <c r="CC53" s="130"/>
      <c r="CD53" s="130">
        <v>1</v>
      </c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6000</v>
      </c>
      <c r="CQ53" s="139">
        <v>6000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0.076923076923077</v>
      </c>
      <c r="B54" s="189" t="s">
        <v>153</v>
      </c>
      <c r="C54" s="189"/>
      <c r="D54" s="189" t="s">
        <v>128</v>
      </c>
      <c r="E54" s="189" t="s">
        <v>77</v>
      </c>
      <c r="F54" s="189" t="s">
        <v>63</v>
      </c>
      <c r="G54" s="88" t="s">
        <v>108</v>
      </c>
      <c r="H54" s="88" t="s">
        <v>129</v>
      </c>
      <c r="I54" s="191" t="s">
        <v>96</v>
      </c>
      <c r="J54" s="180">
        <v>78000</v>
      </c>
      <c r="K54" s="79">
        <v>8</v>
      </c>
      <c r="L54" s="79">
        <v>0</v>
      </c>
      <c r="M54" s="79">
        <v>27</v>
      </c>
      <c r="N54" s="89">
        <v>2</v>
      </c>
      <c r="O54" s="90">
        <v>0</v>
      </c>
      <c r="P54" s="91">
        <f>N54+O54</f>
        <v>2</v>
      </c>
      <c r="Q54" s="80">
        <f>IFERROR(P54/M54,"-")</f>
        <v>0.074074074074074</v>
      </c>
      <c r="R54" s="79">
        <v>0</v>
      </c>
      <c r="S54" s="79">
        <v>1</v>
      </c>
      <c r="T54" s="80">
        <f>IFERROR(R54/(P54),"-")</f>
        <v>0</v>
      </c>
      <c r="U54" s="186">
        <f>IFERROR(J54/SUM(N54:O55),"-")</f>
        <v>11142.857142857</v>
      </c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>
        <f>SUM(X54:X55)-SUM(J54:J55)</f>
        <v>-72000</v>
      </c>
      <c r="AB54" s="83">
        <f>SUM(X54:X55)/SUM(J54:J55)</f>
        <v>0.076923076923077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>
        <v>1</v>
      </c>
      <c r="AW54" s="105">
        <f>IF(P54=0,"",IF(AV54=0,"",(AV54/P54)))</f>
        <v>0.5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154</v>
      </c>
      <c r="C55" s="189"/>
      <c r="D55" s="189" t="s">
        <v>128</v>
      </c>
      <c r="E55" s="189" t="s">
        <v>77</v>
      </c>
      <c r="F55" s="189" t="s">
        <v>68</v>
      </c>
      <c r="G55" s="88"/>
      <c r="H55" s="88"/>
      <c r="I55" s="88"/>
      <c r="J55" s="180"/>
      <c r="K55" s="79">
        <v>58</v>
      </c>
      <c r="L55" s="79">
        <v>20</v>
      </c>
      <c r="M55" s="79">
        <v>5</v>
      </c>
      <c r="N55" s="89">
        <v>5</v>
      </c>
      <c r="O55" s="90">
        <v>0</v>
      </c>
      <c r="P55" s="91">
        <f>N55+O55</f>
        <v>5</v>
      </c>
      <c r="Q55" s="80">
        <f>IFERROR(P55/M55,"-")</f>
        <v>1</v>
      </c>
      <c r="R55" s="79">
        <v>1</v>
      </c>
      <c r="S55" s="79">
        <v>1</v>
      </c>
      <c r="T55" s="80">
        <f>IFERROR(R55/(P55),"-")</f>
        <v>0.2</v>
      </c>
      <c r="U55" s="186"/>
      <c r="V55" s="82">
        <v>1</v>
      </c>
      <c r="W55" s="80">
        <f>IF(P55=0,"-",V55/P55)</f>
        <v>0.2</v>
      </c>
      <c r="X55" s="185">
        <v>6000</v>
      </c>
      <c r="Y55" s="186">
        <f>IFERROR(X55/P55,"-")</f>
        <v>1200</v>
      </c>
      <c r="Z55" s="186">
        <f>IFERROR(X55/V55,"-")</f>
        <v>6000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0.2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2</v>
      </c>
      <c r="BO55" s="118">
        <f>IF(P55=0,"",IF(BN55=0,"",(BN55/P55)))</f>
        <v>0.4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1</v>
      </c>
      <c r="BX55" s="125">
        <f>IF(P55=0,"",IF(BW55=0,"",(BW55/P55)))</f>
        <v>0.2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>
        <v>1</v>
      </c>
      <c r="CG55" s="132">
        <f>IF(P55=0,"",IF(CF55=0,"",(CF55/P55)))</f>
        <v>0.2</v>
      </c>
      <c r="CH55" s="133">
        <v>1</v>
      </c>
      <c r="CI55" s="134">
        <f>IFERROR(CH55/CF55,"-")</f>
        <v>1</v>
      </c>
      <c r="CJ55" s="135">
        <v>6000</v>
      </c>
      <c r="CK55" s="136">
        <f>IFERROR(CJ55/CF55,"-")</f>
        <v>6000</v>
      </c>
      <c r="CL55" s="137"/>
      <c r="CM55" s="137">
        <v>1</v>
      </c>
      <c r="CN55" s="137"/>
      <c r="CO55" s="138">
        <v>1</v>
      </c>
      <c r="CP55" s="139">
        <v>6000</v>
      </c>
      <c r="CQ55" s="139">
        <v>6000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</v>
      </c>
      <c r="B56" s="189" t="s">
        <v>155</v>
      </c>
      <c r="C56" s="189"/>
      <c r="D56" s="189" t="s">
        <v>68</v>
      </c>
      <c r="E56" s="189" t="s">
        <v>156</v>
      </c>
      <c r="F56" s="189" t="s">
        <v>63</v>
      </c>
      <c r="G56" s="88" t="s">
        <v>64</v>
      </c>
      <c r="H56" s="88" t="s">
        <v>157</v>
      </c>
      <c r="I56" s="88" t="s">
        <v>158</v>
      </c>
      <c r="J56" s="180">
        <v>60000</v>
      </c>
      <c r="K56" s="79">
        <v>1</v>
      </c>
      <c r="L56" s="79">
        <v>0</v>
      </c>
      <c r="M56" s="79">
        <v>11</v>
      </c>
      <c r="N56" s="89">
        <v>0</v>
      </c>
      <c r="O56" s="90">
        <v>0</v>
      </c>
      <c r="P56" s="91">
        <f>N56+O56</f>
        <v>0</v>
      </c>
      <c r="Q56" s="80">
        <f>IFERROR(P56/M56,"-")</f>
        <v>0</v>
      </c>
      <c r="R56" s="79">
        <v>0</v>
      </c>
      <c r="S56" s="79">
        <v>0</v>
      </c>
      <c r="T56" s="80" t="str">
        <f>IFERROR(R56/(P56),"-")</f>
        <v>-</v>
      </c>
      <c r="U56" s="186" t="str">
        <f>IFERROR(J56/SUM(N56:O57),"-")</f>
        <v>-</v>
      </c>
      <c r="V56" s="82">
        <v>0</v>
      </c>
      <c r="W56" s="80" t="str">
        <f>IF(P56=0,"-",V56/P56)</f>
        <v>-</v>
      </c>
      <c r="X56" s="185">
        <v>0</v>
      </c>
      <c r="Y56" s="186" t="str">
        <f>IFERROR(X56/P56,"-")</f>
        <v>-</v>
      </c>
      <c r="Z56" s="186" t="str">
        <f>IFERROR(X56/V56,"-")</f>
        <v>-</v>
      </c>
      <c r="AA56" s="180">
        <f>SUM(X56:X57)-SUM(J56:J57)</f>
        <v>-60000</v>
      </c>
      <c r="AB56" s="83">
        <f>SUM(X56:X57)/SUM(J56:J57)</f>
        <v>0</v>
      </c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159</v>
      </c>
      <c r="C57" s="189"/>
      <c r="D57" s="189" t="s">
        <v>68</v>
      </c>
      <c r="E57" s="189" t="s">
        <v>156</v>
      </c>
      <c r="F57" s="189" t="s">
        <v>68</v>
      </c>
      <c r="G57" s="88"/>
      <c r="H57" s="88"/>
      <c r="I57" s="88"/>
      <c r="J57" s="180"/>
      <c r="K57" s="79">
        <v>11</v>
      </c>
      <c r="L57" s="79">
        <v>6</v>
      </c>
      <c r="M57" s="79">
        <v>1</v>
      </c>
      <c r="N57" s="89">
        <v>0</v>
      </c>
      <c r="O57" s="90">
        <v>0</v>
      </c>
      <c r="P57" s="91">
        <f>N57+O57</f>
        <v>0</v>
      </c>
      <c r="Q57" s="80">
        <f>IFERROR(P57/M57,"-")</f>
        <v>0</v>
      </c>
      <c r="R57" s="79">
        <v>0</v>
      </c>
      <c r="S57" s="79">
        <v>0</v>
      </c>
      <c r="T57" s="80" t="str">
        <f>IFERROR(R57/(P57),"-")</f>
        <v>-</v>
      </c>
      <c r="U57" s="186"/>
      <c r="V57" s="82">
        <v>0</v>
      </c>
      <c r="W57" s="80" t="str">
        <f>IF(P57=0,"-",V57/P57)</f>
        <v>-</v>
      </c>
      <c r="X57" s="185">
        <v>0</v>
      </c>
      <c r="Y57" s="186" t="str">
        <f>IFERROR(X57/P57,"-")</f>
        <v>-</v>
      </c>
      <c r="Z57" s="186" t="str">
        <f>IFERROR(X57/V57,"-")</f>
        <v>-</v>
      </c>
      <c r="AA57" s="180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0.16666666666667</v>
      </c>
      <c r="B58" s="189" t="s">
        <v>160</v>
      </c>
      <c r="C58" s="189"/>
      <c r="D58" s="189" t="s">
        <v>68</v>
      </c>
      <c r="E58" s="189" t="s">
        <v>161</v>
      </c>
      <c r="F58" s="189" t="s">
        <v>63</v>
      </c>
      <c r="G58" s="88" t="s">
        <v>64</v>
      </c>
      <c r="H58" s="88" t="s">
        <v>157</v>
      </c>
      <c r="I58" s="191" t="s">
        <v>123</v>
      </c>
      <c r="J58" s="180">
        <v>60000</v>
      </c>
      <c r="K58" s="79">
        <v>5</v>
      </c>
      <c r="L58" s="79">
        <v>0</v>
      </c>
      <c r="M58" s="79">
        <v>29</v>
      </c>
      <c r="N58" s="89">
        <v>2</v>
      </c>
      <c r="O58" s="90">
        <v>0</v>
      </c>
      <c r="P58" s="91">
        <f>N58+O58</f>
        <v>2</v>
      </c>
      <c r="Q58" s="80">
        <f>IFERROR(P58/M58,"-")</f>
        <v>0.068965517241379</v>
      </c>
      <c r="R58" s="79">
        <v>0</v>
      </c>
      <c r="S58" s="79">
        <v>1</v>
      </c>
      <c r="T58" s="80">
        <f>IFERROR(R58/(P58),"-")</f>
        <v>0</v>
      </c>
      <c r="U58" s="186">
        <f>IFERROR(J58/SUM(N58:O59),"-")</f>
        <v>20000</v>
      </c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>
        <f>SUM(X58:X59)-SUM(J58:J59)</f>
        <v>-50000</v>
      </c>
      <c r="AB58" s="83">
        <f>SUM(X58:X59)/SUM(J58:J59)</f>
        <v>0.16666666666667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2</v>
      </c>
      <c r="BO58" s="118">
        <f>IF(P58=0,"",IF(BN58=0,"",(BN58/P58)))</f>
        <v>1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162</v>
      </c>
      <c r="C59" s="189"/>
      <c r="D59" s="189" t="s">
        <v>68</v>
      </c>
      <c r="E59" s="189" t="s">
        <v>161</v>
      </c>
      <c r="F59" s="189" t="s">
        <v>68</v>
      </c>
      <c r="G59" s="88"/>
      <c r="H59" s="88"/>
      <c r="I59" s="88"/>
      <c r="J59" s="180"/>
      <c r="K59" s="79">
        <v>11</v>
      </c>
      <c r="L59" s="79">
        <v>11</v>
      </c>
      <c r="M59" s="79">
        <v>1</v>
      </c>
      <c r="N59" s="89">
        <v>1</v>
      </c>
      <c r="O59" s="90">
        <v>0</v>
      </c>
      <c r="P59" s="91">
        <f>N59+O59</f>
        <v>1</v>
      </c>
      <c r="Q59" s="80">
        <f>IFERROR(P59/M59,"-")</f>
        <v>1</v>
      </c>
      <c r="R59" s="79">
        <v>0</v>
      </c>
      <c r="S59" s="79">
        <v>0</v>
      </c>
      <c r="T59" s="80">
        <f>IFERROR(R59/(P59),"-")</f>
        <v>0</v>
      </c>
      <c r="U59" s="186"/>
      <c r="V59" s="82">
        <v>1</v>
      </c>
      <c r="W59" s="80">
        <f>IF(P59=0,"-",V59/P59)</f>
        <v>1</v>
      </c>
      <c r="X59" s="185">
        <v>10000</v>
      </c>
      <c r="Y59" s="186">
        <f>IFERROR(X59/P59,"-")</f>
        <v>10000</v>
      </c>
      <c r="Z59" s="186">
        <f>IFERROR(X59/V59,"-")</f>
        <v>10000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1</v>
      </c>
      <c r="BP59" s="119">
        <v>1</v>
      </c>
      <c r="BQ59" s="120">
        <f>IFERROR(BP59/BN59,"-")</f>
        <v>1</v>
      </c>
      <c r="BR59" s="121">
        <v>10000</v>
      </c>
      <c r="BS59" s="122">
        <f>IFERROR(BR59/BN59,"-")</f>
        <v>10000</v>
      </c>
      <c r="BT59" s="123">
        <v>1</v>
      </c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10000</v>
      </c>
      <c r="CQ59" s="139">
        <v>10000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5.0833333333333</v>
      </c>
      <c r="B60" s="189" t="s">
        <v>163</v>
      </c>
      <c r="C60" s="189"/>
      <c r="D60" s="189" t="s">
        <v>68</v>
      </c>
      <c r="E60" s="189" t="s">
        <v>164</v>
      </c>
      <c r="F60" s="189" t="s">
        <v>63</v>
      </c>
      <c r="G60" s="88" t="s">
        <v>64</v>
      </c>
      <c r="H60" s="88" t="s">
        <v>157</v>
      </c>
      <c r="I60" s="88" t="s">
        <v>165</v>
      </c>
      <c r="J60" s="180">
        <v>60000</v>
      </c>
      <c r="K60" s="79">
        <v>9</v>
      </c>
      <c r="L60" s="79">
        <v>0</v>
      </c>
      <c r="M60" s="79">
        <v>27</v>
      </c>
      <c r="N60" s="89">
        <v>2</v>
      </c>
      <c r="O60" s="90">
        <v>0</v>
      </c>
      <c r="P60" s="91">
        <f>N60+O60</f>
        <v>2</v>
      </c>
      <c r="Q60" s="80">
        <f>IFERROR(P60/M60,"-")</f>
        <v>0.074074074074074</v>
      </c>
      <c r="R60" s="79">
        <v>0</v>
      </c>
      <c r="S60" s="79">
        <v>0</v>
      </c>
      <c r="T60" s="80">
        <f>IFERROR(R60/(P60),"-")</f>
        <v>0</v>
      </c>
      <c r="U60" s="186">
        <f>IFERROR(J60/SUM(N60:O61),"-")</f>
        <v>10000</v>
      </c>
      <c r="V60" s="82">
        <v>0</v>
      </c>
      <c r="W60" s="80">
        <f>IF(P60=0,"-",V60/P60)</f>
        <v>0</v>
      </c>
      <c r="X60" s="185">
        <v>0</v>
      </c>
      <c r="Y60" s="186">
        <f>IFERROR(X60/P60,"-")</f>
        <v>0</v>
      </c>
      <c r="Z60" s="186" t="str">
        <f>IFERROR(X60/V60,"-")</f>
        <v>-</v>
      </c>
      <c r="AA60" s="180">
        <f>SUM(X60:X61)-SUM(J60:J61)</f>
        <v>245000</v>
      </c>
      <c r="AB60" s="83">
        <f>SUM(X60:X61)/SUM(J60:J61)</f>
        <v>5.0833333333333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2</v>
      </c>
      <c r="BF60" s="111">
        <f>IF(P60=0,"",IF(BE60=0,"",(BE60/P60)))</f>
        <v>1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166</v>
      </c>
      <c r="C61" s="189"/>
      <c r="D61" s="189" t="s">
        <v>68</v>
      </c>
      <c r="E61" s="189" t="s">
        <v>164</v>
      </c>
      <c r="F61" s="189" t="s">
        <v>68</v>
      </c>
      <c r="G61" s="88"/>
      <c r="H61" s="88"/>
      <c r="I61" s="88"/>
      <c r="J61" s="180"/>
      <c r="K61" s="79">
        <v>32</v>
      </c>
      <c r="L61" s="79">
        <v>20</v>
      </c>
      <c r="M61" s="79">
        <v>5</v>
      </c>
      <c r="N61" s="89">
        <v>4</v>
      </c>
      <c r="O61" s="90">
        <v>0</v>
      </c>
      <c r="P61" s="91">
        <f>N61+O61</f>
        <v>4</v>
      </c>
      <c r="Q61" s="80">
        <f>IFERROR(P61/M61,"-")</f>
        <v>0.8</v>
      </c>
      <c r="R61" s="79">
        <v>1</v>
      </c>
      <c r="S61" s="79">
        <v>0</v>
      </c>
      <c r="T61" s="80">
        <f>IFERROR(R61/(P61),"-")</f>
        <v>0.25</v>
      </c>
      <c r="U61" s="186"/>
      <c r="V61" s="82">
        <v>1</v>
      </c>
      <c r="W61" s="80">
        <f>IF(P61=0,"-",V61/P61)</f>
        <v>0.25</v>
      </c>
      <c r="X61" s="185">
        <v>305000</v>
      </c>
      <c r="Y61" s="186">
        <f>IFERROR(X61/P61,"-")</f>
        <v>76250</v>
      </c>
      <c r="Z61" s="186">
        <f>IFERROR(X61/V61,"-")</f>
        <v>305000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2</v>
      </c>
      <c r="BO61" s="118">
        <f>IF(P61=0,"",IF(BN61=0,"",(BN61/P61)))</f>
        <v>0.5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2</v>
      </c>
      <c r="BX61" s="125">
        <f>IF(P61=0,"",IF(BW61=0,"",(BW61/P61)))</f>
        <v>0.5</v>
      </c>
      <c r="BY61" s="126">
        <v>1</v>
      </c>
      <c r="BZ61" s="127">
        <f>IFERROR(BY61/BW61,"-")</f>
        <v>0.5</v>
      </c>
      <c r="CA61" s="128">
        <v>305000</v>
      </c>
      <c r="CB61" s="129">
        <f>IFERROR(CA61/BW61,"-")</f>
        <v>152500</v>
      </c>
      <c r="CC61" s="130"/>
      <c r="CD61" s="130"/>
      <c r="CE61" s="130">
        <v>1</v>
      </c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1</v>
      </c>
      <c r="CP61" s="139">
        <v>305000</v>
      </c>
      <c r="CQ61" s="139">
        <v>305000</v>
      </c>
      <c r="CR61" s="139"/>
      <c r="CS61" s="140" t="str">
        <f>IF(AND(CQ61=0,CR61=0),"",IF(AND(CQ61&lt;=100000,CR61&lt;=100000),"",IF(CQ61/CP61&gt;0.7,"男高",IF(CR61/CP61&gt;0.7,"女高",""))))</f>
        <v>男高</v>
      </c>
    </row>
    <row r="62" spans="1:98">
      <c r="A62" s="78">
        <f>AB62</f>
        <v>0.16666666666667</v>
      </c>
      <c r="B62" s="189" t="s">
        <v>167</v>
      </c>
      <c r="C62" s="189"/>
      <c r="D62" s="189" t="s">
        <v>68</v>
      </c>
      <c r="E62" s="189" t="s">
        <v>168</v>
      </c>
      <c r="F62" s="189" t="s">
        <v>63</v>
      </c>
      <c r="G62" s="88" t="s">
        <v>64</v>
      </c>
      <c r="H62" s="88" t="s">
        <v>157</v>
      </c>
      <c r="I62" s="88" t="s">
        <v>115</v>
      </c>
      <c r="J62" s="180">
        <v>60000</v>
      </c>
      <c r="K62" s="79">
        <v>6</v>
      </c>
      <c r="L62" s="79">
        <v>0</v>
      </c>
      <c r="M62" s="79">
        <v>18</v>
      </c>
      <c r="N62" s="89">
        <v>1</v>
      </c>
      <c r="O62" s="90">
        <v>0</v>
      </c>
      <c r="P62" s="91">
        <f>N62+O62</f>
        <v>1</v>
      </c>
      <c r="Q62" s="80">
        <f>IFERROR(P62/M62,"-")</f>
        <v>0.055555555555556</v>
      </c>
      <c r="R62" s="79">
        <v>0</v>
      </c>
      <c r="S62" s="79">
        <v>1</v>
      </c>
      <c r="T62" s="80">
        <f>IFERROR(R62/(P62),"-")</f>
        <v>0</v>
      </c>
      <c r="U62" s="186">
        <f>IFERROR(J62/SUM(N62:O63),"-")</f>
        <v>10000</v>
      </c>
      <c r="V62" s="82">
        <v>0</v>
      </c>
      <c r="W62" s="80">
        <f>IF(P62=0,"-",V62/P62)</f>
        <v>0</v>
      </c>
      <c r="X62" s="185">
        <v>0</v>
      </c>
      <c r="Y62" s="186">
        <f>IFERROR(X62/P62,"-")</f>
        <v>0</v>
      </c>
      <c r="Z62" s="186" t="str">
        <f>IFERROR(X62/V62,"-")</f>
        <v>-</v>
      </c>
      <c r="AA62" s="180">
        <f>SUM(X62:X63)-SUM(J62:J63)</f>
        <v>-50000</v>
      </c>
      <c r="AB62" s="83">
        <f>SUM(X62:X63)/SUM(J62:J63)</f>
        <v>0.16666666666667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1</v>
      </c>
      <c r="BF62" s="111">
        <f>IF(P62=0,"",IF(BE62=0,"",(BE62/P62)))</f>
        <v>1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169</v>
      </c>
      <c r="C63" s="189"/>
      <c r="D63" s="189" t="s">
        <v>68</v>
      </c>
      <c r="E63" s="189" t="s">
        <v>168</v>
      </c>
      <c r="F63" s="189" t="s">
        <v>68</v>
      </c>
      <c r="G63" s="88"/>
      <c r="H63" s="88"/>
      <c r="I63" s="88"/>
      <c r="J63" s="180"/>
      <c r="K63" s="79">
        <v>32</v>
      </c>
      <c r="L63" s="79">
        <v>16</v>
      </c>
      <c r="M63" s="79">
        <v>17</v>
      </c>
      <c r="N63" s="89">
        <v>5</v>
      </c>
      <c r="O63" s="90">
        <v>0</v>
      </c>
      <c r="P63" s="91">
        <f>N63+O63</f>
        <v>5</v>
      </c>
      <c r="Q63" s="80">
        <f>IFERROR(P63/M63,"-")</f>
        <v>0.29411764705882</v>
      </c>
      <c r="R63" s="79">
        <v>1</v>
      </c>
      <c r="S63" s="79">
        <v>0</v>
      </c>
      <c r="T63" s="80">
        <f>IFERROR(R63/(P63),"-")</f>
        <v>0.2</v>
      </c>
      <c r="U63" s="186"/>
      <c r="V63" s="82">
        <v>1</v>
      </c>
      <c r="W63" s="80">
        <f>IF(P63=0,"-",V63/P63)</f>
        <v>0.2</v>
      </c>
      <c r="X63" s="185">
        <v>10000</v>
      </c>
      <c r="Y63" s="186">
        <f>IFERROR(X63/P63,"-")</f>
        <v>2000</v>
      </c>
      <c r="Z63" s="186">
        <f>IFERROR(X63/V63,"-")</f>
        <v>10000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0.2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2</v>
      </c>
      <c r="BO63" s="118">
        <f>IF(P63=0,"",IF(BN63=0,"",(BN63/P63)))</f>
        <v>0.4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1</v>
      </c>
      <c r="BX63" s="125">
        <f>IF(P63=0,"",IF(BW63=0,"",(BW63/P63)))</f>
        <v>0.2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>
        <v>1</v>
      </c>
      <c r="CG63" s="132">
        <f>IF(P63=0,"",IF(CF63=0,"",(CF63/P63)))</f>
        <v>0.2</v>
      </c>
      <c r="CH63" s="133">
        <v>1</v>
      </c>
      <c r="CI63" s="134">
        <f>IFERROR(CH63/CF63,"-")</f>
        <v>1</v>
      </c>
      <c r="CJ63" s="135">
        <v>10000</v>
      </c>
      <c r="CK63" s="136">
        <f>IFERROR(CJ63/CF63,"-")</f>
        <v>10000</v>
      </c>
      <c r="CL63" s="137">
        <v>1</v>
      </c>
      <c r="CM63" s="137"/>
      <c r="CN63" s="137"/>
      <c r="CO63" s="138">
        <v>1</v>
      </c>
      <c r="CP63" s="139">
        <v>10000</v>
      </c>
      <c r="CQ63" s="139">
        <v>10000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0.44444444444444</v>
      </c>
      <c r="B64" s="189" t="s">
        <v>170</v>
      </c>
      <c r="C64" s="189"/>
      <c r="D64" s="189" t="s">
        <v>171</v>
      </c>
      <c r="E64" s="189" t="s">
        <v>156</v>
      </c>
      <c r="F64" s="189" t="s">
        <v>63</v>
      </c>
      <c r="G64" s="88" t="s">
        <v>90</v>
      </c>
      <c r="H64" s="88" t="s">
        <v>172</v>
      </c>
      <c r="I64" s="190" t="s">
        <v>130</v>
      </c>
      <c r="J64" s="180">
        <v>36000</v>
      </c>
      <c r="K64" s="79">
        <v>1</v>
      </c>
      <c r="L64" s="79">
        <v>0</v>
      </c>
      <c r="M64" s="79">
        <v>14</v>
      </c>
      <c r="N64" s="89">
        <v>1</v>
      </c>
      <c r="O64" s="90">
        <v>0</v>
      </c>
      <c r="P64" s="91">
        <f>N64+O64</f>
        <v>1</v>
      </c>
      <c r="Q64" s="80">
        <f>IFERROR(P64/M64,"-")</f>
        <v>0.071428571428571</v>
      </c>
      <c r="R64" s="79">
        <v>0</v>
      </c>
      <c r="S64" s="79">
        <v>1</v>
      </c>
      <c r="T64" s="80">
        <f>IFERROR(R64/(P64),"-")</f>
        <v>0</v>
      </c>
      <c r="U64" s="186">
        <f>IFERROR(J64/SUM(N64:O65),"-")</f>
        <v>12000</v>
      </c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>
        <f>SUM(X64:X65)-SUM(J64:J65)</f>
        <v>-20000</v>
      </c>
      <c r="AB64" s="83">
        <f>SUM(X64:X65)/SUM(J64:J65)</f>
        <v>0.44444444444444</v>
      </c>
      <c r="AC64" s="77"/>
      <c r="AD64" s="92">
        <v>1</v>
      </c>
      <c r="AE64" s="93">
        <f>IF(P64=0,"",IF(AD64=0,"",(AD64/P64)))</f>
        <v>1</v>
      </c>
      <c r="AF64" s="92"/>
      <c r="AG64" s="94">
        <f>IFERROR(AF64/AD64,"-")</f>
        <v>0</v>
      </c>
      <c r="AH64" s="95"/>
      <c r="AI64" s="96">
        <f>IFERROR(AH64/AD64,"-")</f>
        <v>0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173</v>
      </c>
      <c r="C65" s="189"/>
      <c r="D65" s="189" t="s">
        <v>171</v>
      </c>
      <c r="E65" s="189" t="s">
        <v>156</v>
      </c>
      <c r="F65" s="189" t="s">
        <v>68</v>
      </c>
      <c r="G65" s="88"/>
      <c r="H65" s="88"/>
      <c r="I65" s="88"/>
      <c r="J65" s="180"/>
      <c r="K65" s="79">
        <v>32</v>
      </c>
      <c r="L65" s="79">
        <v>6</v>
      </c>
      <c r="M65" s="79">
        <v>1</v>
      </c>
      <c r="N65" s="89">
        <v>2</v>
      </c>
      <c r="O65" s="90">
        <v>0</v>
      </c>
      <c r="P65" s="91">
        <f>N65+O65</f>
        <v>2</v>
      </c>
      <c r="Q65" s="80">
        <f>IFERROR(P65/M65,"-")</f>
        <v>2</v>
      </c>
      <c r="R65" s="79">
        <v>0</v>
      </c>
      <c r="S65" s="79">
        <v>0</v>
      </c>
      <c r="T65" s="80">
        <f>IFERROR(R65/(P65),"-")</f>
        <v>0</v>
      </c>
      <c r="U65" s="186"/>
      <c r="V65" s="82">
        <v>1</v>
      </c>
      <c r="W65" s="80">
        <f>IF(P65=0,"-",V65/P65)</f>
        <v>0.5</v>
      </c>
      <c r="X65" s="185">
        <v>16000</v>
      </c>
      <c r="Y65" s="186">
        <f>IFERROR(X65/P65,"-")</f>
        <v>8000</v>
      </c>
      <c r="Z65" s="186">
        <f>IFERROR(X65/V65,"-")</f>
        <v>16000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1</v>
      </c>
      <c r="BO65" s="118">
        <f>IF(P65=0,"",IF(BN65=0,"",(BN65/P65)))</f>
        <v>0.5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1</v>
      </c>
      <c r="BX65" s="125">
        <f>IF(P65=0,"",IF(BW65=0,"",(BW65/P65)))</f>
        <v>0.5</v>
      </c>
      <c r="BY65" s="126">
        <v>1</v>
      </c>
      <c r="BZ65" s="127">
        <f>IFERROR(BY65/BW65,"-")</f>
        <v>1</v>
      </c>
      <c r="CA65" s="128">
        <v>8000</v>
      </c>
      <c r="CB65" s="129">
        <f>IFERROR(CA65/BW65,"-")</f>
        <v>8000</v>
      </c>
      <c r="CC65" s="130">
        <v>1</v>
      </c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16000</v>
      </c>
      <c r="CQ65" s="139">
        <v>8000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0.91666666666667</v>
      </c>
      <c r="B66" s="189" t="s">
        <v>174</v>
      </c>
      <c r="C66" s="189"/>
      <c r="D66" s="189" t="s">
        <v>171</v>
      </c>
      <c r="E66" s="189" t="s">
        <v>161</v>
      </c>
      <c r="F66" s="189" t="s">
        <v>63</v>
      </c>
      <c r="G66" s="88" t="s">
        <v>90</v>
      </c>
      <c r="H66" s="88" t="s">
        <v>172</v>
      </c>
      <c r="I66" s="88" t="s">
        <v>118</v>
      </c>
      <c r="J66" s="180">
        <v>36000</v>
      </c>
      <c r="K66" s="79">
        <v>2</v>
      </c>
      <c r="L66" s="79">
        <v>0</v>
      </c>
      <c r="M66" s="79">
        <v>35</v>
      </c>
      <c r="N66" s="89">
        <v>1</v>
      </c>
      <c r="O66" s="90">
        <v>0</v>
      </c>
      <c r="P66" s="91">
        <f>N66+O66</f>
        <v>1</v>
      </c>
      <c r="Q66" s="80">
        <f>IFERROR(P66/M66,"-")</f>
        <v>0.028571428571429</v>
      </c>
      <c r="R66" s="79">
        <v>0</v>
      </c>
      <c r="S66" s="79">
        <v>1</v>
      </c>
      <c r="T66" s="80">
        <f>IFERROR(R66/(P66),"-")</f>
        <v>0</v>
      </c>
      <c r="U66" s="186">
        <f>IFERROR(J66/SUM(N66:O67),"-")</f>
        <v>9000</v>
      </c>
      <c r="V66" s="82">
        <v>0</v>
      </c>
      <c r="W66" s="80">
        <f>IF(P66=0,"-",V66/P66)</f>
        <v>0</v>
      </c>
      <c r="X66" s="185">
        <v>0</v>
      </c>
      <c r="Y66" s="186">
        <f>IFERROR(X66/P66,"-")</f>
        <v>0</v>
      </c>
      <c r="Z66" s="186" t="str">
        <f>IFERROR(X66/V66,"-")</f>
        <v>-</v>
      </c>
      <c r="AA66" s="180">
        <f>SUM(X66:X67)-SUM(J66:J67)</f>
        <v>-3000</v>
      </c>
      <c r="AB66" s="83">
        <f>SUM(X66:X67)/SUM(J66:J67)</f>
        <v>0.91666666666667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1</v>
      </c>
      <c r="BO66" s="118">
        <f>IF(P66=0,"",IF(BN66=0,"",(BN66/P66)))</f>
        <v>1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175</v>
      </c>
      <c r="C67" s="189"/>
      <c r="D67" s="189" t="s">
        <v>171</v>
      </c>
      <c r="E67" s="189" t="s">
        <v>161</v>
      </c>
      <c r="F67" s="189" t="s">
        <v>68</v>
      </c>
      <c r="G67" s="88"/>
      <c r="H67" s="88"/>
      <c r="I67" s="88"/>
      <c r="J67" s="180"/>
      <c r="K67" s="79">
        <v>15</v>
      </c>
      <c r="L67" s="79">
        <v>8</v>
      </c>
      <c r="M67" s="79">
        <v>1</v>
      </c>
      <c r="N67" s="89">
        <v>3</v>
      </c>
      <c r="O67" s="90">
        <v>0</v>
      </c>
      <c r="P67" s="91">
        <f>N67+O67</f>
        <v>3</v>
      </c>
      <c r="Q67" s="80">
        <f>IFERROR(P67/M67,"-")</f>
        <v>3</v>
      </c>
      <c r="R67" s="79">
        <v>1</v>
      </c>
      <c r="S67" s="79">
        <v>0</v>
      </c>
      <c r="T67" s="80">
        <f>IFERROR(R67/(P67),"-")</f>
        <v>0.33333333333333</v>
      </c>
      <c r="U67" s="186"/>
      <c r="V67" s="82">
        <v>1</v>
      </c>
      <c r="W67" s="80">
        <f>IF(P67=0,"-",V67/P67)</f>
        <v>0.33333333333333</v>
      </c>
      <c r="X67" s="185">
        <v>33000</v>
      </c>
      <c r="Y67" s="186">
        <f>IFERROR(X67/P67,"-")</f>
        <v>11000</v>
      </c>
      <c r="Z67" s="186">
        <f>IFERROR(X67/V67,"-")</f>
        <v>33000</v>
      </c>
      <c r="AA67" s="18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0.33333333333333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1</v>
      </c>
      <c r="BO67" s="118">
        <f>IF(P67=0,"",IF(BN67=0,"",(BN67/P67)))</f>
        <v>0.33333333333333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>
        <v>1</v>
      </c>
      <c r="CG67" s="132">
        <f>IF(P67=0,"",IF(CF67=0,"",(CF67/P67)))</f>
        <v>0.33333333333333</v>
      </c>
      <c r="CH67" s="133">
        <v>1</v>
      </c>
      <c r="CI67" s="134">
        <f>IFERROR(CH67/CF67,"-")</f>
        <v>1</v>
      </c>
      <c r="CJ67" s="135">
        <v>33000</v>
      </c>
      <c r="CK67" s="136">
        <f>IFERROR(CJ67/CF67,"-")</f>
        <v>33000</v>
      </c>
      <c r="CL67" s="137"/>
      <c r="CM67" s="137"/>
      <c r="CN67" s="137">
        <v>1</v>
      </c>
      <c r="CO67" s="138">
        <v>1</v>
      </c>
      <c r="CP67" s="139">
        <v>33000</v>
      </c>
      <c r="CQ67" s="139">
        <v>33000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</v>
      </c>
      <c r="B68" s="189" t="s">
        <v>176</v>
      </c>
      <c r="C68" s="189"/>
      <c r="D68" s="189" t="s">
        <v>171</v>
      </c>
      <c r="E68" s="189" t="s">
        <v>164</v>
      </c>
      <c r="F68" s="189" t="s">
        <v>63</v>
      </c>
      <c r="G68" s="88" t="s">
        <v>90</v>
      </c>
      <c r="H68" s="88" t="s">
        <v>172</v>
      </c>
      <c r="I68" s="190" t="s">
        <v>82</v>
      </c>
      <c r="J68" s="180">
        <v>36000</v>
      </c>
      <c r="K68" s="79">
        <v>3</v>
      </c>
      <c r="L68" s="79">
        <v>0</v>
      </c>
      <c r="M68" s="79">
        <v>17</v>
      </c>
      <c r="N68" s="89">
        <v>0</v>
      </c>
      <c r="O68" s="90">
        <v>0</v>
      </c>
      <c r="P68" s="91">
        <f>N68+O68</f>
        <v>0</v>
      </c>
      <c r="Q68" s="80">
        <f>IFERROR(P68/M68,"-")</f>
        <v>0</v>
      </c>
      <c r="R68" s="79">
        <v>0</v>
      </c>
      <c r="S68" s="79">
        <v>0</v>
      </c>
      <c r="T68" s="80" t="str">
        <f>IFERROR(R68/(P68),"-")</f>
        <v>-</v>
      </c>
      <c r="U68" s="186" t="str">
        <f>IFERROR(J68/SUM(N68:O69),"-")</f>
        <v>-</v>
      </c>
      <c r="V68" s="82">
        <v>0</v>
      </c>
      <c r="W68" s="80" t="str">
        <f>IF(P68=0,"-",V68/P68)</f>
        <v>-</v>
      </c>
      <c r="X68" s="185">
        <v>0</v>
      </c>
      <c r="Y68" s="186" t="str">
        <f>IFERROR(X68/P68,"-")</f>
        <v>-</v>
      </c>
      <c r="Z68" s="186" t="str">
        <f>IFERROR(X68/V68,"-")</f>
        <v>-</v>
      </c>
      <c r="AA68" s="180">
        <f>SUM(X68:X69)-SUM(J68:J69)</f>
        <v>-36000</v>
      </c>
      <c r="AB68" s="83">
        <f>SUM(X68:X69)/SUM(J68:J69)</f>
        <v>0</v>
      </c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189" t="s">
        <v>177</v>
      </c>
      <c r="C69" s="189"/>
      <c r="D69" s="189" t="s">
        <v>171</v>
      </c>
      <c r="E69" s="189" t="s">
        <v>164</v>
      </c>
      <c r="F69" s="189" t="s">
        <v>68</v>
      </c>
      <c r="G69" s="88"/>
      <c r="H69" s="88"/>
      <c r="I69" s="88"/>
      <c r="J69" s="180"/>
      <c r="K69" s="79">
        <v>32</v>
      </c>
      <c r="L69" s="79">
        <v>4</v>
      </c>
      <c r="M69" s="79">
        <v>1</v>
      </c>
      <c r="N69" s="89">
        <v>0</v>
      </c>
      <c r="O69" s="90">
        <v>0</v>
      </c>
      <c r="P69" s="91">
        <f>N69+O69</f>
        <v>0</v>
      </c>
      <c r="Q69" s="80">
        <f>IFERROR(P69/M69,"-")</f>
        <v>0</v>
      </c>
      <c r="R69" s="79">
        <v>0</v>
      </c>
      <c r="S69" s="79">
        <v>0</v>
      </c>
      <c r="T69" s="80" t="str">
        <f>IFERROR(R69/(P69),"-")</f>
        <v>-</v>
      </c>
      <c r="U69" s="186"/>
      <c r="V69" s="82">
        <v>0</v>
      </c>
      <c r="W69" s="80" t="str">
        <f>IF(P69=0,"-",V69/P69)</f>
        <v>-</v>
      </c>
      <c r="X69" s="185">
        <v>0</v>
      </c>
      <c r="Y69" s="186" t="str">
        <f>IFERROR(X69/P69,"-")</f>
        <v>-</v>
      </c>
      <c r="Z69" s="186" t="str">
        <f>IFERROR(X69/V69,"-")</f>
        <v>-</v>
      </c>
      <c r="AA69" s="18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</v>
      </c>
      <c r="B70" s="189" t="s">
        <v>178</v>
      </c>
      <c r="C70" s="189"/>
      <c r="D70" s="189" t="s">
        <v>171</v>
      </c>
      <c r="E70" s="189" t="s">
        <v>168</v>
      </c>
      <c r="F70" s="189" t="s">
        <v>63</v>
      </c>
      <c r="G70" s="88" t="s">
        <v>90</v>
      </c>
      <c r="H70" s="88" t="s">
        <v>172</v>
      </c>
      <c r="I70" s="191" t="s">
        <v>73</v>
      </c>
      <c r="J70" s="180">
        <v>36000</v>
      </c>
      <c r="K70" s="79">
        <v>1</v>
      </c>
      <c r="L70" s="79">
        <v>0</v>
      </c>
      <c r="M70" s="79">
        <v>20</v>
      </c>
      <c r="N70" s="89">
        <v>0</v>
      </c>
      <c r="O70" s="90">
        <v>0</v>
      </c>
      <c r="P70" s="91">
        <f>N70+O70</f>
        <v>0</v>
      </c>
      <c r="Q70" s="80">
        <f>IFERROR(P70/M70,"-")</f>
        <v>0</v>
      </c>
      <c r="R70" s="79">
        <v>0</v>
      </c>
      <c r="S70" s="79">
        <v>0</v>
      </c>
      <c r="T70" s="80" t="str">
        <f>IFERROR(R70/(P70),"-")</f>
        <v>-</v>
      </c>
      <c r="U70" s="186">
        <f>IFERROR(J70/SUM(N70:O71),"-")</f>
        <v>36000</v>
      </c>
      <c r="V70" s="82">
        <v>0</v>
      </c>
      <c r="W70" s="80" t="str">
        <f>IF(P70=0,"-",V70/P70)</f>
        <v>-</v>
      </c>
      <c r="X70" s="185">
        <v>0</v>
      </c>
      <c r="Y70" s="186" t="str">
        <f>IFERROR(X70/P70,"-")</f>
        <v>-</v>
      </c>
      <c r="Z70" s="186" t="str">
        <f>IFERROR(X70/V70,"-")</f>
        <v>-</v>
      </c>
      <c r="AA70" s="180">
        <f>SUM(X70:X71)-SUM(J70:J71)</f>
        <v>-36000</v>
      </c>
      <c r="AB70" s="83">
        <f>SUM(X70:X71)/SUM(J70:J71)</f>
        <v>0</v>
      </c>
      <c r="AC70" s="77"/>
      <c r="AD70" s="92"/>
      <c r="AE70" s="93" t="str">
        <f>IF(P70=0,"",IF(AD70=0,"",(AD70/P70)))</f>
        <v/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 t="str">
        <f>IF(P70=0,"",IF(AM70=0,"",(AM70/P70)))</f>
        <v/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 t="str">
        <f>IF(P70=0,"",IF(AV70=0,"",(AV70/P70)))</f>
        <v/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 t="str">
        <f>IF(P70=0,"",IF(BE70=0,"",(BE70/P70)))</f>
        <v/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 t="str">
        <f>IF(P70=0,"",IF(BN70=0,"",(BN70/P70)))</f>
        <v/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 t="str">
        <f>IF(P70=0,"",IF(BW70=0,"",(BW70/P70)))</f>
        <v/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 t="str">
        <f>IF(P70=0,"",IF(CF70=0,"",(CF70/P70)))</f>
        <v/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189" t="s">
        <v>179</v>
      </c>
      <c r="C71" s="189"/>
      <c r="D71" s="189" t="s">
        <v>171</v>
      </c>
      <c r="E71" s="189" t="s">
        <v>168</v>
      </c>
      <c r="F71" s="189" t="s">
        <v>68</v>
      </c>
      <c r="G71" s="88"/>
      <c r="H71" s="88"/>
      <c r="I71" s="88"/>
      <c r="J71" s="180"/>
      <c r="K71" s="79">
        <v>5</v>
      </c>
      <c r="L71" s="79">
        <v>5</v>
      </c>
      <c r="M71" s="79">
        <v>7</v>
      </c>
      <c r="N71" s="89">
        <v>1</v>
      </c>
      <c r="O71" s="90">
        <v>0</v>
      </c>
      <c r="P71" s="91">
        <f>N71+O71</f>
        <v>1</v>
      </c>
      <c r="Q71" s="80">
        <f>IFERROR(P71/M71,"-")</f>
        <v>0.14285714285714</v>
      </c>
      <c r="R71" s="79">
        <v>0</v>
      </c>
      <c r="S71" s="79">
        <v>0</v>
      </c>
      <c r="T71" s="80">
        <f>IFERROR(R71/(P71),"-")</f>
        <v>0</v>
      </c>
      <c r="U71" s="186"/>
      <c r="V71" s="82">
        <v>0</v>
      </c>
      <c r="W71" s="80">
        <f>IF(P71=0,"-",V71/P71)</f>
        <v>0</v>
      </c>
      <c r="X71" s="185">
        <v>0</v>
      </c>
      <c r="Y71" s="186">
        <f>IFERROR(X71/P71,"-")</f>
        <v>0</v>
      </c>
      <c r="Z71" s="186" t="str">
        <f>IFERROR(X71/V71,"-")</f>
        <v>-</v>
      </c>
      <c r="AA71" s="18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1</v>
      </c>
      <c r="BO71" s="118">
        <f>IF(P71=0,"",IF(BN71=0,"",(BN71/P71)))</f>
        <v>1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</v>
      </c>
      <c r="B72" s="189" t="s">
        <v>180</v>
      </c>
      <c r="C72" s="189"/>
      <c r="D72" s="189" t="s">
        <v>171</v>
      </c>
      <c r="E72" s="189" t="s">
        <v>156</v>
      </c>
      <c r="F72" s="189" t="s">
        <v>63</v>
      </c>
      <c r="G72" s="88" t="s">
        <v>90</v>
      </c>
      <c r="H72" s="88" t="s">
        <v>172</v>
      </c>
      <c r="I72" s="190" t="s">
        <v>66</v>
      </c>
      <c r="J72" s="180">
        <v>36000</v>
      </c>
      <c r="K72" s="79">
        <v>1</v>
      </c>
      <c r="L72" s="79">
        <v>0</v>
      </c>
      <c r="M72" s="79">
        <v>16</v>
      </c>
      <c r="N72" s="89">
        <v>1</v>
      </c>
      <c r="O72" s="90">
        <v>0</v>
      </c>
      <c r="P72" s="91">
        <f>N72+O72</f>
        <v>1</v>
      </c>
      <c r="Q72" s="80">
        <f>IFERROR(P72/M72,"-")</f>
        <v>0.0625</v>
      </c>
      <c r="R72" s="79">
        <v>0</v>
      </c>
      <c r="S72" s="79">
        <v>0</v>
      </c>
      <c r="T72" s="80">
        <f>IFERROR(R72/(P72),"-")</f>
        <v>0</v>
      </c>
      <c r="U72" s="186">
        <f>IFERROR(J72/SUM(N72:O73),"-")</f>
        <v>36000</v>
      </c>
      <c r="V72" s="82">
        <v>0</v>
      </c>
      <c r="W72" s="80">
        <f>IF(P72=0,"-",V72/P72)</f>
        <v>0</v>
      </c>
      <c r="X72" s="185">
        <v>0</v>
      </c>
      <c r="Y72" s="186">
        <f>IFERROR(X72/P72,"-")</f>
        <v>0</v>
      </c>
      <c r="Z72" s="186" t="str">
        <f>IFERROR(X72/V72,"-")</f>
        <v>-</v>
      </c>
      <c r="AA72" s="180">
        <f>SUM(X72:X73)-SUM(J72:J73)</f>
        <v>-36000</v>
      </c>
      <c r="AB72" s="83">
        <f>SUM(X72:X73)/SUM(J72:J73)</f>
        <v>0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1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189" t="s">
        <v>181</v>
      </c>
      <c r="C73" s="189"/>
      <c r="D73" s="189" t="s">
        <v>171</v>
      </c>
      <c r="E73" s="189" t="s">
        <v>156</v>
      </c>
      <c r="F73" s="189" t="s">
        <v>68</v>
      </c>
      <c r="G73" s="88"/>
      <c r="H73" s="88"/>
      <c r="I73" s="88"/>
      <c r="J73" s="180"/>
      <c r="K73" s="79">
        <v>38</v>
      </c>
      <c r="L73" s="79">
        <v>5</v>
      </c>
      <c r="M73" s="79">
        <v>0</v>
      </c>
      <c r="N73" s="89">
        <v>0</v>
      </c>
      <c r="O73" s="90">
        <v>0</v>
      </c>
      <c r="P73" s="91">
        <f>N73+O73</f>
        <v>0</v>
      </c>
      <c r="Q73" s="80" t="str">
        <f>IFERROR(P73/M73,"-")</f>
        <v>-</v>
      </c>
      <c r="R73" s="79">
        <v>0</v>
      </c>
      <c r="S73" s="79">
        <v>0</v>
      </c>
      <c r="T73" s="80" t="str">
        <f>IFERROR(R73/(P73),"-")</f>
        <v>-</v>
      </c>
      <c r="U73" s="186"/>
      <c r="V73" s="82">
        <v>0</v>
      </c>
      <c r="W73" s="80" t="str">
        <f>IF(P73=0,"-",V73/P73)</f>
        <v>-</v>
      </c>
      <c r="X73" s="185">
        <v>0</v>
      </c>
      <c r="Y73" s="186" t="str">
        <f>IFERROR(X73/P73,"-")</f>
        <v>-</v>
      </c>
      <c r="Z73" s="186" t="str">
        <f>IFERROR(X73/V73,"-")</f>
        <v>-</v>
      </c>
      <c r="AA73" s="180"/>
      <c r="AB73" s="83"/>
      <c r="AC73" s="77"/>
      <c r="AD73" s="92"/>
      <c r="AE73" s="93" t="str">
        <f>IF(P73=0,"",IF(AD73=0,"",(AD73/P73)))</f>
        <v/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 t="str">
        <f>IF(P73=0,"",IF(AM73=0,"",(AM73/P73)))</f>
        <v/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 t="str">
        <f>IF(P73=0,"",IF(AV73=0,"",(AV73/P73)))</f>
        <v/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 t="str">
        <f>IF(P73=0,"",IF(BE73=0,"",(BE73/P73)))</f>
        <v/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 t="str">
        <f>IF(P73=0,"",IF(BN73=0,"",(BN73/P73)))</f>
        <v/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 t="str">
        <f>IF(P73=0,"",IF(BW73=0,"",(BW73/P73)))</f>
        <v/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 t="str">
        <f>IF(P73=0,"",IF(CF73=0,"",(CF73/P73)))</f>
        <v/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0.44444444444444</v>
      </c>
      <c r="B74" s="189" t="s">
        <v>182</v>
      </c>
      <c r="C74" s="189"/>
      <c r="D74" s="189" t="s">
        <v>171</v>
      </c>
      <c r="E74" s="189" t="s">
        <v>161</v>
      </c>
      <c r="F74" s="189" t="s">
        <v>63</v>
      </c>
      <c r="G74" s="88" t="s">
        <v>90</v>
      </c>
      <c r="H74" s="88" t="s">
        <v>172</v>
      </c>
      <c r="I74" s="191" t="s">
        <v>100</v>
      </c>
      <c r="J74" s="180">
        <v>36000</v>
      </c>
      <c r="K74" s="79">
        <v>4</v>
      </c>
      <c r="L74" s="79">
        <v>0</v>
      </c>
      <c r="M74" s="79">
        <v>38</v>
      </c>
      <c r="N74" s="89">
        <v>1</v>
      </c>
      <c r="O74" s="90">
        <v>0</v>
      </c>
      <c r="P74" s="91">
        <f>N74+O74</f>
        <v>1</v>
      </c>
      <c r="Q74" s="80">
        <f>IFERROR(P74/M74,"-")</f>
        <v>0.026315789473684</v>
      </c>
      <c r="R74" s="79">
        <v>0</v>
      </c>
      <c r="S74" s="79">
        <v>1</v>
      </c>
      <c r="T74" s="80">
        <f>IFERROR(R74/(P74),"-")</f>
        <v>0</v>
      </c>
      <c r="U74" s="186">
        <f>IFERROR(J74/SUM(N74:O75),"-")</f>
        <v>12000</v>
      </c>
      <c r="V74" s="82">
        <v>1</v>
      </c>
      <c r="W74" s="80">
        <f>IF(P74=0,"-",V74/P74)</f>
        <v>1</v>
      </c>
      <c r="X74" s="185">
        <v>10000</v>
      </c>
      <c r="Y74" s="186">
        <f>IFERROR(X74/P74,"-")</f>
        <v>10000</v>
      </c>
      <c r="Z74" s="186">
        <f>IFERROR(X74/V74,"-")</f>
        <v>10000</v>
      </c>
      <c r="AA74" s="180">
        <f>SUM(X74:X75)-SUM(J74:J75)</f>
        <v>-20000</v>
      </c>
      <c r="AB74" s="83">
        <f>SUM(X74:X75)/SUM(J74:J75)</f>
        <v>0.44444444444444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1</v>
      </c>
      <c r="BF74" s="111">
        <f>IF(P74=0,"",IF(BE74=0,"",(BE74/P74)))</f>
        <v>1</v>
      </c>
      <c r="BG74" s="110">
        <v>1</v>
      </c>
      <c r="BH74" s="112">
        <f>IFERROR(BG74/BE74,"-")</f>
        <v>1</v>
      </c>
      <c r="BI74" s="113">
        <v>10000</v>
      </c>
      <c r="BJ74" s="114">
        <f>IFERROR(BI74/BE74,"-")</f>
        <v>10000</v>
      </c>
      <c r="BK74" s="115"/>
      <c r="BL74" s="115">
        <v>1</v>
      </c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>
        <f>IF(P74=0,"",IF(BW74=0,"",(BW74/P74)))</f>
        <v>0</v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1</v>
      </c>
      <c r="CP74" s="139">
        <v>10000</v>
      </c>
      <c r="CQ74" s="139">
        <v>10000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189" t="s">
        <v>183</v>
      </c>
      <c r="C75" s="189"/>
      <c r="D75" s="189" t="s">
        <v>171</v>
      </c>
      <c r="E75" s="189" t="s">
        <v>161</v>
      </c>
      <c r="F75" s="189" t="s">
        <v>68</v>
      </c>
      <c r="G75" s="88"/>
      <c r="H75" s="88"/>
      <c r="I75" s="88"/>
      <c r="J75" s="180"/>
      <c r="K75" s="79">
        <v>9</v>
      </c>
      <c r="L75" s="79">
        <v>7</v>
      </c>
      <c r="M75" s="79">
        <v>1</v>
      </c>
      <c r="N75" s="89">
        <v>2</v>
      </c>
      <c r="O75" s="90">
        <v>0</v>
      </c>
      <c r="P75" s="91">
        <f>N75+O75</f>
        <v>2</v>
      </c>
      <c r="Q75" s="80">
        <f>IFERROR(P75/M75,"-")</f>
        <v>2</v>
      </c>
      <c r="R75" s="79">
        <v>1</v>
      </c>
      <c r="S75" s="79">
        <v>0</v>
      </c>
      <c r="T75" s="80">
        <f>IFERROR(R75/(P75),"-")</f>
        <v>0.5</v>
      </c>
      <c r="U75" s="186"/>
      <c r="V75" s="82">
        <v>1</v>
      </c>
      <c r="W75" s="80">
        <f>IF(P75=0,"-",V75/P75)</f>
        <v>0.5</v>
      </c>
      <c r="X75" s="185">
        <v>6000</v>
      </c>
      <c r="Y75" s="186">
        <f>IFERROR(X75/P75,"-")</f>
        <v>3000</v>
      </c>
      <c r="Z75" s="186">
        <f>IFERROR(X75/V75,"-")</f>
        <v>6000</v>
      </c>
      <c r="AA75" s="18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1</v>
      </c>
      <c r="BO75" s="118">
        <f>IF(P75=0,"",IF(BN75=0,"",(BN75/P75)))</f>
        <v>0.5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>
        <v>1</v>
      </c>
      <c r="BX75" s="125">
        <f>IF(P75=0,"",IF(BW75=0,"",(BW75/P75)))</f>
        <v>0.5</v>
      </c>
      <c r="BY75" s="126">
        <v>1</v>
      </c>
      <c r="BZ75" s="127">
        <f>IFERROR(BY75/BW75,"-")</f>
        <v>1</v>
      </c>
      <c r="CA75" s="128">
        <v>6000</v>
      </c>
      <c r="CB75" s="129">
        <f>IFERROR(CA75/BW75,"-")</f>
        <v>6000</v>
      </c>
      <c r="CC75" s="130"/>
      <c r="CD75" s="130">
        <v>1</v>
      </c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1</v>
      </c>
      <c r="CP75" s="139">
        <v>6000</v>
      </c>
      <c r="CQ75" s="139">
        <v>6000</v>
      </c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2.0833333333333</v>
      </c>
      <c r="B76" s="189" t="s">
        <v>184</v>
      </c>
      <c r="C76" s="189"/>
      <c r="D76" s="189" t="s">
        <v>171</v>
      </c>
      <c r="E76" s="189" t="s">
        <v>164</v>
      </c>
      <c r="F76" s="189" t="s">
        <v>63</v>
      </c>
      <c r="G76" s="88" t="s">
        <v>90</v>
      </c>
      <c r="H76" s="88" t="s">
        <v>172</v>
      </c>
      <c r="I76" s="190" t="s">
        <v>134</v>
      </c>
      <c r="J76" s="180">
        <v>36000</v>
      </c>
      <c r="K76" s="79">
        <v>3</v>
      </c>
      <c r="L76" s="79">
        <v>0</v>
      </c>
      <c r="M76" s="79">
        <v>34</v>
      </c>
      <c r="N76" s="89">
        <v>2</v>
      </c>
      <c r="O76" s="90">
        <v>0</v>
      </c>
      <c r="P76" s="91">
        <f>N76+O76</f>
        <v>2</v>
      </c>
      <c r="Q76" s="80">
        <f>IFERROR(P76/M76,"-")</f>
        <v>0.058823529411765</v>
      </c>
      <c r="R76" s="79">
        <v>1</v>
      </c>
      <c r="S76" s="79">
        <v>1</v>
      </c>
      <c r="T76" s="80">
        <f>IFERROR(R76/(P76),"-")</f>
        <v>0.5</v>
      </c>
      <c r="U76" s="186">
        <f>IFERROR(J76/SUM(N76:O77),"-")</f>
        <v>9000</v>
      </c>
      <c r="V76" s="82">
        <v>2</v>
      </c>
      <c r="W76" s="80">
        <f>IF(P76=0,"-",V76/P76)</f>
        <v>1</v>
      </c>
      <c r="X76" s="185">
        <v>75000</v>
      </c>
      <c r="Y76" s="186">
        <f>IFERROR(X76/P76,"-")</f>
        <v>37500</v>
      </c>
      <c r="Z76" s="186">
        <f>IFERROR(X76/V76,"-")</f>
        <v>37500</v>
      </c>
      <c r="AA76" s="180">
        <f>SUM(X76:X77)-SUM(J76:J77)</f>
        <v>39000</v>
      </c>
      <c r="AB76" s="83">
        <f>SUM(X76:X77)/SUM(J76:J77)</f>
        <v>2.0833333333333</v>
      </c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>
        <v>1</v>
      </c>
      <c r="BF76" s="111">
        <f>IF(P76=0,"",IF(BE76=0,"",(BE76/P76)))</f>
        <v>0.5</v>
      </c>
      <c r="BG76" s="110">
        <v>1</v>
      </c>
      <c r="BH76" s="112">
        <f>IFERROR(BG76/BE76,"-")</f>
        <v>1</v>
      </c>
      <c r="BI76" s="113">
        <v>3000</v>
      </c>
      <c r="BJ76" s="114">
        <f>IFERROR(BI76/BE76,"-")</f>
        <v>3000</v>
      </c>
      <c r="BK76" s="115">
        <v>1</v>
      </c>
      <c r="BL76" s="115"/>
      <c r="BM76" s="115"/>
      <c r="BN76" s="117">
        <v>1</v>
      </c>
      <c r="BO76" s="118">
        <f>IF(P76=0,"",IF(BN76=0,"",(BN76/P76)))</f>
        <v>0.5</v>
      </c>
      <c r="BP76" s="119">
        <v>1</v>
      </c>
      <c r="BQ76" s="120">
        <f>IFERROR(BP76/BN76,"-")</f>
        <v>1</v>
      </c>
      <c r="BR76" s="121">
        <v>72000</v>
      </c>
      <c r="BS76" s="122">
        <f>IFERROR(BR76/BN76,"-")</f>
        <v>72000</v>
      </c>
      <c r="BT76" s="123"/>
      <c r="BU76" s="123"/>
      <c r="BV76" s="123">
        <v>1</v>
      </c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2</v>
      </c>
      <c r="CP76" s="139">
        <v>75000</v>
      </c>
      <c r="CQ76" s="139">
        <v>72000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189" t="s">
        <v>185</v>
      </c>
      <c r="C77" s="189"/>
      <c r="D77" s="189" t="s">
        <v>171</v>
      </c>
      <c r="E77" s="189" t="s">
        <v>164</v>
      </c>
      <c r="F77" s="189" t="s">
        <v>68</v>
      </c>
      <c r="G77" s="88"/>
      <c r="H77" s="88"/>
      <c r="I77" s="88"/>
      <c r="J77" s="180"/>
      <c r="K77" s="79">
        <v>51</v>
      </c>
      <c r="L77" s="79">
        <v>9</v>
      </c>
      <c r="M77" s="79">
        <v>2</v>
      </c>
      <c r="N77" s="89">
        <v>2</v>
      </c>
      <c r="O77" s="90">
        <v>0</v>
      </c>
      <c r="P77" s="91">
        <f>N77+O77</f>
        <v>2</v>
      </c>
      <c r="Q77" s="80">
        <f>IFERROR(P77/M77,"-")</f>
        <v>1</v>
      </c>
      <c r="R77" s="79">
        <v>0</v>
      </c>
      <c r="S77" s="79">
        <v>0</v>
      </c>
      <c r="T77" s="80">
        <f>IFERROR(R77/(P77),"-")</f>
        <v>0</v>
      </c>
      <c r="U77" s="186"/>
      <c r="V77" s="82">
        <v>0</v>
      </c>
      <c r="W77" s="80">
        <f>IF(P77=0,"-",V77/P77)</f>
        <v>0</v>
      </c>
      <c r="X77" s="185">
        <v>0</v>
      </c>
      <c r="Y77" s="186">
        <f>IFERROR(X77/P77,"-")</f>
        <v>0</v>
      </c>
      <c r="Z77" s="186" t="str">
        <f>IFERROR(X77/V77,"-")</f>
        <v>-</v>
      </c>
      <c r="AA77" s="18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>
        <v>1</v>
      </c>
      <c r="BF77" s="111">
        <f>IF(P77=0,"",IF(BE77=0,"",(BE77/P77)))</f>
        <v>0.5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>
        <v>1</v>
      </c>
      <c r="BO77" s="118">
        <f>IF(P77=0,"",IF(BN77=0,"",(BN77/P77)))</f>
        <v>0.5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>
        <f>AB78</f>
        <v>0</v>
      </c>
      <c r="B78" s="189" t="s">
        <v>186</v>
      </c>
      <c r="C78" s="189"/>
      <c r="D78" s="189" t="s">
        <v>171</v>
      </c>
      <c r="E78" s="189" t="s">
        <v>168</v>
      </c>
      <c r="F78" s="189" t="s">
        <v>63</v>
      </c>
      <c r="G78" s="88" t="s">
        <v>90</v>
      </c>
      <c r="H78" s="88" t="s">
        <v>172</v>
      </c>
      <c r="I78" s="191" t="s">
        <v>96</v>
      </c>
      <c r="J78" s="180">
        <v>36000</v>
      </c>
      <c r="K78" s="79">
        <v>0</v>
      </c>
      <c r="L78" s="79">
        <v>0</v>
      </c>
      <c r="M78" s="79">
        <v>43</v>
      </c>
      <c r="N78" s="89">
        <v>0</v>
      </c>
      <c r="O78" s="90">
        <v>0</v>
      </c>
      <c r="P78" s="91">
        <f>N78+O78</f>
        <v>0</v>
      </c>
      <c r="Q78" s="80">
        <f>IFERROR(P78/M78,"-")</f>
        <v>0</v>
      </c>
      <c r="R78" s="79">
        <v>0</v>
      </c>
      <c r="S78" s="79">
        <v>0</v>
      </c>
      <c r="T78" s="80" t="str">
        <f>IFERROR(R78/(P78),"-")</f>
        <v>-</v>
      </c>
      <c r="U78" s="186">
        <f>IFERROR(J78/SUM(N78:O79),"-")</f>
        <v>36000</v>
      </c>
      <c r="V78" s="82">
        <v>0</v>
      </c>
      <c r="W78" s="80" t="str">
        <f>IF(P78=0,"-",V78/P78)</f>
        <v>-</v>
      </c>
      <c r="X78" s="185">
        <v>0</v>
      </c>
      <c r="Y78" s="186" t="str">
        <f>IFERROR(X78/P78,"-")</f>
        <v>-</v>
      </c>
      <c r="Z78" s="186" t="str">
        <f>IFERROR(X78/V78,"-")</f>
        <v>-</v>
      </c>
      <c r="AA78" s="180">
        <f>SUM(X78:X79)-SUM(J78:J79)</f>
        <v>-36000</v>
      </c>
      <c r="AB78" s="83">
        <f>SUM(X78:X79)/SUM(J78:J79)</f>
        <v>0</v>
      </c>
      <c r="AC78" s="77"/>
      <c r="AD78" s="92"/>
      <c r="AE78" s="93" t="str">
        <f>IF(P78=0,"",IF(AD78=0,"",(AD78/P78)))</f>
        <v/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 t="str">
        <f>IF(P78=0,"",IF(AM78=0,"",(AM78/P78)))</f>
        <v/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 t="str">
        <f>IF(P78=0,"",IF(AV78=0,"",(AV78/P78)))</f>
        <v/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 t="str">
        <f>IF(P78=0,"",IF(BE78=0,"",(BE78/P78)))</f>
        <v/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 t="str">
        <f>IF(P78=0,"",IF(BN78=0,"",(BN78/P78)))</f>
        <v/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 t="str">
        <f>IF(P78=0,"",IF(BW78=0,"",(BW78/P78)))</f>
        <v/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 t="str">
        <f>IF(P78=0,"",IF(CF78=0,"",(CF78/P78)))</f>
        <v/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189" t="s">
        <v>187</v>
      </c>
      <c r="C79" s="189"/>
      <c r="D79" s="189" t="s">
        <v>171</v>
      </c>
      <c r="E79" s="189" t="s">
        <v>168</v>
      </c>
      <c r="F79" s="189" t="s">
        <v>68</v>
      </c>
      <c r="G79" s="88"/>
      <c r="H79" s="88"/>
      <c r="I79" s="88"/>
      <c r="J79" s="180"/>
      <c r="K79" s="79">
        <v>2</v>
      </c>
      <c r="L79" s="79">
        <v>2</v>
      </c>
      <c r="M79" s="79">
        <v>2</v>
      </c>
      <c r="N79" s="89">
        <v>1</v>
      </c>
      <c r="O79" s="90">
        <v>0</v>
      </c>
      <c r="P79" s="91">
        <f>N79+O79</f>
        <v>1</v>
      </c>
      <c r="Q79" s="80">
        <f>IFERROR(P79/M79,"-")</f>
        <v>0.5</v>
      </c>
      <c r="R79" s="79">
        <v>0</v>
      </c>
      <c r="S79" s="79">
        <v>0</v>
      </c>
      <c r="T79" s="80">
        <f>IFERROR(R79/(P79),"-")</f>
        <v>0</v>
      </c>
      <c r="U79" s="186"/>
      <c r="V79" s="82">
        <v>0</v>
      </c>
      <c r="W79" s="80">
        <f>IF(P79=0,"-",V79/P79)</f>
        <v>0</v>
      </c>
      <c r="X79" s="185">
        <v>0</v>
      </c>
      <c r="Y79" s="186">
        <f>IFERROR(X79/P79,"-")</f>
        <v>0</v>
      </c>
      <c r="Z79" s="186" t="str">
        <f>IFERROR(X79/V79,"-")</f>
        <v>-</v>
      </c>
      <c r="AA79" s="180"/>
      <c r="AB79" s="83"/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1</v>
      </c>
      <c r="BO79" s="118">
        <f>IF(P79=0,"",IF(BN79=0,"",(BN79/P79)))</f>
        <v>1</v>
      </c>
      <c r="BP79" s="119"/>
      <c r="BQ79" s="120">
        <f>IFERROR(BP79/BN79,"-")</f>
        <v>0</v>
      </c>
      <c r="BR79" s="121"/>
      <c r="BS79" s="122">
        <f>IFERROR(BR79/BN79,"-")</f>
        <v>0</v>
      </c>
      <c r="BT79" s="123"/>
      <c r="BU79" s="123"/>
      <c r="BV79" s="123"/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>
        <f>AB80</f>
        <v>0.16666666666667</v>
      </c>
      <c r="B80" s="189" t="s">
        <v>188</v>
      </c>
      <c r="C80" s="189"/>
      <c r="D80" s="189" t="s">
        <v>189</v>
      </c>
      <c r="E80" s="189" t="s">
        <v>168</v>
      </c>
      <c r="F80" s="189" t="s">
        <v>63</v>
      </c>
      <c r="G80" s="88" t="s">
        <v>114</v>
      </c>
      <c r="H80" s="88" t="s">
        <v>190</v>
      </c>
      <c r="I80" s="191" t="s">
        <v>123</v>
      </c>
      <c r="J80" s="180">
        <v>120000</v>
      </c>
      <c r="K80" s="79">
        <v>3</v>
      </c>
      <c r="L80" s="79">
        <v>0</v>
      </c>
      <c r="M80" s="79">
        <v>23</v>
      </c>
      <c r="N80" s="89">
        <v>0</v>
      </c>
      <c r="O80" s="90">
        <v>0</v>
      </c>
      <c r="P80" s="91">
        <f>N80+O80</f>
        <v>0</v>
      </c>
      <c r="Q80" s="80">
        <f>IFERROR(P80/M80,"-")</f>
        <v>0</v>
      </c>
      <c r="R80" s="79">
        <v>0</v>
      </c>
      <c r="S80" s="79">
        <v>0</v>
      </c>
      <c r="T80" s="80" t="str">
        <f>IFERROR(R80/(P80),"-")</f>
        <v>-</v>
      </c>
      <c r="U80" s="186">
        <f>IFERROR(J80/SUM(N80:O84),"-")</f>
        <v>9230.7692307692</v>
      </c>
      <c r="V80" s="82">
        <v>0</v>
      </c>
      <c r="W80" s="80" t="str">
        <f>IF(P80=0,"-",V80/P80)</f>
        <v>-</v>
      </c>
      <c r="X80" s="185">
        <v>0</v>
      </c>
      <c r="Y80" s="186" t="str">
        <f>IFERROR(X80/P80,"-")</f>
        <v>-</v>
      </c>
      <c r="Z80" s="186" t="str">
        <f>IFERROR(X80/V80,"-")</f>
        <v>-</v>
      </c>
      <c r="AA80" s="180">
        <f>SUM(X80:X84)-SUM(J80:J84)</f>
        <v>-100000</v>
      </c>
      <c r="AB80" s="83">
        <f>SUM(X80:X84)/SUM(J80:J84)</f>
        <v>0.16666666666667</v>
      </c>
      <c r="AC80" s="77"/>
      <c r="AD80" s="92"/>
      <c r="AE80" s="93" t="str">
        <f>IF(P80=0,"",IF(AD80=0,"",(AD80/P80)))</f>
        <v/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 t="str">
        <f>IF(P80=0,"",IF(AM80=0,"",(AM80/P80)))</f>
        <v/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 t="str">
        <f>IF(P80=0,"",IF(AV80=0,"",(AV80/P80)))</f>
        <v/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 t="str">
        <f>IF(P80=0,"",IF(BE80=0,"",(BE80/P80)))</f>
        <v/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 t="str">
        <f>IF(P80=0,"",IF(BN80=0,"",(BN80/P80)))</f>
        <v/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/>
      <c r="BX80" s="125" t="str">
        <f>IF(P80=0,"",IF(BW80=0,"",(BW80/P80)))</f>
        <v/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 t="str">
        <f>IF(P80=0,"",IF(CF80=0,"",(CF80/P80)))</f>
        <v/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189" t="s">
        <v>191</v>
      </c>
      <c r="C81" s="189"/>
      <c r="D81" s="189" t="s">
        <v>189</v>
      </c>
      <c r="E81" s="189" t="s">
        <v>164</v>
      </c>
      <c r="F81" s="189" t="s">
        <v>63</v>
      </c>
      <c r="G81" s="88" t="s">
        <v>114</v>
      </c>
      <c r="H81" s="88" t="s">
        <v>190</v>
      </c>
      <c r="I81" s="190" t="s">
        <v>82</v>
      </c>
      <c r="J81" s="180"/>
      <c r="K81" s="79">
        <v>1</v>
      </c>
      <c r="L81" s="79">
        <v>0</v>
      </c>
      <c r="M81" s="79">
        <v>33</v>
      </c>
      <c r="N81" s="89">
        <v>1</v>
      </c>
      <c r="O81" s="90">
        <v>0</v>
      </c>
      <c r="P81" s="91">
        <f>N81+O81</f>
        <v>1</v>
      </c>
      <c r="Q81" s="80">
        <f>IFERROR(P81/M81,"-")</f>
        <v>0.03030303030303</v>
      </c>
      <c r="R81" s="79">
        <v>0</v>
      </c>
      <c r="S81" s="79">
        <v>1</v>
      </c>
      <c r="T81" s="80">
        <f>IFERROR(R81/(P81),"-")</f>
        <v>0</v>
      </c>
      <c r="U81" s="186"/>
      <c r="V81" s="82">
        <v>1</v>
      </c>
      <c r="W81" s="80">
        <f>IF(P81=0,"-",V81/P81)</f>
        <v>1</v>
      </c>
      <c r="X81" s="185">
        <v>5000</v>
      </c>
      <c r="Y81" s="186">
        <f>IFERROR(X81/P81,"-")</f>
        <v>5000</v>
      </c>
      <c r="Z81" s="186">
        <f>IFERROR(X81/V81,"-")</f>
        <v>5000</v>
      </c>
      <c r="AA81" s="180"/>
      <c r="AB81" s="83"/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>
        <f>IF(P81=0,"",IF(BE81=0,"",(BE81/P81)))</f>
        <v>0</v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/>
      <c r="BO81" s="118">
        <f>IF(P81=0,"",IF(BN81=0,"",(BN81/P81)))</f>
        <v>0</v>
      </c>
      <c r="BP81" s="119"/>
      <c r="BQ81" s="120" t="str">
        <f>IFERROR(BP81/BN81,"-")</f>
        <v>-</v>
      </c>
      <c r="BR81" s="121"/>
      <c r="BS81" s="122" t="str">
        <f>IFERROR(BR81/BN81,"-")</f>
        <v>-</v>
      </c>
      <c r="BT81" s="123"/>
      <c r="BU81" s="123"/>
      <c r="BV81" s="123"/>
      <c r="BW81" s="124">
        <v>1</v>
      </c>
      <c r="BX81" s="125">
        <f>IF(P81=0,"",IF(BW81=0,"",(BW81/P81)))</f>
        <v>1</v>
      </c>
      <c r="BY81" s="126">
        <v>1</v>
      </c>
      <c r="BZ81" s="127">
        <f>IFERROR(BY81/BW81,"-")</f>
        <v>1</v>
      </c>
      <c r="CA81" s="128">
        <v>5000</v>
      </c>
      <c r="CB81" s="129">
        <f>IFERROR(CA81/BW81,"-")</f>
        <v>5000</v>
      </c>
      <c r="CC81" s="130">
        <v>1</v>
      </c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1</v>
      </c>
      <c r="CP81" s="139">
        <v>5000</v>
      </c>
      <c r="CQ81" s="139">
        <v>5000</v>
      </c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189" t="s">
        <v>192</v>
      </c>
      <c r="C82" s="189"/>
      <c r="D82" s="189" t="s">
        <v>189</v>
      </c>
      <c r="E82" s="189" t="s">
        <v>161</v>
      </c>
      <c r="F82" s="189" t="s">
        <v>63</v>
      </c>
      <c r="G82" s="88" t="s">
        <v>114</v>
      </c>
      <c r="H82" s="88" t="s">
        <v>190</v>
      </c>
      <c r="I82" s="191" t="s">
        <v>100</v>
      </c>
      <c r="J82" s="180"/>
      <c r="K82" s="79">
        <v>6</v>
      </c>
      <c r="L82" s="79">
        <v>0</v>
      </c>
      <c r="M82" s="79">
        <v>29</v>
      </c>
      <c r="N82" s="89">
        <v>1</v>
      </c>
      <c r="O82" s="90">
        <v>0</v>
      </c>
      <c r="P82" s="91">
        <f>N82+O82</f>
        <v>1</v>
      </c>
      <c r="Q82" s="80">
        <f>IFERROR(P82/M82,"-")</f>
        <v>0.03448275862069</v>
      </c>
      <c r="R82" s="79">
        <v>0</v>
      </c>
      <c r="S82" s="79">
        <v>1</v>
      </c>
      <c r="T82" s="80">
        <f>IFERROR(R82/(P82),"-")</f>
        <v>0</v>
      </c>
      <c r="U82" s="186"/>
      <c r="V82" s="82">
        <v>0</v>
      </c>
      <c r="W82" s="80">
        <f>IF(P82=0,"-",V82/P82)</f>
        <v>0</v>
      </c>
      <c r="X82" s="185">
        <v>0</v>
      </c>
      <c r="Y82" s="186">
        <f>IFERROR(X82/P82,"-")</f>
        <v>0</v>
      </c>
      <c r="Z82" s="186" t="str">
        <f>IFERROR(X82/V82,"-")</f>
        <v>-</v>
      </c>
      <c r="AA82" s="18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1</v>
      </c>
      <c r="BO82" s="118">
        <f>IF(P82=0,"",IF(BN82=0,"",(BN82/P82)))</f>
        <v>1</v>
      </c>
      <c r="BP82" s="119"/>
      <c r="BQ82" s="120">
        <f>IFERROR(BP82/BN82,"-")</f>
        <v>0</v>
      </c>
      <c r="BR82" s="121"/>
      <c r="BS82" s="122">
        <f>IFERROR(BR82/BN82,"-")</f>
        <v>0</v>
      </c>
      <c r="BT82" s="123"/>
      <c r="BU82" s="123"/>
      <c r="BV82" s="123"/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189" t="s">
        <v>193</v>
      </c>
      <c r="C83" s="189"/>
      <c r="D83" s="189" t="s">
        <v>189</v>
      </c>
      <c r="E83" s="189" t="s">
        <v>156</v>
      </c>
      <c r="F83" s="189" t="s">
        <v>63</v>
      </c>
      <c r="G83" s="88" t="s">
        <v>114</v>
      </c>
      <c r="H83" s="88" t="s">
        <v>190</v>
      </c>
      <c r="I83" s="190" t="s">
        <v>134</v>
      </c>
      <c r="J83" s="180"/>
      <c r="K83" s="79">
        <v>6</v>
      </c>
      <c r="L83" s="79">
        <v>0</v>
      </c>
      <c r="M83" s="79">
        <v>29</v>
      </c>
      <c r="N83" s="89">
        <v>2</v>
      </c>
      <c r="O83" s="90">
        <v>0</v>
      </c>
      <c r="P83" s="91">
        <f>N83+O83</f>
        <v>2</v>
      </c>
      <c r="Q83" s="80">
        <f>IFERROR(P83/M83,"-")</f>
        <v>0.068965517241379</v>
      </c>
      <c r="R83" s="79">
        <v>0</v>
      </c>
      <c r="S83" s="79">
        <v>2</v>
      </c>
      <c r="T83" s="80">
        <f>IFERROR(R83/(P83),"-")</f>
        <v>0</v>
      </c>
      <c r="U83" s="186"/>
      <c r="V83" s="82">
        <v>0</v>
      </c>
      <c r="W83" s="80">
        <f>IF(P83=0,"-",V83/P83)</f>
        <v>0</v>
      </c>
      <c r="X83" s="185">
        <v>0</v>
      </c>
      <c r="Y83" s="186">
        <f>IFERROR(X83/P83,"-")</f>
        <v>0</v>
      </c>
      <c r="Z83" s="186" t="str">
        <f>IFERROR(X83/V83,"-")</f>
        <v>-</v>
      </c>
      <c r="AA83" s="180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>
        <f>IF(P83=0,"",IF(BE83=0,"",(BE83/P83)))</f>
        <v>0</v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>
        <v>1</v>
      </c>
      <c r="BO83" s="118">
        <f>IF(P83=0,"",IF(BN83=0,"",(BN83/P83)))</f>
        <v>0.5</v>
      </c>
      <c r="BP83" s="119"/>
      <c r="BQ83" s="120">
        <f>IFERROR(BP83/BN83,"-")</f>
        <v>0</v>
      </c>
      <c r="BR83" s="121"/>
      <c r="BS83" s="122">
        <f>IFERROR(BR83/BN83,"-")</f>
        <v>0</v>
      </c>
      <c r="BT83" s="123"/>
      <c r="BU83" s="123"/>
      <c r="BV83" s="123"/>
      <c r="BW83" s="124">
        <v>1</v>
      </c>
      <c r="BX83" s="125">
        <f>IF(P83=0,"",IF(BW83=0,"",(BW83/P83)))</f>
        <v>0.5</v>
      </c>
      <c r="BY83" s="126"/>
      <c r="BZ83" s="127">
        <f>IFERROR(BY83/BW83,"-")</f>
        <v>0</v>
      </c>
      <c r="CA83" s="128"/>
      <c r="CB83" s="129">
        <f>IFERROR(CA83/BW83,"-")</f>
        <v>0</v>
      </c>
      <c r="CC83" s="130"/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189" t="s">
        <v>194</v>
      </c>
      <c r="C84" s="189"/>
      <c r="D84" s="189" t="s">
        <v>195</v>
      </c>
      <c r="E84" s="189" t="s">
        <v>195</v>
      </c>
      <c r="F84" s="189" t="s">
        <v>68</v>
      </c>
      <c r="G84" s="88" t="s">
        <v>196</v>
      </c>
      <c r="H84" s="88"/>
      <c r="I84" s="88"/>
      <c r="J84" s="180"/>
      <c r="K84" s="79">
        <v>56</v>
      </c>
      <c r="L84" s="79">
        <v>38</v>
      </c>
      <c r="M84" s="79">
        <v>18</v>
      </c>
      <c r="N84" s="89">
        <v>8</v>
      </c>
      <c r="O84" s="90">
        <v>1</v>
      </c>
      <c r="P84" s="91">
        <f>N84+O84</f>
        <v>9</v>
      </c>
      <c r="Q84" s="80">
        <f>IFERROR(P84/M84,"-")</f>
        <v>0.5</v>
      </c>
      <c r="R84" s="79">
        <v>4</v>
      </c>
      <c r="S84" s="79">
        <v>0</v>
      </c>
      <c r="T84" s="80">
        <f>IFERROR(R84/(P84),"-")</f>
        <v>0.44444444444444</v>
      </c>
      <c r="U84" s="186"/>
      <c r="V84" s="82">
        <v>2</v>
      </c>
      <c r="W84" s="80">
        <f>IF(P84=0,"-",V84/P84)</f>
        <v>0.22222222222222</v>
      </c>
      <c r="X84" s="185">
        <v>15000</v>
      </c>
      <c r="Y84" s="186">
        <f>IFERROR(X84/P84,"-")</f>
        <v>1666.6666666667</v>
      </c>
      <c r="Z84" s="186">
        <f>IFERROR(X84/V84,"-")</f>
        <v>7500</v>
      </c>
      <c r="AA84" s="180"/>
      <c r="AB84" s="83"/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>
        <v>3</v>
      </c>
      <c r="BF84" s="111">
        <f>IF(P84=0,"",IF(BE84=0,"",(BE84/P84)))</f>
        <v>0.33333333333333</v>
      </c>
      <c r="BG84" s="110">
        <v>1</v>
      </c>
      <c r="BH84" s="112">
        <f>IFERROR(BG84/BE84,"-")</f>
        <v>0.33333333333333</v>
      </c>
      <c r="BI84" s="113">
        <v>10000</v>
      </c>
      <c r="BJ84" s="114">
        <f>IFERROR(BI84/BE84,"-")</f>
        <v>3333.3333333333</v>
      </c>
      <c r="BK84" s="115"/>
      <c r="BL84" s="115">
        <v>1</v>
      </c>
      <c r="BM84" s="115"/>
      <c r="BN84" s="117">
        <v>2</v>
      </c>
      <c r="BO84" s="118">
        <f>IF(P84=0,"",IF(BN84=0,"",(BN84/P84)))</f>
        <v>0.22222222222222</v>
      </c>
      <c r="BP84" s="119"/>
      <c r="BQ84" s="120">
        <f>IFERROR(BP84/BN84,"-")</f>
        <v>0</v>
      </c>
      <c r="BR84" s="121"/>
      <c r="BS84" s="122">
        <f>IFERROR(BR84/BN84,"-")</f>
        <v>0</v>
      </c>
      <c r="BT84" s="123"/>
      <c r="BU84" s="123"/>
      <c r="BV84" s="123"/>
      <c r="BW84" s="124">
        <v>4</v>
      </c>
      <c r="BX84" s="125">
        <f>IF(P84=0,"",IF(BW84=0,"",(BW84/P84)))</f>
        <v>0.44444444444444</v>
      </c>
      <c r="BY84" s="126">
        <v>1</v>
      </c>
      <c r="BZ84" s="127">
        <f>IFERROR(BY84/BW84,"-")</f>
        <v>0.25</v>
      </c>
      <c r="CA84" s="128">
        <v>5000</v>
      </c>
      <c r="CB84" s="129">
        <f>IFERROR(CA84/BW84,"-")</f>
        <v>1250</v>
      </c>
      <c r="CC84" s="130">
        <v>1</v>
      </c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2</v>
      </c>
      <c r="CP84" s="139">
        <v>15000</v>
      </c>
      <c r="CQ84" s="139">
        <v>10000</v>
      </c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30"/>
      <c r="B85" s="85"/>
      <c r="C85" s="86"/>
      <c r="D85" s="86"/>
      <c r="E85" s="86"/>
      <c r="F85" s="87"/>
      <c r="G85" s="88"/>
      <c r="H85" s="88"/>
      <c r="I85" s="88"/>
      <c r="J85" s="181"/>
      <c r="K85" s="34"/>
      <c r="L85" s="34"/>
      <c r="M85" s="31"/>
      <c r="N85" s="23"/>
      <c r="O85" s="23"/>
      <c r="P85" s="23"/>
      <c r="Q85" s="32"/>
      <c r="R85" s="32"/>
      <c r="S85" s="23"/>
      <c r="T85" s="32"/>
      <c r="U85" s="187"/>
      <c r="V85" s="25"/>
      <c r="W85" s="25"/>
      <c r="X85" s="187"/>
      <c r="Y85" s="187"/>
      <c r="Z85" s="187"/>
      <c r="AA85" s="187"/>
      <c r="AB85" s="33"/>
      <c r="AC85" s="57"/>
      <c r="AD85" s="61"/>
      <c r="AE85" s="62"/>
      <c r="AF85" s="61"/>
      <c r="AG85" s="65"/>
      <c r="AH85" s="66"/>
      <c r="AI85" s="67"/>
      <c r="AJ85" s="68"/>
      <c r="AK85" s="68"/>
      <c r="AL85" s="68"/>
      <c r="AM85" s="61"/>
      <c r="AN85" s="62"/>
      <c r="AO85" s="61"/>
      <c r="AP85" s="65"/>
      <c r="AQ85" s="66"/>
      <c r="AR85" s="67"/>
      <c r="AS85" s="68"/>
      <c r="AT85" s="68"/>
      <c r="AU85" s="68"/>
      <c r="AV85" s="61"/>
      <c r="AW85" s="62"/>
      <c r="AX85" s="61"/>
      <c r="AY85" s="65"/>
      <c r="AZ85" s="66"/>
      <c r="BA85" s="67"/>
      <c r="BB85" s="68"/>
      <c r="BC85" s="68"/>
      <c r="BD85" s="68"/>
      <c r="BE85" s="61"/>
      <c r="BF85" s="62"/>
      <c r="BG85" s="61"/>
      <c r="BH85" s="65"/>
      <c r="BI85" s="66"/>
      <c r="BJ85" s="67"/>
      <c r="BK85" s="68"/>
      <c r="BL85" s="68"/>
      <c r="BM85" s="68"/>
      <c r="BN85" s="63"/>
      <c r="BO85" s="64"/>
      <c r="BP85" s="61"/>
      <c r="BQ85" s="65"/>
      <c r="BR85" s="66"/>
      <c r="BS85" s="67"/>
      <c r="BT85" s="68"/>
      <c r="BU85" s="68"/>
      <c r="BV85" s="68"/>
      <c r="BW85" s="63"/>
      <c r="BX85" s="64"/>
      <c r="BY85" s="61"/>
      <c r="BZ85" s="65"/>
      <c r="CA85" s="66"/>
      <c r="CB85" s="67"/>
      <c r="CC85" s="68"/>
      <c r="CD85" s="68"/>
      <c r="CE85" s="68"/>
      <c r="CF85" s="63"/>
      <c r="CG85" s="64"/>
      <c r="CH85" s="61"/>
      <c r="CI85" s="65"/>
      <c r="CJ85" s="66"/>
      <c r="CK85" s="67"/>
      <c r="CL85" s="68"/>
      <c r="CM85" s="68"/>
      <c r="CN85" s="68"/>
      <c r="CO85" s="69"/>
      <c r="CP85" s="66"/>
      <c r="CQ85" s="66"/>
      <c r="CR85" s="66"/>
      <c r="CS85" s="70"/>
    </row>
    <row r="86" spans="1:98">
      <c r="A86" s="30"/>
      <c r="B86" s="37"/>
      <c r="C86" s="21"/>
      <c r="D86" s="21"/>
      <c r="E86" s="21"/>
      <c r="F86" s="22"/>
      <c r="G86" s="36"/>
      <c r="H86" s="36"/>
      <c r="I86" s="73"/>
      <c r="J86" s="182"/>
      <c r="K86" s="34"/>
      <c r="L86" s="34"/>
      <c r="M86" s="31"/>
      <c r="N86" s="23"/>
      <c r="O86" s="23"/>
      <c r="P86" s="23"/>
      <c r="Q86" s="32"/>
      <c r="R86" s="32"/>
      <c r="S86" s="23"/>
      <c r="T86" s="32"/>
      <c r="U86" s="187"/>
      <c r="V86" s="25"/>
      <c r="W86" s="25"/>
      <c r="X86" s="187"/>
      <c r="Y86" s="187"/>
      <c r="Z86" s="187"/>
      <c r="AA86" s="187"/>
      <c r="AB86" s="33"/>
      <c r="AC86" s="59"/>
      <c r="AD86" s="61"/>
      <c r="AE86" s="62"/>
      <c r="AF86" s="61"/>
      <c r="AG86" s="65"/>
      <c r="AH86" s="66"/>
      <c r="AI86" s="67"/>
      <c r="AJ86" s="68"/>
      <c r="AK86" s="68"/>
      <c r="AL86" s="68"/>
      <c r="AM86" s="61"/>
      <c r="AN86" s="62"/>
      <c r="AO86" s="61"/>
      <c r="AP86" s="65"/>
      <c r="AQ86" s="66"/>
      <c r="AR86" s="67"/>
      <c r="AS86" s="68"/>
      <c r="AT86" s="68"/>
      <c r="AU86" s="68"/>
      <c r="AV86" s="61"/>
      <c r="AW86" s="62"/>
      <c r="AX86" s="61"/>
      <c r="AY86" s="65"/>
      <c r="AZ86" s="66"/>
      <c r="BA86" s="67"/>
      <c r="BB86" s="68"/>
      <c r="BC86" s="68"/>
      <c r="BD86" s="68"/>
      <c r="BE86" s="61"/>
      <c r="BF86" s="62"/>
      <c r="BG86" s="61"/>
      <c r="BH86" s="65"/>
      <c r="BI86" s="66"/>
      <c r="BJ86" s="67"/>
      <c r="BK86" s="68"/>
      <c r="BL86" s="68"/>
      <c r="BM86" s="68"/>
      <c r="BN86" s="63"/>
      <c r="BO86" s="64"/>
      <c r="BP86" s="61"/>
      <c r="BQ86" s="65"/>
      <c r="BR86" s="66"/>
      <c r="BS86" s="67"/>
      <c r="BT86" s="68"/>
      <c r="BU86" s="68"/>
      <c r="BV86" s="68"/>
      <c r="BW86" s="63"/>
      <c r="BX86" s="64"/>
      <c r="BY86" s="61"/>
      <c r="BZ86" s="65"/>
      <c r="CA86" s="66"/>
      <c r="CB86" s="67"/>
      <c r="CC86" s="68"/>
      <c r="CD86" s="68"/>
      <c r="CE86" s="68"/>
      <c r="CF86" s="63"/>
      <c r="CG86" s="64"/>
      <c r="CH86" s="61"/>
      <c r="CI86" s="65"/>
      <c r="CJ86" s="66"/>
      <c r="CK86" s="67"/>
      <c r="CL86" s="68"/>
      <c r="CM86" s="68"/>
      <c r="CN86" s="68"/>
      <c r="CO86" s="69"/>
      <c r="CP86" s="66"/>
      <c r="CQ86" s="66"/>
      <c r="CR86" s="66"/>
      <c r="CS86" s="70"/>
    </row>
    <row r="87" spans="1:98">
      <c r="A87" s="19">
        <f>AB87</f>
        <v>0.66911764705882</v>
      </c>
      <c r="B87" s="39"/>
      <c r="C87" s="39"/>
      <c r="D87" s="39"/>
      <c r="E87" s="39"/>
      <c r="F87" s="39"/>
      <c r="G87" s="40" t="s">
        <v>197</v>
      </c>
      <c r="H87" s="40"/>
      <c r="I87" s="40"/>
      <c r="J87" s="183">
        <f>SUM(J6:J86)</f>
        <v>4080000</v>
      </c>
      <c r="K87" s="41">
        <f>SUM(K6:K86)</f>
        <v>1367</v>
      </c>
      <c r="L87" s="41">
        <f>SUM(L6:L86)</f>
        <v>587</v>
      </c>
      <c r="M87" s="41">
        <f>SUM(M6:M86)</f>
        <v>1759</v>
      </c>
      <c r="N87" s="41">
        <f>SUM(N6:N86)</f>
        <v>251</v>
      </c>
      <c r="O87" s="41">
        <f>SUM(O6:O86)</f>
        <v>4</v>
      </c>
      <c r="P87" s="41">
        <f>SUM(P6:P86)</f>
        <v>255</v>
      </c>
      <c r="Q87" s="42">
        <f>IFERROR(P87/M87,"-")</f>
        <v>0.14496873223422</v>
      </c>
      <c r="R87" s="76">
        <f>SUM(R6:R86)</f>
        <v>38</v>
      </c>
      <c r="S87" s="76">
        <f>SUM(S6:S86)</f>
        <v>59</v>
      </c>
      <c r="T87" s="42">
        <f>IFERROR(R87/P87,"-")</f>
        <v>0.14901960784314</v>
      </c>
      <c r="U87" s="188">
        <f>IFERROR(J87/P87,"-")</f>
        <v>16000</v>
      </c>
      <c r="V87" s="44">
        <f>SUM(V6:V86)</f>
        <v>59</v>
      </c>
      <c r="W87" s="42">
        <f>IFERROR(V87/P87,"-")</f>
        <v>0.23137254901961</v>
      </c>
      <c r="X87" s="183">
        <f>SUM(X6:X86)</f>
        <v>2730000</v>
      </c>
      <c r="Y87" s="183">
        <f>IFERROR(X87/P87,"-")</f>
        <v>10705.882352941</v>
      </c>
      <c r="Z87" s="183">
        <f>IFERROR(X87/V87,"-")</f>
        <v>46271.186440678</v>
      </c>
      <c r="AA87" s="183">
        <f>X87-J87</f>
        <v>-1350000</v>
      </c>
      <c r="AB87" s="45">
        <f>X87/J87</f>
        <v>0.66911764705882</v>
      </c>
      <c r="AC87" s="58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  <mergeCell ref="A80:A84"/>
    <mergeCell ref="J80:J84"/>
    <mergeCell ref="U80:U84"/>
    <mergeCell ref="AA80:AA84"/>
    <mergeCell ref="AB80:AB8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