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<sst xmlns="http://schemas.openxmlformats.org/spreadsheetml/2006/main" uniqueCount="263">
  <si>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</si>
  <si>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</si>
  <si>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</si>
  <si>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</si>
  <si>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</si>
  <si>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</si>
  <si>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</si>
  <si>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</si>
  <si>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</si>
  <si>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</si>
  <si>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</si>
  <si>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</si>
  <si>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</si>
  <si>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</si>
  <si>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</si>
  <si>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</si>
  <si>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</si>
  <si>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</si>
  <si>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</si>
  <si>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</si>
  <si>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</si>
  <si>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</si>
  <si>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</si>
  <si>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</si>
  <si>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</si>
  <si>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</si>
  <si>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</si>
  <si>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</si>
  <si>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</si>
  <si>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</si>
  <si>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</si>
  <si>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</si>
  <si>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</si>
  <si>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</si>
  <si>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</si>
  <si>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</si>
  <si>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</si>
  <si>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</si>
  <si>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</si>
  <si>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</si>
  <si>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</si>
  <si>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</si>
  <si>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</si>
  <si>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</si>
  <si>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</si>
  <si>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</si>
  <si>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</si>
  <si>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</si>
  <si>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</si>
  <si>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</si>
  <si>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</si>
  <si>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</si>
  <si>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</si>
  <si>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</si>
  <si>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</si>
  <si>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</si>
  <si>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</si>
  <si>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</si>
  <si>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</si>
  <si>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</si>
  <si>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</si>
  <si>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pp1352</t>
  </si>
  <si>
    <t>記事風版</t>
  </si>
  <si>
    <t>お相手するの好きなの。ヤリすぎねえさんの日常</t>
  </si>
  <si>
    <t>lp01</t>
  </si>
  <si>
    <t>中京スポーツ</t>
  </si>
  <si>
    <t>4C終面全5段</t>
  </si>
  <si>
    <t>9月14日(土)</t>
  </si>
  <si>
    <t>pp1353</t>
  </si>
  <si>
    <t>空電</t>
  </si>
  <si>
    <t>pp1354</t>
  </si>
  <si>
    <t>黒：C版</t>
  </si>
  <si>
    <t>40代女性が恋愛リベンジ</t>
  </si>
  <si>
    <t>全5段</t>
  </si>
  <si>
    <t>9月27日(金)</t>
  </si>
  <si>
    <t>pp1355</t>
  </si>
  <si>
    <t>pp1356</t>
  </si>
  <si>
    <t>記事</t>
  </si>
  <si>
    <t>87「誘われたら誘い返す！倍返しだ！」</t>
  </si>
  <si>
    <t>スポーツ報知関西　1回目</t>
  </si>
  <si>
    <t>4C終面雑報</t>
  </si>
  <si>
    <t>pp1357</t>
  </si>
  <si>
    <t>88「出会いは紙面で起きてるんじゃない！〇〇で起きてるんだ！」</t>
  </si>
  <si>
    <t>スポーツ報知関西　2回目</t>
  </si>
  <si>
    <t>pp1358</t>
  </si>
  <si>
    <t>89「ユニセックスか！どっちがどっちだかわかんねーよ！」</t>
  </si>
  <si>
    <t>スポーツ報知関西　3回目</t>
  </si>
  <si>
    <t>pp1359</t>
  </si>
  <si>
    <t>90「50歳からの恋休み」</t>
  </si>
  <si>
    <t>スポーツ報知関西　4回目</t>
  </si>
  <si>
    <t>pp1360</t>
  </si>
  <si>
    <t>スポーツ報知関西　5回目</t>
  </si>
  <si>
    <t>pp1361</t>
  </si>
  <si>
    <t>スポーツ報知関西　6回目</t>
  </si>
  <si>
    <t>pp1362</t>
  </si>
  <si>
    <t>スポーツ報知関西　7回目</t>
  </si>
  <si>
    <t>pp1363</t>
  </si>
  <si>
    <t>スポーツ報知関西　8回目</t>
  </si>
  <si>
    <t>pp1364</t>
  </si>
  <si>
    <t>スポーツ報知関西　9回目</t>
  </si>
  <si>
    <t>pp1365</t>
  </si>
  <si>
    <t>スポーツ報知関西　10回目</t>
  </si>
  <si>
    <t>pp1366</t>
  </si>
  <si>
    <t>スポーツ報知関西　11回目</t>
  </si>
  <si>
    <t>pp1367</t>
  </si>
  <si>
    <t>スポーツ報知関西　12回目</t>
  </si>
  <si>
    <t>pp1368</t>
  </si>
  <si>
    <t>スポーツ報知関西　13回目</t>
  </si>
  <si>
    <t>pp1369</t>
  </si>
  <si>
    <t>(空電共通)</t>
  </si>
  <si>
    <t>共通</t>
  </si>
  <si>
    <t>pp1370</t>
  </si>
  <si>
    <t>みすず学苑版</t>
  </si>
  <si>
    <t>熟女が怒涛の個人レッスン</t>
  </si>
  <si>
    <t>スポニチ関東</t>
  </si>
  <si>
    <t>9月06日(金)</t>
  </si>
  <si>
    <t>pp1371</t>
  </si>
  <si>
    <t>pp1372</t>
  </si>
  <si>
    <t>４コマ漫画版</t>
  </si>
  <si>
    <t>女性と会話することがとても良い！</t>
  </si>
  <si>
    <t>9月19日(木)</t>
  </si>
  <si>
    <t>pp1373</t>
  </si>
  <si>
    <t>pp1374</t>
  </si>
  <si>
    <t>スポニチ関西</t>
  </si>
  <si>
    <t>9月08日(日)</t>
  </si>
  <si>
    <t>pp1375</t>
  </si>
  <si>
    <t>pp1376</t>
  </si>
  <si>
    <t>ストイックな女性が多い○○。「やっぱりあなたが一番好き！」</t>
  </si>
  <si>
    <t>9月20日(金)</t>
  </si>
  <si>
    <t>pp1377</t>
  </si>
  <si>
    <t>pp1378</t>
  </si>
  <si>
    <t>サンスポ関東</t>
  </si>
  <si>
    <t>9月15日(日)</t>
  </si>
  <si>
    <t>pp1379</t>
  </si>
  <si>
    <t>pp1380</t>
  </si>
  <si>
    <t>(手引入り)黒：熟女版</t>
  </si>
  <si>
    <t>最終兵器熟女</t>
  </si>
  <si>
    <t>pp1381</t>
  </si>
  <si>
    <t>pp1382</t>
  </si>
  <si>
    <t>サンスポ関西</t>
  </si>
  <si>
    <t>pp1383</t>
  </si>
  <si>
    <t>pp1384</t>
  </si>
  <si>
    <t>依存症男性急増中！？</t>
  </si>
  <si>
    <t>9月29日(日)</t>
  </si>
  <si>
    <t>pp1385</t>
  </si>
  <si>
    <t>pp1386</t>
  </si>
  <si>
    <t>スポーツ報知関東</t>
  </si>
  <si>
    <t>終面全5段</t>
  </si>
  <si>
    <t>pp1387</t>
  </si>
  <si>
    <t>pp1388</t>
  </si>
  <si>
    <t>熟女版</t>
  </si>
  <si>
    <t>pp1389</t>
  </si>
  <si>
    <t>pp1390</t>
  </si>
  <si>
    <t>ニッカン関西</t>
  </si>
  <si>
    <t>9月22日(日)</t>
  </si>
  <si>
    <t>pp1391</t>
  </si>
  <si>
    <t>pp1392</t>
  </si>
  <si>
    <t>デイリースポーツ関西</t>
  </si>
  <si>
    <t>pp1393</t>
  </si>
  <si>
    <t>pp1394</t>
  </si>
  <si>
    <t>漫画版</t>
  </si>
  <si>
    <t>献身交際。キュートな四十路妻。</t>
  </si>
  <si>
    <t>九スポ</t>
  </si>
  <si>
    <t>pp1395</t>
  </si>
  <si>
    <t>pp1396</t>
  </si>
  <si>
    <t>出会い懇願！私たち（この歳でも）真剣なんです</t>
  </si>
  <si>
    <t>pp1397</t>
  </si>
  <si>
    <t>pp1398</t>
  </si>
  <si>
    <t>どきどき 逆指名 記事</t>
  </si>
  <si>
    <t>携帯を手放せない男性急増中！？</t>
  </si>
  <si>
    <t>半5段</t>
  </si>
  <si>
    <t>9月13日(金)</t>
  </si>
  <si>
    <t>pp1399</t>
  </si>
  <si>
    <t>pp1400</t>
  </si>
  <si>
    <t>9月28日(土)</t>
  </si>
  <si>
    <t>pp1401</t>
  </si>
  <si>
    <t>pp1402</t>
  </si>
  <si>
    <t>pp1403</t>
  </si>
  <si>
    <t>pp1404</t>
  </si>
  <si>
    <t>(手引入り)どきどき 逆指名 記事</t>
  </si>
  <si>
    <t>pp1405</t>
  </si>
  <si>
    <t>pp1406</t>
  </si>
  <si>
    <t>pp1407</t>
  </si>
  <si>
    <t>pp1408</t>
  </si>
  <si>
    <t>9月02日(月)</t>
  </si>
  <si>
    <t>pp1409</t>
  </si>
  <si>
    <t>pp1410</t>
  </si>
  <si>
    <t>pp1411</t>
  </si>
  <si>
    <t>pp1412</t>
  </si>
  <si>
    <t>9月24日(火)</t>
  </si>
  <si>
    <t>pp1413</t>
  </si>
  <si>
    <t>pp1414</t>
  </si>
  <si>
    <t>9月01日(日)</t>
  </si>
  <si>
    <t>pp1415</t>
  </si>
  <si>
    <t>pp1416</t>
  </si>
  <si>
    <t>今更聞けない出会いのABC</t>
  </si>
  <si>
    <t>pp1417</t>
  </si>
  <si>
    <t>pp1418</t>
  </si>
  <si>
    <t>pp1419</t>
  </si>
  <si>
    <t>pp1420</t>
  </si>
  <si>
    <t>pp1421</t>
  </si>
  <si>
    <t>pp1422</t>
  </si>
  <si>
    <t>ホントにこんなおばさんでもいいの？</t>
  </si>
  <si>
    <t>9月16日(月)</t>
  </si>
  <si>
    <t>pp1423</t>
  </si>
  <si>
    <t>pp1424</t>
  </si>
  <si>
    <t>9月18日(水)</t>
  </si>
  <si>
    <t>pp1425</t>
  </si>
  <si>
    <t>pp1426</t>
  </si>
  <si>
    <t>右女３</t>
  </si>
  <si>
    <t>4C雑報</t>
  </si>
  <si>
    <t>9月07日(土)</t>
  </si>
  <si>
    <t>pp1427</t>
  </si>
  <si>
    <t>pp1428</t>
  </si>
  <si>
    <t>pp1429</t>
  </si>
  <si>
    <t>pp1430</t>
  </si>
  <si>
    <t>pp1431</t>
  </si>
  <si>
    <t>pp1432</t>
  </si>
  <si>
    <t>pp1433</t>
  </si>
  <si>
    <t>pp1434</t>
  </si>
  <si>
    <t>9月21日(土)</t>
  </si>
  <si>
    <t>pp1435</t>
  </si>
  <si>
    <t>pp1436</t>
  </si>
  <si>
    <t>pp1437</t>
  </si>
  <si>
    <t>pp1438</t>
  </si>
  <si>
    <t>pp1439</t>
  </si>
  <si>
    <t>pp1440</t>
  </si>
  <si>
    <t>pp1441</t>
  </si>
  <si>
    <t>pp1442</t>
  </si>
  <si>
    <t>4C記事枠</t>
  </si>
  <si>
    <t>pp1443</t>
  </si>
  <si>
    <t>pp1444</t>
  </si>
  <si>
    <t>pp1445</t>
  </si>
  <si>
    <t>pp1446</t>
  </si>
  <si>
    <t>pp1447</t>
  </si>
  <si>
    <t>パートナー全面</t>
  </si>
  <si>
    <t>女性からご飯に誘われる</t>
  </si>
  <si>
    <t>4C全面</t>
  </si>
  <si>
    <t>pp1448</t>
  </si>
  <si>
    <t>pp1449</t>
  </si>
  <si>
    <t>1C全面</t>
  </si>
  <si>
    <t>pp1450</t>
  </si>
  <si>
    <t>pp1451</t>
  </si>
  <si>
    <t>雑誌版 SPA</t>
  </si>
  <si>
    <t>スポーツ報知関西</t>
  </si>
  <si>
    <t>pp1452</t>
  </si>
  <si>
    <t>新聞 TOTAL</t>
  </si>
  <si>
    <t>●雑誌 広告</t>
  </si>
  <si>
    <t>zs025</t>
  </si>
  <si>
    <t>光文社</t>
  </si>
  <si>
    <t>新50代</t>
  </si>
  <si>
    <t>出会いの大御所〇〇に危機！サービス史上最大の男性不足</t>
  </si>
  <si>
    <t>FLASH</t>
  </si>
  <si>
    <t>4C1P</t>
  </si>
  <si>
    <t>9月03日(火)</t>
  </si>
  <si>
    <t>zs026</t>
  </si>
  <si>
    <t>zs027</t>
  </si>
  <si>
    <t>リイド社</t>
  </si>
  <si>
    <t>1604FLASH</t>
  </si>
  <si>
    <t>コミック乱</t>
  </si>
  <si>
    <t>1C2P</t>
  </si>
  <si>
    <t>zs028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</si>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</sst>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101</v>
      </c>
      <c r="D6" s="180">
        <v>5448000</v>
      </c>
      <c r="E6" s="79">
        <v>1547</v>
      </c>
      <c r="F6" s="79">
        <v>672</v>
      </c>
      <c r="G6" s="79">
        <v>1889</v>
      </c>
      <c r="H6" s="89">
        <v>299</v>
      </c>
      <c r="I6" s="90">
        <v>1</v>
      </c>
      <c r="J6" s="143">
        <f>H6+I6</f>
        <v>300</v>
      </c>
      <c r="K6" s="80">
        <f>IFERROR(J6/G6,"-")</f>
        <v>0.15881418740074</v>
      </c>
      <c r="L6" s="79">
        <v>30</v>
      </c>
      <c r="M6" s="79">
        <v>68</v>
      </c>
      <c r="N6" s="80">
        <f>IFERROR(L6/J6,"-")</f>
        <v>0.1</v>
      </c>
      <c r="O6" s="81">
        <f>IFERROR(D6/J6,"-")</f>
        <v>18160</v>
      </c>
      <c r="P6" s="82">
        <v>62</v>
      </c>
      <c r="Q6" s="80">
        <f>IFERROR(P6/J6,"-")</f>
        <v>0.20666666666667</v>
      </c>
      <c r="R6" s="185">
        <v>5003500</v>
      </c>
      <c r="S6" s="186">
        <f>IFERROR(R6/J6,"-")</f>
        <v>16678.333333333</v>
      </c>
      <c r="T6" s="186">
        <f>IFERROR(R6/P6,"-")</f>
        <v>80701.612903226</v>
      </c>
      <c r="U6" s="180">
        <f>IFERROR(R6-D6,"-")</f>
        <v>-444500</v>
      </c>
      <c r="V6" s="83">
        <f>R6/D6</f>
        <v>0.91841042584435</v>
      </c>
      <c r="W6" s="77"/>
      <c r="X6" s="142"/>
    </row>
    <row r="7" spans="1:24">
      <c r="A7" s="78"/>
      <c r="B7" s="84" t="s">
        <v>24</v>
      </c>
      <c r="C7" s="84">
        <v>4</v>
      </c>
      <c r="D7" s="180">
        <v>438000</v>
      </c>
      <c r="E7" s="79">
        <v>173</v>
      </c>
      <c r="F7" s="79">
        <v>65</v>
      </c>
      <c r="G7" s="79">
        <v>157</v>
      </c>
      <c r="H7" s="89">
        <v>50</v>
      </c>
      <c r="I7" s="90">
        <v>1</v>
      </c>
      <c r="J7" s="143">
        <f>H7+I7</f>
        <v>51</v>
      </c>
      <c r="K7" s="80">
        <f>IFERROR(J7/G7,"-")</f>
        <v>0.32484076433121</v>
      </c>
      <c r="L7" s="79">
        <v>8</v>
      </c>
      <c r="M7" s="79">
        <v>10</v>
      </c>
      <c r="N7" s="80">
        <f>IFERROR(L7/J7,"-")</f>
        <v>0.15686274509804</v>
      </c>
      <c r="O7" s="81">
        <f>IFERROR(D7/J7,"-")</f>
        <v>8588.2352941176</v>
      </c>
      <c r="P7" s="82">
        <v>12</v>
      </c>
      <c r="Q7" s="80">
        <f>IFERROR(P7/J7,"-")</f>
        <v>0.23529411764706</v>
      </c>
      <c r="R7" s="185">
        <v>365000</v>
      </c>
      <c r="S7" s="186">
        <f>IFERROR(R7/J7,"-")</f>
        <v>7156.862745098</v>
      </c>
      <c r="T7" s="186">
        <f>IFERROR(R7/P7,"-")</f>
        <v>30416.666666667</v>
      </c>
      <c r="U7" s="180">
        <f>IFERROR(R7-D7,"-")</f>
        <v>-73000</v>
      </c>
      <c r="V7" s="83">
        <f>R7/D7</f>
        <v>0.83333333333333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5886000</v>
      </c>
      <c r="E10" s="41">
        <f>SUM(E6:E8)</f>
        <v>1720</v>
      </c>
      <c r="F10" s="41">
        <f>SUM(F6:F8)</f>
        <v>737</v>
      </c>
      <c r="G10" s="41">
        <f>SUM(G6:G8)</f>
        <v>2046</v>
      </c>
      <c r="H10" s="41">
        <f>SUM(H6:H8)</f>
        <v>349</v>
      </c>
      <c r="I10" s="41">
        <f>SUM(I6:I8)</f>
        <v>2</v>
      </c>
      <c r="J10" s="41">
        <f>SUM(J6:J8)</f>
        <v>351</v>
      </c>
      <c r="K10" s="42">
        <f>IFERROR(J10/G10,"-")</f>
        <v>0.17155425219941</v>
      </c>
      <c r="L10" s="76">
        <f>SUM(L6:L8)</f>
        <v>38</v>
      </c>
      <c r="M10" s="76">
        <f>SUM(M6:M8)</f>
        <v>78</v>
      </c>
      <c r="N10" s="42">
        <f>IFERROR(L10/J10,"-")</f>
        <v>0.10826210826211</v>
      </c>
      <c r="O10" s="43">
        <f>IFERROR(D10/J10,"-")</f>
        <v>16769.230769231</v>
      </c>
      <c r="P10" s="44">
        <f>SUM(P6:P8)</f>
        <v>74</v>
      </c>
      <c r="Q10" s="42">
        <f>IFERROR(P10/J10,"-")</f>
        <v>0.21082621082621</v>
      </c>
      <c r="R10" s="183">
        <f>SUM(R6:R8)</f>
        <v>5368500</v>
      </c>
      <c r="S10" s="183">
        <f>IFERROR(R10/J10,"-")</f>
        <v>15294.871794872</v>
      </c>
      <c r="T10" s="183">
        <f>IFERROR(P10/P10,"-")</f>
        <v>1</v>
      </c>
      <c r="U10" s="183">
        <f>SUM(U6:U8)</f>
        <v>-517500</v>
      </c>
      <c r="V10" s="45">
        <f>IFERROR(R10/D10,"-")</f>
        <v>0.91207951070336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7.8111111111111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180000</v>
      </c>
      <c r="K6" s="79">
        <v>15</v>
      </c>
      <c r="L6" s="79">
        <v>0</v>
      </c>
      <c r="M6" s="79">
        <v>52</v>
      </c>
      <c r="N6" s="89">
        <v>10</v>
      </c>
      <c r="O6" s="90">
        <v>0</v>
      </c>
      <c r="P6" s="91">
        <f>N6+O6</f>
        <v>10</v>
      </c>
      <c r="Q6" s="80">
        <f>IFERROR(P6/M6,"-")</f>
        <v>0.19230769230769</v>
      </c>
      <c r="R6" s="79">
        <v>2</v>
      </c>
      <c r="S6" s="79">
        <v>3</v>
      </c>
      <c r="T6" s="80">
        <f>IFERROR(R6/(P6),"-")</f>
        <v>0.2</v>
      </c>
      <c r="U6" s="186">
        <f>IFERROR(J6/SUM(N6:O7),"-")</f>
        <v>13846.153846154</v>
      </c>
      <c r="V6" s="82">
        <v>4</v>
      </c>
      <c r="W6" s="80">
        <f>IF(P6=0,"-",V6/P6)</f>
        <v>0.4</v>
      </c>
      <c r="X6" s="185">
        <v>931000</v>
      </c>
      <c r="Y6" s="186">
        <f>IFERROR(X6/P6,"-")</f>
        <v>93100</v>
      </c>
      <c r="Z6" s="186">
        <f>IFERROR(X6/V6,"-")</f>
        <v>232750</v>
      </c>
      <c r="AA6" s="180">
        <f>SUM(X6:X7)-SUM(J6:J7)</f>
        <v>1226000</v>
      </c>
      <c r="AB6" s="83">
        <f>SUM(X6:X7)/SUM(J6:J7)</f>
        <v>7.8111111111111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3</v>
      </c>
      <c r="AW6" s="105">
        <f>IF(P6=0,"",IF(AV6=0,"",(AV6/P6)))</f>
        <v>0.3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0.5</v>
      </c>
      <c r="BP6" s="119">
        <v>4</v>
      </c>
      <c r="BQ6" s="120">
        <f>IFERROR(BP6/BN6,"-")</f>
        <v>0.8</v>
      </c>
      <c r="BR6" s="121">
        <v>931000</v>
      </c>
      <c r="BS6" s="122">
        <f>IFERROR(BR6/BN6,"-")</f>
        <v>186200</v>
      </c>
      <c r="BT6" s="123">
        <v>1</v>
      </c>
      <c r="BU6" s="123">
        <v>1</v>
      </c>
      <c r="BV6" s="123">
        <v>2</v>
      </c>
      <c r="BW6" s="124">
        <v>1</v>
      </c>
      <c r="BX6" s="125">
        <f>IF(P6=0,"",IF(BW6=0,"",(BW6/P6)))</f>
        <v>0.1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931000</v>
      </c>
      <c r="CQ6" s="139">
        <v>804000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17</v>
      </c>
      <c r="L7" s="79">
        <v>14</v>
      </c>
      <c r="M7" s="79">
        <v>16</v>
      </c>
      <c r="N7" s="89">
        <v>3</v>
      </c>
      <c r="O7" s="90">
        <v>0</v>
      </c>
      <c r="P7" s="91">
        <f>N7+O7</f>
        <v>3</v>
      </c>
      <c r="Q7" s="80">
        <f>IFERROR(P7/M7,"-")</f>
        <v>0.1875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0.33333333333333</v>
      </c>
      <c r="X7" s="185">
        <v>475000</v>
      </c>
      <c r="Y7" s="186">
        <f>IFERROR(X7/P7,"-")</f>
        <v>158333.33333333</v>
      </c>
      <c r="Z7" s="186">
        <f>IFERROR(X7/V7,"-")</f>
        <v>475000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0.66666666666667</v>
      </c>
      <c r="BP7" s="119">
        <v>1</v>
      </c>
      <c r="BQ7" s="120">
        <f>IFERROR(BP7/BN7,"-")</f>
        <v>0.5</v>
      </c>
      <c r="BR7" s="121">
        <v>475000</v>
      </c>
      <c r="BS7" s="122">
        <f>IFERROR(BR7/BN7,"-")</f>
        <v>237500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475000</v>
      </c>
      <c r="CQ7" s="139">
        <v>475000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70</v>
      </c>
      <c r="C8" s="189"/>
      <c r="D8" s="189" t="s">
        <v>71</v>
      </c>
      <c r="E8" s="189" t="s">
        <v>72</v>
      </c>
      <c r="F8" s="189" t="s">
        <v>64</v>
      </c>
      <c r="G8" s="88" t="s">
        <v>65</v>
      </c>
      <c r="H8" s="88" t="s">
        <v>73</v>
      </c>
      <c r="I8" s="88" t="s">
        <v>74</v>
      </c>
      <c r="J8" s="180">
        <v>108000</v>
      </c>
      <c r="K8" s="79">
        <v>6</v>
      </c>
      <c r="L8" s="79">
        <v>0</v>
      </c>
      <c r="M8" s="79">
        <v>21</v>
      </c>
      <c r="N8" s="89">
        <v>3</v>
      </c>
      <c r="O8" s="90">
        <v>0</v>
      </c>
      <c r="P8" s="91">
        <f>N8+O8</f>
        <v>3</v>
      </c>
      <c r="Q8" s="80">
        <f>IFERROR(P8/M8,"-")</f>
        <v>0.14285714285714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15428.571428571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-108000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71</v>
      </c>
      <c r="E9" s="189" t="s">
        <v>72</v>
      </c>
      <c r="F9" s="189" t="s">
        <v>69</v>
      </c>
      <c r="G9" s="88"/>
      <c r="H9" s="88"/>
      <c r="I9" s="88"/>
      <c r="J9" s="180"/>
      <c r="K9" s="79">
        <v>23</v>
      </c>
      <c r="L9" s="79">
        <v>11</v>
      </c>
      <c r="M9" s="79">
        <v>19</v>
      </c>
      <c r="N9" s="89">
        <v>4</v>
      </c>
      <c r="O9" s="90">
        <v>0</v>
      </c>
      <c r="P9" s="91">
        <f>N9+O9</f>
        <v>4</v>
      </c>
      <c r="Q9" s="80">
        <f>IFERROR(P9/M9,"-")</f>
        <v>0.21052631578947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0.047222222222222</v>
      </c>
      <c r="B10" s="189" t="s">
        <v>76</v>
      </c>
      <c r="C10" s="189"/>
      <c r="D10" s="189" t="s">
        <v>77</v>
      </c>
      <c r="E10" s="189" t="s">
        <v>78</v>
      </c>
      <c r="F10" s="189" t="s">
        <v>64</v>
      </c>
      <c r="G10" s="88" t="s">
        <v>79</v>
      </c>
      <c r="H10" s="88" t="s">
        <v>80</v>
      </c>
      <c r="I10" s="88"/>
      <c r="J10" s="180">
        <v>360000</v>
      </c>
      <c r="K10" s="79">
        <v>0</v>
      </c>
      <c r="L10" s="79">
        <v>0</v>
      </c>
      <c r="M10" s="79">
        <v>1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IFERROR(J10/SUM(N10:O23),"-")</f>
        <v>22500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SUM(X10:X23)-SUM(J10:J23)</f>
        <v>-343000</v>
      </c>
      <c r="AB10" s="83">
        <f>SUM(X10:X23)/SUM(J10:J23)</f>
        <v>0.047222222222222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77</v>
      </c>
      <c r="E11" s="189" t="s">
        <v>82</v>
      </c>
      <c r="F11" s="189" t="s">
        <v>64</v>
      </c>
      <c r="G11" s="88" t="s">
        <v>83</v>
      </c>
      <c r="H11" s="88" t="s">
        <v>80</v>
      </c>
      <c r="I11" s="88"/>
      <c r="J11" s="180"/>
      <c r="K11" s="79">
        <v>0</v>
      </c>
      <c r="L11" s="79">
        <v>0</v>
      </c>
      <c r="M11" s="79">
        <v>6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77</v>
      </c>
      <c r="E12" s="189" t="s">
        <v>85</v>
      </c>
      <c r="F12" s="189" t="s">
        <v>64</v>
      </c>
      <c r="G12" s="88" t="s">
        <v>86</v>
      </c>
      <c r="H12" s="88" t="s">
        <v>80</v>
      </c>
      <c r="I12" s="88"/>
      <c r="J12" s="180"/>
      <c r="K12" s="79">
        <v>2</v>
      </c>
      <c r="L12" s="79">
        <v>0</v>
      </c>
      <c r="M12" s="79">
        <v>10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77</v>
      </c>
      <c r="E13" s="189" t="s">
        <v>88</v>
      </c>
      <c r="F13" s="189" t="s">
        <v>64</v>
      </c>
      <c r="G13" s="88" t="s">
        <v>89</v>
      </c>
      <c r="H13" s="88" t="s">
        <v>80</v>
      </c>
      <c r="I13" s="88"/>
      <c r="J13" s="180"/>
      <c r="K13" s="79">
        <v>4</v>
      </c>
      <c r="L13" s="79">
        <v>0</v>
      </c>
      <c r="M13" s="79">
        <v>16</v>
      </c>
      <c r="N13" s="89">
        <v>3</v>
      </c>
      <c r="O13" s="90">
        <v>0</v>
      </c>
      <c r="P13" s="91">
        <f>N13+O13</f>
        <v>3</v>
      </c>
      <c r="Q13" s="80">
        <f>IFERROR(P13/M13,"-")</f>
        <v>0.1875</v>
      </c>
      <c r="R13" s="79">
        <v>1</v>
      </c>
      <c r="S13" s="79">
        <v>2</v>
      </c>
      <c r="T13" s="80">
        <f>IFERROR(R13/(P13),"-")</f>
        <v>0.33333333333333</v>
      </c>
      <c r="U13" s="186"/>
      <c r="V13" s="82">
        <v>1</v>
      </c>
      <c r="W13" s="80">
        <f>IF(P13=0,"-",V13/P13)</f>
        <v>0.33333333333333</v>
      </c>
      <c r="X13" s="185">
        <v>11000</v>
      </c>
      <c r="Y13" s="186">
        <f>IFERROR(X13/P13,"-")</f>
        <v>3666.6666666667</v>
      </c>
      <c r="Z13" s="186">
        <f>IFERROR(X13/V13,"-")</f>
        <v>11000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0.33333333333333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0.66666666666667</v>
      </c>
      <c r="BG13" s="110">
        <v>1</v>
      </c>
      <c r="BH13" s="112">
        <f>IFERROR(BG13/BE13,"-")</f>
        <v>0.5</v>
      </c>
      <c r="BI13" s="113">
        <v>11000</v>
      </c>
      <c r="BJ13" s="114">
        <f>IFERROR(BI13/BE13,"-")</f>
        <v>5500</v>
      </c>
      <c r="BK13" s="115"/>
      <c r="BL13" s="115"/>
      <c r="BM13" s="115">
        <v>1</v>
      </c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11000</v>
      </c>
      <c r="CQ13" s="139">
        <v>11000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77</v>
      </c>
      <c r="E14" s="189" t="s">
        <v>78</v>
      </c>
      <c r="F14" s="189" t="s">
        <v>64</v>
      </c>
      <c r="G14" s="88" t="s">
        <v>91</v>
      </c>
      <c r="H14" s="88" t="s">
        <v>80</v>
      </c>
      <c r="I14" s="88"/>
      <c r="J14" s="180"/>
      <c r="K14" s="79">
        <v>0</v>
      </c>
      <c r="L14" s="79">
        <v>0</v>
      </c>
      <c r="M14" s="79">
        <v>7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77</v>
      </c>
      <c r="E15" s="189" t="s">
        <v>82</v>
      </c>
      <c r="F15" s="189" t="s">
        <v>64</v>
      </c>
      <c r="G15" s="88" t="s">
        <v>93</v>
      </c>
      <c r="H15" s="88" t="s">
        <v>80</v>
      </c>
      <c r="I15" s="88"/>
      <c r="J15" s="180"/>
      <c r="K15" s="79">
        <v>1</v>
      </c>
      <c r="L15" s="79">
        <v>0</v>
      </c>
      <c r="M15" s="79">
        <v>13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77</v>
      </c>
      <c r="E16" s="189" t="s">
        <v>85</v>
      </c>
      <c r="F16" s="189" t="s">
        <v>64</v>
      </c>
      <c r="G16" s="88" t="s">
        <v>95</v>
      </c>
      <c r="H16" s="88" t="s">
        <v>80</v>
      </c>
      <c r="I16" s="88"/>
      <c r="J16" s="180"/>
      <c r="K16" s="79">
        <v>1</v>
      </c>
      <c r="L16" s="79">
        <v>0</v>
      </c>
      <c r="M16" s="79">
        <v>14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/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96</v>
      </c>
      <c r="C17" s="189"/>
      <c r="D17" s="189" t="s">
        <v>77</v>
      </c>
      <c r="E17" s="189" t="s">
        <v>88</v>
      </c>
      <c r="F17" s="189" t="s">
        <v>64</v>
      </c>
      <c r="G17" s="88" t="s">
        <v>97</v>
      </c>
      <c r="H17" s="88" t="s">
        <v>80</v>
      </c>
      <c r="I17" s="88"/>
      <c r="J17" s="180"/>
      <c r="K17" s="79">
        <v>5</v>
      </c>
      <c r="L17" s="79">
        <v>0</v>
      </c>
      <c r="M17" s="79">
        <v>7</v>
      </c>
      <c r="N17" s="89">
        <v>1</v>
      </c>
      <c r="O17" s="90">
        <v>0</v>
      </c>
      <c r="P17" s="91">
        <f>N17+O17</f>
        <v>1</v>
      </c>
      <c r="Q17" s="80">
        <f>IFERROR(P17/M17,"-")</f>
        <v>0.14285714285714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77</v>
      </c>
      <c r="E18" s="189" t="s">
        <v>78</v>
      </c>
      <c r="F18" s="189" t="s">
        <v>64</v>
      </c>
      <c r="G18" s="88" t="s">
        <v>99</v>
      </c>
      <c r="H18" s="88" t="s">
        <v>80</v>
      </c>
      <c r="I18" s="88"/>
      <c r="J18" s="180"/>
      <c r="K18" s="79">
        <v>1</v>
      </c>
      <c r="L18" s="79">
        <v>0</v>
      </c>
      <c r="M18" s="79">
        <v>4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77</v>
      </c>
      <c r="E19" s="189" t="s">
        <v>82</v>
      </c>
      <c r="F19" s="189" t="s">
        <v>64</v>
      </c>
      <c r="G19" s="88" t="s">
        <v>101</v>
      </c>
      <c r="H19" s="88" t="s">
        <v>80</v>
      </c>
      <c r="I19" s="88"/>
      <c r="J19" s="180"/>
      <c r="K19" s="79">
        <v>1</v>
      </c>
      <c r="L19" s="79">
        <v>0</v>
      </c>
      <c r="M19" s="79">
        <v>5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77</v>
      </c>
      <c r="E20" s="189" t="s">
        <v>85</v>
      </c>
      <c r="F20" s="189" t="s">
        <v>64</v>
      </c>
      <c r="G20" s="88" t="s">
        <v>103</v>
      </c>
      <c r="H20" s="88" t="s">
        <v>80</v>
      </c>
      <c r="I20" s="88"/>
      <c r="J20" s="180"/>
      <c r="K20" s="79">
        <v>5</v>
      </c>
      <c r="L20" s="79">
        <v>0</v>
      </c>
      <c r="M20" s="79">
        <v>20</v>
      </c>
      <c r="N20" s="89">
        <v>3</v>
      </c>
      <c r="O20" s="90">
        <v>0</v>
      </c>
      <c r="P20" s="91">
        <f>N20+O20</f>
        <v>3</v>
      </c>
      <c r="Q20" s="80">
        <f>IFERROR(P20/M20,"-")</f>
        <v>0.15</v>
      </c>
      <c r="R20" s="79">
        <v>1</v>
      </c>
      <c r="S20" s="79">
        <v>1</v>
      </c>
      <c r="T20" s="80">
        <f>IFERROR(R20/(P20),"-")</f>
        <v>0.33333333333333</v>
      </c>
      <c r="U20" s="186"/>
      <c r="V20" s="82">
        <v>1</v>
      </c>
      <c r="W20" s="80">
        <f>IF(P20=0,"-",V20/P20)</f>
        <v>0.33333333333333</v>
      </c>
      <c r="X20" s="185">
        <v>6000</v>
      </c>
      <c r="Y20" s="186">
        <f>IFERROR(X20/P20,"-")</f>
        <v>2000</v>
      </c>
      <c r="Z20" s="186">
        <f>IFERROR(X20/V20,"-")</f>
        <v>6000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6000</v>
      </c>
      <c r="BS20" s="122">
        <f>IFERROR(BR20/BN20,"-")</f>
        <v>6000</v>
      </c>
      <c r="BT20" s="123"/>
      <c r="BU20" s="123">
        <v>1</v>
      </c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104</v>
      </c>
      <c r="C21" s="189"/>
      <c r="D21" s="189" t="s">
        <v>77</v>
      </c>
      <c r="E21" s="189" t="s">
        <v>88</v>
      </c>
      <c r="F21" s="189" t="s">
        <v>64</v>
      </c>
      <c r="G21" s="88" t="s">
        <v>105</v>
      </c>
      <c r="H21" s="88" t="s">
        <v>80</v>
      </c>
      <c r="I21" s="88"/>
      <c r="J21" s="180"/>
      <c r="K21" s="79">
        <v>0</v>
      </c>
      <c r="L21" s="79">
        <v>0</v>
      </c>
      <c r="M21" s="79">
        <v>10</v>
      </c>
      <c r="N21" s="89">
        <v>1</v>
      </c>
      <c r="O21" s="90">
        <v>0</v>
      </c>
      <c r="P21" s="91">
        <f>N21+O21</f>
        <v>1</v>
      </c>
      <c r="Q21" s="80">
        <f>IFERROR(P21/M21,"-")</f>
        <v>0.1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77</v>
      </c>
      <c r="E22" s="189" t="s">
        <v>78</v>
      </c>
      <c r="F22" s="189" t="s">
        <v>64</v>
      </c>
      <c r="G22" s="88" t="s">
        <v>107</v>
      </c>
      <c r="H22" s="88" t="s">
        <v>80</v>
      </c>
      <c r="I22" s="88"/>
      <c r="J22" s="180"/>
      <c r="K22" s="79">
        <v>0</v>
      </c>
      <c r="L22" s="79">
        <v>0</v>
      </c>
      <c r="M22" s="79">
        <v>8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108</v>
      </c>
      <c r="C23" s="189"/>
      <c r="D23" s="189" t="s">
        <v>109</v>
      </c>
      <c r="E23" s="189" t="s">
        <v>109</v>
      </c>
      <c r="F23" s="189" t="s">
        <v>69</v>
      </c>
      <c r="G23" s="88" t="s">
        <v>110</v>
      </c>
      <c r="H23" s="88"/>
      <c r="I23" s="88"/>
      <c r="J23" s="180"/>
      <c r="K23" s="79">
        <v>146</v>
      </c>
      <c r="L23" s="79">
        <v>33</v>
      </c>
      <c r="M23" s="79">
        <v>36</v>
      </c>
      <c r="N23" s="89">
        <v>8</v>
      </c>
      <c r="O23" s="90">
        <v>0</v>
      </c>
      <c r="P23" s="91">
        <f>N23+O23</f>
        <v>8</v>
      </c>
      <c r="Q23" s="80">
        <f>IFERROR(P23/M23,"-")</f>
        <v>0.22222222222222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0.75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0.61805555555556</v>
      </c>
      <c r="B24" s="189" t="s">
        <v>111</v>
      </c>
      <c r="C24" s="189"/>
      <c r="D24" s="189" t="s">
        <v>112</v>
      </c>
      <c r="E24" s="189" t="s">
        <v>113</v>
      </c>
      <c r="F24" s="189" t="s">
        <v>64</v>
      </c>
      <c r="G24" s="88" t="s">
        <v>114</v>
      </c>
      <c r="H24" s="88" t="s">
        <v>73</v>
      </c>
      <c r="I24" s="88" t="s">
        <v>115</v>
      </c>
      <c r="J24" s="180">
        <v>144000</v>
      </c>
      <c r="K24" s="79">
        <v>15</v>
      </c>
      <c r="L24" s="79">
        <v>0</v>
      </c>
      <c r="M24" s="79">
        <v>48</v>
      </c>
      <c r="N24" s="89">
        <v>7</v>
      </c>
      <c r="O24" s="90">
        <v>0</v>
      </c>
      <c r="P24" s="91">
        <f>N24+O24</f>
        <v>7</v>
      </c>
      <c r="Q24" s="80">
        <f>IFERROR(P24/M24,"-")</f>
        <v>0.14583333333333</v>
      </c>
      <c r="R24" s="79">
        <v>0</v>
      </c>
      <c r="S24" s="79">
        <v>3</v>
      </c>
      <c r="T24" s="80">
        <f>IFERROR(R24/(P24),"-")</f>
        <v>0</v>
      </c>
      <c r="U24" s="186">
        <f>IFERROR(J24/SUM(N24:O25),"-")</f>
        <v>8470.5882352941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-55000</v>
      </c>
      <c r="AB24" s="83">
        <f>SUM(X24:X25)/SUM(J24:J25)</f>
        <v>0.61805555555556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5</v>
      </c>
      <c r="BO24" s="118">
        <f>IF(P24=0,"",IF(BN24=0,"",(BN24/P24)))</f>
        <v>0.71428571428571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0.28571428571429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112</v>
      </c>
      <c r="E25" s="189" t="s">
        <v>113</v>
      </c>
      <c r="F25" s="189" t="s">
        <v>69</v>
      </c>
      <c r="G25" s="88"/>
      <c r="H25" s="88"/>
      <c r="I25" s="88"/>
      <c r="J25" s="180"/>
      <c r="K25" s="79">
        <v>50</v>
      </c>
      <c r="L25" s="79">
        <v>29</v>
      </c>
      <c r="M25" s="79">
        <v>17</v>
      </c>
      <c r="N25" s="89">
        <v>10</v>
      </c>
      <c r="O25" s="90">
        <v>0</v>
      </c>
      <c r="P25" s="91">
        <f>N25+O25</f>
        <v>10</v>
      </c>
      <c r="Q25" s="80">
        <f>IFERROR(P25/M25,"-")</f>
        <v>0.58823529411765</v>
      </c>
      <c r="R25" s="79">
        <v>1</v>
      </c>
      <c r="S25" s="79">
        <v>3</v>
      </c>
      <c r="T25" s="80">
        <f>IFERROR(R25/(P25),"-")</f>
        <v>0.1</v>
      </c>
      <c r="U25" s="186"/>
      <c r="V25" s="82">
        <v>1</v>
      </c>
      <c r="W25" s="80">
        <f>IF(P25=0,"-",V25/P25)</f>
        <v>0.1</v>
      </c>
      <c r="X25" s="185">
        <v>89000</v>
      </c>
      <c r="Y25" s="186">
        <f>IFERROR(X25/P25,"-")</f>
        <v>8900</v>
      </c>
      <c r="Z25" s="186">
        <f>IFERROR(X25/V25,"-")</f>
        <v>89000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4</v>
      </c>
      <c r="BF25" s="111">
        <f>IF(P25=0,"",IF(BE25=0,"",(BE25/P25)))</f>
        <v>0.4</v>
      </c>
      <c r="BG25" s="110">
        <v>1</v>
      </c>
      <c r="BH25" s="112">
        <f>IFERROR(BG25/BE25,"-")</f>
        <v>0.25</v>
      </c>
      <c r="BI25" s="113">
        <v>89000</v>
      </c>
      <c r="BJ25" s="114">
        <f>IFERROR(BI25/BE25,"-")</f>
        <v>22250</v>
      </c>
      <c r="BK25" s="115"/>
      <c r="BL25" s="115"/>
      <c r="BM25" s="115">
        <v>1</v>
      </c>
      <c r="BN25" s="117">
        <v>3</v>
      </c>
      <c r="BO25" s="118">
        <f>IF(P25=0,"",IF(BN25=0,"",(BN25/P25)))</f>
        <v>0.3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89000</v>
      </c>
      <c r="CQ25" s="139">
        <v>89000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1.7361111111111</v>
      </c>
      <c r="B26" s="189" t="s">
        <v>117</v>
      </c>
      <c r="C26" s="189"/>
      <c r="D26" s="189" t="s">
        <v>118</v>
      </c>
      <c r="E26" s="189" t="s">
        <v>119</v>
      </c>
      <c r="F26" s="189" t="s">
        <v>64</v>
      </c>
      <c r="G26" s="88" t="s">
        <v>114</v>
      </c>
      <c r="H26" s="88" t="s">
        <v>73</v>
      </c>
      <c r="I26" s="88" t="s">
        <v>120</v>
      </c>
      <c r="J26" s="180">
        <v>144000</v>
      </c>
      <c r="K26" s="79">
        <v>12</v>
      </c>
      <c r="L26" s="79">
        <v>0</v>
      </c>
      <c r="M26" s="79">
        <v>26</v>
      </c>
      <c r="N26" s="89">
        <v>4</v>
      </c>
      <c r="O26" s="90">
        <v>0</v>
      </c>
      <c r="P26" s="91">
        <f>N26+O26</f>
        <v>4</v>
      </c>
      <c r="Q26" s="80">
        <f>IFERROR(P26/M26,"-")</f>
        <v>0.15384615384615</v>
      </c>
      <c r="R26" s="79">
        <v>1</v>
      </c>
      <c r="S26" s="79">
        <v>0</v>
      </c>
      <c r="T26" s="80">
        <f>IFERROR(R26/(P26),"-")</f>
        <v>0.25</v>
      </c>
      <c r="U26" s="186">
        <f>IFERROR(J26/SUM(N26:O27),"-")</f>
        <v>18000</v>
      </c>
      <c r="V26" s="82">
        <v>1</v>
      </c>
      <c r="W26" s="80">
        <f>IF(P26=0,"-",V26/P26)</f>
        <v>0.25</v>
      </c>
      <c r="X26" s="185">
        <v>166000</v>
      </c>
      <c r="Y26" s="186">
        <f>IFERROR(X26/P26,"-")</f>
        <v>41500</v>
      </c>
      <c r="Z26" s="186">
        <f>IFERROR(X26/V26,"-")</f>
        <v>166000</v>
      </c>
      <c r="AA26" s="180">
        <f>SUM(X26:X27)-SUM(J26:J27)</f>
        <v>106000</v>
      </c>
      <c r="AB26" s="83">
        <f>SUM(X26:X27)/SUM(J26:J27)</f>
        <v>1.7361111111111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0.5</v>
      </c>
      <c r="BY26" s="126">
        <v>1</v>
      </c>
      <c r="BZ26" s="127">
        <f>IFERROR(BY26/BW26,"-")</f>
        <v>0.5</v>
      </c>
      <c r="CA26" s="128">
        <v>166000</v>
      </c>
      <c r="CB26" s="129">
        <f>IFERROR(CA26/BW26,"-")</f>
        <v>83000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166000</v>
      </c>
      <c r="CQ26" s="139">
        <v>166000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189" t="s">
        <v>121</v>
      </c>
      <c r="C27" s="189"/>
      <c r="D27" s="189" t="s">
        <v>118</v>
      </c>
      <c r="E27" s="189" t="s">
        <v>119</v>
      </c>
      <c r="F27" s="189" t="s">
        <v>69</v>
      </c>
      <c r="G27" s="88"/>
      <c r="H27" s="88"/>
      <c r="I27" s="88"/>
      <c r="J27" s="180"/>
      <c r="K27" s="79">
        <v>26</v>
      </c>
      <c r="L27" s="79">
        <v>20</v>
      </c>
      <c r="M27" s="79">
        <v>21</v>
      </c>
      <c r="N27" s="89">
        <v>4</v>
      </c>
      <c r="O27" s="90">
        <v>0</v>
      </c>
      <c r="P27" s="91">
        <f>N27+O27</f>
        <v>4</v>
      </c>
      <c r="Q27" s="80">
        <f>IFERROR(P27/M27,"-")</f>
        <v>0.19047619047619</v>
      </c>
      <c r="R27" s="79">
        <v>1</v>
      </c>
      <c r="S27" s="79">
        <v>0</v>
      </c>
      <c r="T27" s="80">
        <f>IFERROR(R27/(P27),"-")</f>
        <v>0.25</v>
      </c>
      <c r="U27" s="186"/>
      <c r="V27" s="82">
        <v>1</v>
      </c>
      <c r="W27" s="80">
        <f>IF(P27=0,"-",V27/P27)</f>
        <v>0.25</v>
      </c>
      <c r="X27" s="185">
        <v>84000</v>
      </c>
      <c r="Y27" s="186">
        <f>IFERROR(X27/P27,"-")</f>
        <v>21000</v>
      </c>
      <c r="Z27" s="186">
        <f>IFERROR(X27/V27,"-")</f>
        <v>84000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0.5</v>
      </c>
      <c r="CH27" s="133">
        <v>1</v>
      </c>
      <c r="CI27" s="134">
        <f>IFERROR(CH27/CF27,"-")</f>
        <v>0.5</v>
      </c>
      <c r="CJ27" s="135">
        <v>84000</v>
      </c>
      <c r="CK27" s="136">
        <f>IFERROR(CJ27/CF27,"-")</f>
        <v>42000</v>
      </c>
      <c r="CL27" s="137"/>
      <c r="CM27" s="137"/>
      <c r="CN27" s="137">
        <v>1</v>
      </c>
      <c r="CO27" s="138">
        <v>1</v>
      </c>
      <c r="CP27" s="139">
        <v>84000</v>
      </c>
      <c r="CQ27" s="139">
        <v>84000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0.14444444444444</v>
      </c>
      <c r="B28" s="189" t="s">
        <v>122</v>
      </c>
      <c r="C28" s="189"/>
      <c r="D28" s="189" t="s">
        <v>112</v>
      </c>
      <c r="E28" s="189" t="s">
        <v>113</v>
      </c>
      <c r="F28" s="189" t="s">
        <v>64</v>
      </c>
      <c r="G28" s="88" t="s">
        <v>123</v>
      </c>
      <c r="H28" s="88" t="s">
        <v>73</v>
      </c>
      <c r="I28" s="191" t="s">
        <v>124</v>
      </c>
      <c r="J28" s="180">
        <v>180000</v>
      </c>
      <c r="K28" s="79">
        <v>15</v>
      </c>
      <c r="L28" s="79">
        <v>0</v>
      </c>
      <c r="M28" s="79">
        <v>50</v>
      </c>
      <c r="N28" s="89">
        <v>11</v>
      </c>
      <c r="O28" s="90">
        <v>0</v>
      </c>
      <c r="P28" s="91">
        <f>N28+O28</f>
        <v>11</v>
      </c>
      <c r="Q28" s="80">
        <f>IFERROR(P28/M28,"-")</f>
        <v>0.22</v>
      </c>
      <c r="R28" s="79">
        <v>1</v>
      </c>
      <c r="S28" s="79">
        <v>3</v>
      </c>
      <c r="T28" s="80">
        <f>IFERROR(R28/(P28),"-")</f>
        <v>0.090909090909091</v>
      </c>
      <c r="U28" s="186">
        <f>IFERROR(J28/SUM(N28:O29),"-")</f>
        <v>9473.6842105263</v>
      </c>
      <c r="V28" s="82">
        <v>2</v>
      </c>
      <c r="W28" s="80">
        <f>IF(P28=0,"-",V28/P28)</f>
        <v>0.18181818181818</v>
      </c>
      <c r="X28" s="185">
        <v>18000</v>
      </c>
      <c r="Y28" s="186">
        <f>IFERROR(X28/P28,"-")</f>
        <v>1636.3636363636</v>
      </c>
      <c r="Z28" s="186">
        <f>IFERROR(X28/V28,"-")</f>
        <v>9000</v>
      </c>
      <c r="AA28" s="180">
        <f>SUM(X28:X29)-SUM(J28:J29)</f>
        <v>-154000</v>
      </c>
      <c r="AB28" s="83">
        <f>SUM(X28:X29)/SUM(J28:J29)</f>
        <v>0.14444444444444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6</v>
      </c>
      <c r="BF28" s="111">
        <f>IF(P28=0,"",IF(BE28=0,"",(BE28/P28)))</f>
        <v>0.54545454545455</v>
      </c>
      <c r="BG28" s="110">
        <v>2</v>
      </c>
      <c r="BH28" s="112">
        <f>IFERROR(BG28/BE28,"-")</f>
        <v>0.33333333333333</v>
      </c>
      <c r="BI28" s="113">
        <v>18000</v>
      </c>
      <c r="BJ28" s="114">
        <f>IFERROR(BI28/BE28,"-")</f>
        <v>3000</v>
      </c>
      <c r="BK28" s="115">
        <v>1</v>
      </c>
      <c r="BL28" s="115"/>
      <c r="BM28" s="115">
        <v>1</v>
      </c>
      <c r="BN28" s="117">
        <v>5</v>
      </c>
      <c r="BO28" s="118">
        <f>IF(P28=0,"",IF(BN28=0,"",(BN28/P28)))</f>
        <v>0.45454545454545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18000</v>
      </c>
      <c r="CQ28" s="139">
        <v>15000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125</v>
      </c>
      <c r="C29" s="189"/>
      <c r="D29" s="189" t="s">
        <v>112</v>
      </c>
      <c r="E29" s="189" t="s">
        <v>113</v>
      </c>
      <c r="F29" s="189" t="s">
        <v>69</v>
      </c>
      <c r="G29" s="88"/>
      <c r="H29" s="88"/>
      <c r="I29" s="88"/>
      <c r="J29" s="180"/>
      <c r="K29" s="79">
        <v>33</v>
      </c>
      <c r="L29" s="79">
        <v>23</v>
      </c>
      <c r="M29" s="79">
        <v>6</v>
      </c>
      <c r="N29" s="89">
        <v>8</v>
      </c>
      <c r="O29" s="90">
        <v>0</v>
      </c>
      <c r="P29" s="91">
        <f>N29+O29</f>
        <v>8</v>
      </c>
      <c r="Q29" s="80">
        <f>IFERROR(P29/M29,"-")</f>
        <v>1.3333333333333</v>
      </c>
      <c r="R29" s="79">
        <v>1</v>
      </c>
      <c r="S29" s="79">
        <v>0</v>
      </c>
      <c r="T29" s="80">
        <f>IFERROR(R29/(P29),"-")</f>
        <v>0.125</v>
      </c>
      <c r="U29" s="186"/>
      <c r="V29" s="82">
        <v>1</v>
      </c>
      <c r="W29" s="80">
        <f>IF(P29=0,"-",V29/P29)</f>
        <v>0.125</v>
      </c>
      <c r="X29" s="185">
        <v>8000</v>
      </c>
      <c r="Y29" s="186">
        <f>IFERROR(X29/P29,"-")</f>
        <v>1000</v>
      </c>
      <c r="Z29" s="186">
        <f>IFERROR(X29/V29,"-")</f>
        <v>8000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0.375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0.375</v>
      </c>
      <c r="BY29" s="126">
        <v>1</v>
      </c>
      <c r="BZ29" s="127">
        <f>IFERROR(BY29/BW29,"-")</f>
        <v>0.33333333333333</v>
      </c>
      <c r="CA29" s="128">
        <v>8000</v>
      </c>
      <c r="CB29" s="129">
        <f>IFERROR(CA29/BW29,"-")</f>
        <v>2666.6666666667</v>
      </c>
      <c r="CC29" s="130"/>
      <c r="CD29" s="130">
        <v>1</v>
      </c>
      <c r="CE29" s="130"/>
      <c r="CF29" s="131">
        <v>1</v>
      </c>
      <c r="CG29" s="132">
        <f>IF(P29=0,"",IF(CF29=0,"",(CF29/P29)))</f>
        <v>0.125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8000</v>
      </c>
      <c r="CQ29" s="139">
        <v>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0.30555555555556</v>
      </c>
      <c r="B30" s="189" t="s">
        <v>126</v>
      </c>
      <c r="C30" s="189"/>
      <c r="D30" s="189" t="s">
        <v>118</v>
      </c>
      <c r="E30" s="189" t="s">
        <v>127</v>
      </c>
      <c r="F30" s="189" t="s">
        <v>64</v>
      </c>
      <c r="G30" s="88" t="s">
        <v>123</v>
      </c>
      <c r="H30" s="88" t="s">
        <v>73</v>
      </c>
      <c r="I30" s="88" t="s">
        <v>128</v>
      </c>
      <c r="J30" s="180">
        <v>180000</v>
      </c>
      <c r="K30" s="79">
        <v>2</v>
      </c>
      <c r="L30" s="79">
        <v>0</v>
      </c>
      <c r="M30" s="79">
        <v>12</v>
      </c>
      <c r="N30" s="89">
        <v>1</v>
      </c>
      <c r="O30" s="90">
        <v>0</v>
      </c>
      <c r="P30" s="91">
        <f>N30+O30</f>
        <v>1</v>
      </c>
      <c r="Q30" s="80">
        <f>IFERROR(P30/M30,"-")</f>
        <v>0.083333333333333</v>
      </c>
      <c r="R30" s="79">
        <v>0</v>
      </c>
      <c r="S30" s="79">
        <v>0</v>
      </c>
      <c r="T30" s="80">
        <f>IFERROR(R30/(P30),"-")</f>
        <v>0</v>
      </c>
      <c r="U30" s="186">
        <f>IFERROR(J30/SUM(N30:O31),"-")</f>
        <v>30000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-125000</v>
      </c>
      <c r="AB30" s="83">
        <f>SUM(X30:X31)/SUM(J30:J31)</f>
        <v>0.30555555555556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129</v>
      </c>
      <c r="C31" s="189"/>
      <c r="D31" s="189" t="s">
        <v>118</v>
      </c>
      <c r="E31" s="189" t="s">
        <v>127</v>
      </c>
      <c r="F31" s="189" t="s">
        <v>69</v>
      </c>
      <c r="G31" s="88"/>
      <c r="H31" s="88"/>
      <c r="I31" s="88"/>
      <c r="J31" s="180"/>
      <c r="K31" s="79">
        <v>25</v>
      </c>
      <c r="L31" s="79">
        <v>18</v>
      </c>
      <c r="M31" s="79">
        <v>2</v>
      </c>
      <c r="N31" s="89">
        <v>5</v>
      </c>
      <c r="O31" s="90">
        <v>0</v>
      </c>
      <c r="P31" s="91">
        <f>N31+O31</f>
        <v>5</v>
      </c>
      <c r="Q31" s="80">
        <f>IFERROR(P31/M31,"-")</f>
        <v>2.5</v>
      </c>
      <c r="R31" s="79">
        <v>0</v>
      </c>
      <c r="S31" s="79">
        <v>1</v>
      </c>
      <c r="T31" s="80">
        <f>IFERROR(R31/(P31),"-")</f>
        <v>0</v>
      </c>
      <c r="U31" s="186"/>
      <c r="V31" s="82">
        <v>2</v>
      </c>
      <c r="W31" s="80">
        <f>IF(P31=0,"-",V31/P31)</f>
        <v>0.4</v>
      </c>
      <c r="X31" s="185">
        <v>55000</v>
      </c>
      <c r="Y31" s="186">
        <f>IFERROR(X31/P31,"-")</f>
        <v>11000</v>
      </c>
      <c r="Z31" s="186">
        <f>IFERROR(X31/V31,"-")</f>
        <v>27500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0.2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>
        <v>1</v>
      </c>
      <c r="BQ31" s="120">
        <f>IFERROR(BP31/BN31,"-")</f>
        <v>0.5</v>
      </c>
      <c r="BR31" s="121">
        <v>25000</v>
      </c>
      <c r="BS31" s="122">
        <f>IFERROR(BR31/BN31,"-")</f>
        <v>12500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0.2</v>
      </c>
      <c r="CH31" s="133">
        <v>1</v>
      </c>
      <c r="CI31" s="134">
        <f>IFERROR(CH31/CF31,"-")</f>
        <v>1</v>
      </c>
      <c r="CJ31" s="135">
        <v>30000</v>
      </c>
      <c r="CK31" s="136">
        <f>IFERROR(CJ31/CF31,"-")</f>
        <v>30000</v>
      </c>
      <c r="CL31" s="137"/>
      <c r="CM31" s="137"/>
      <c r="CN31" s="137">
        <v>1</v>
      </c>
      <c r="CO31" s="138">
        <v>2</v>
      </c>
      <c r="CP31" s="139">
        <v>55000</v>
      </c>
      <c r="CQ31" s="139">
        <v>30000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0.057692307692308</v>
      </c>
      <c r="B32" s="189" t="s">
        <v>130</v>
      </c>
      <c r="C32" s="189"/>
      <c r="D32" s="189" t="s">
        <v>112</v>
      </c>
      <c r="E32" s="189" t="s">
        <v>113</v>
      </c>
      <c r="F32" s="189" t="s">
        <v>64</v>
      </c>
      <c r="G32" s="88" t="s">
        <v>131</v>
      </c>
      <c r="H32" s="88" t="s">
        <v>73</v>
      </c>
      <c r="I32" s="191" t="s">
        <v>132</v>
      </c>
      <c r="J32" s="180">
        <v>156000</v>
      </c>
      <c r="K32" s="79">
        <v>20</v>
      </c>
      <c r="L32" s="79">
        <v>0</v>
      </c>
      <c r="M32" s="79">
        <v>67</v>
      </c>
      <c r="N32" s="89">
        <v>5</v>
      </c>
      <c r="O32" s="90">
        <v>0</v>
      </c>
      <c r="P32" s="91">
        <f>N32+O32</f>
        <v>5</v>
      </c>
      <c r="Q32" s="80">
        <f>IFERROR(P32/M32,"-")</f>
        <v>0.074626865671642</v>
      </c>
      <c r="R32" s="79">
        <v>1</v>
      </c>
      <c r="S32" s="79">
        <v>1</v>
      </c>
      <c r="T32" s="80">
        <f>IFERROR(R32/(P32),"-")</f>
        <v>0.2</v>
      </c>
      <c r="U32" s="186">
        <f>IFERROR(J32/SUM(N32:O33),"-")</f>
        <v>19500</v>
      </c>
      <c r="V32" s="82">
        <v>1</v>
      </c>
      <c r="W32" s="80">
        <f>IF(P32=0,"-",V32/P32)</f>
        <v>0.2</v>
      </c>
      <c r="X32" s="185">
        <v>9000</v>
      </c>
      <c r="Y32" s="186">
        <f>IFERROR(X32/P32,"-")</f>
        <v>1800</v>
      </c>
      <c r="Z32" s="186">
        <f>IFERROR(X32/V32,"-")</f>
        <v>9000</v>
      </c>
      <c r="AA32" s="180">
        <f>SUM(X32:X33)-SUM(J32:J33)</f>
        <v>-147000</v>
      </c>
      <c r="AB32" s="83">
        <f>SUM(X32:X33)/SUM(J32:J33)</f>
        <v>0.057692307692308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>
        <v>1</v>
      </c>
      <c r="BZ32" s="127">
        <f>IFERROR(BY32/BW32,"-")</f>
        <v>1</v>
      </c>
      <c r="CA32" s="128">
        <v>9000</v>
      </c>
      <c r="CB32" s="129">
        <f>IFERROR(CA32/BW32,"-")</f>
        <v>9000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9000</v>
      </c>
      <c r="CQ32" s="139">
        <v>9000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133</v>
      </c>
      <c r="C33" s="189"/>
      <c r="D33" s="189" t="s">
        <v>112</v>
      </c>
      <c r="E33" s="189" t="s">
        <v>113</v>
      </c>
      <c r="F33" s="189" t="s">
        <v>69</v>
      </c>
      <c r="G33" s="88"/>
      <c r="H33" s="88"/>
      <c r="I33" s="88"/>
      <c r="J33" s="180"/>
      <c r="K33" s="79">
        <v>29</v>
      </c>
      <c r="L33" s="79">
        <v>21</v>
      </c>
      <c r="M33" s="79">
        <v>13</v>
      </c>
      <c r="N33" s="89">
        <v>3</v>
      </c>
      <c r="O33" s="90">
        <v>0</v>
      </c>
      <c r="P33" s="91">
        <f>N33+O33</f>
        <v>3</v>
      </c>
      <c r="Q33" s="80">
        <f>IFERROR(P33/M33,"-")</f>
        <v>0.23076923076923</v>
      </c>
      <c r="R33" s="79">
        <v>0</v>
      </c>
      <c r="S33" s="79">
        <v>0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0.019230769230769</v>
      </c>
      <c r="B34" s="189" t="s">
        <v>134</v>
      </c>
      <c r="C34" s="189"/>
      <c r="D34" s="189" t="s">
        <v>135</v>
      </c>
      <c r="E34" s="189" t="s">
        <v>136</v>
      </c>
      <c r="F34" s="189" t="s">
        <v>64</v>
      </c>
      <c r="G34" s="88" t="s">
        <v>131</v>
      </c>
      <c r="H34" s="88" t="s">
        <v>73</v>
      </c>
      <c r="I34" s="88" t="s">
        <v>74</v>
      </c>
      <c r="J34" s="180">
        <v>156000</v>
      </c>
      <c r="K34" s="79">
        <v>1</v>
      </c>
      <c r="L34" s="79">
        <v>0</v>
      </c>
      <c r="M34" s="79">
        <v>14</v>
      </c>
      <c r="N34" s="89">
        <v>1</v>
      </c>
      <c r="O34" s="90">
        <v>0</v>
      </c>
      <c r="P34" s="91">
        <f>N34+O34</f>
        <v>1</v>
      </c>
      <c r="Q34" s="80">
        <f>IFERROR(P34/M34,"-")</f>
        <v>0.071428571428571</v>
      </c>
      <c r="R34" s="79">
        <v>0</v>
      </c>
      <c r="S34" s="79">
        <v>0</v>
      </c>
      <c r="T34" s="80">
        <f>IFERROR(R34/(P34),"-")</f>
        <v>0</v>
      </c>
      <c r="U34" s="186">
        <f>IFERROR(J34/SUM(N34:O35),"-")</f>
        <v>31200</v>
      </c>
      <c r="V34" s="82">
        <v>1</v>
      </c>
      <c r="W34" s="80">
        <f>IF(P34=0,"-",V34/P34)</f>
        <v>1</v>
      </c>
      <c r="X34" s="185">
        <v>3000</v>
      </c>
      <c r="Y34" s="186">
        <f>IFERROR(X34/P34,"-")</f>
        <v>3000</v>
      </c>
      <c r="Z34" s="186">
        <f>IFERROR(X34/V34,"-")</f>
        <v>3000</v>
      </c>
      <c r="AA34" s="180">
        <f>SUM(X34:X35)-SUM(J34:J35)</f>
        <v>-153000</v>
      </c>
      <c r="AB34" s="83">
        <f>SUM(X34:X35)/SUM(J34:J35)</f>
        <v>0.019230769230769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>
        <v>1</v>
      </c>
      <c r="BH34" s="112">
        <f>IFERROR(BG34/BE34,"-")</f>
        <v>1</v>
      </c>
      <c r="BI34" s="113">
        <v>3000</v>
      </c>
      <c r="BJ34" s="114">
        <f>IFERROR(BI34/BE34,"-")</f>
        <v>3000</v>
      </c>
      <c r="BK34" s="115">
        <v>1</v>
      </c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135</v>
      </c>
      <c r="E35" s="189" t="s">
        <v>136</v>
      </c>
      <c r="F35" s="189" t="s">
        <v>69</v>
      </c>
      <c r="G35" s="88"/>
      <c r="H35" s="88"/>
      <c r="I35" s="88"/>
      <c r="J35" s="180"/>
      <c r="K35" s="79">
        <v>8</v>
      </c>
      <c r="L35" s="79">
        <v>6</v>
      </c>
      <c r="M35" s="79">
        <v>1</v>
      </c>
      <c r="N35" s="89">
        <v>4</v>
      </c>
      <c r="O35" s="90">
        <v>0</v>
      </c>
      <c r="P35" s="91">
        <f>N35+O35</f>
        <v>4</v>
      </c>
      <c r="Q35" s="80">
        <f>IFERROR(P35/M35,"-")</f>
        <v>4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0.75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0.58974358974359</v>
      </c>
      <c r="B36" s="189" t="s">
        <v>138</v>
      </c>
      <c r="C36" s="189"/>
      <c r="D36" s="189" t="s">
        <v>112</v>
      </c>
      <c r="E36" s="189" t="s">
        <v>113</v>
      </c>
      <c r="F36" s="189" t="s">
        <v>64</v>
      </c>
      <c r="G36" s="88" t="s">
        <v>139</v>
      </c>
      <c r="H36" s="88" t="s">
        <v>73</v>
      </c>
      <c r="I36" s="191" t="s">
        <v>132</v>
      </c>
      <c r="J36" s="180">
        <v>156000</v>
      </c>
      <c r="K36" s="79">
        <v>21</v>
      </c>
      <c r="L36" s="79">
        <v>0</v>
      </c>
      <c r="M36" s="79">
        <v>104</v>
      </c>
      <c r="N36" s="89">
        <v>11</v>
      </c>
      <c r="O36" s="90">
        <v>0</v>
      </c>
      <c r="P36" s="91">
        <f>N36+O36</f>
        <v>11</v>
      </c>
      <c r="Q36" s="80">
        <f>IFERROR(P36/M36,"-")</f>
        <v>0.10576923076923</v>
      </c>
      <c r="R36" s="79">
        <v>1</v>
      </c>
      <c r="S36" s="79">
        <v>2</v>
      </c>
      <c r="T36" s="80">
        <f>IFERROR(R36/(P36),"-")</f>
        <v>0.090909090909091</v>
      </c>
      <c r="U36" s="186">
        <f>IFERROR(J36/SUM(N36:O37),"-")</f>
        <v>9750</v>
      </c>
      <c r="V36" s="82">
        <v>3</v>
      </c>
      <c r="W36" s="80">
        <f>IF(P36=0,"-",V36/P36)</f>
        <v>0.27272727272727</v>
      </c>
      <c r="X36" s="185">
        <v>72000</v>
      </c>
      <c r="Y36" s="186">
        <f>IFERROR(X36/P36,"-")</f>
        <v>6545.4545454545</v>
      </c>
      <c r="Z36" s="186">
        <f>IFERROR(X36/V36,"-")</f>
        <v>24000</v>
      </c>
      <c r="AA36" s="180">
        <f>SUM(X36:X37)-SUM(J36:J37)</f>
        <v>-64000</v>
      </c>
      <c r="AB36" s="83">
        <f>SUM(X36:X37)/SUM(J36:J37)</f>
        <v>0.58974358974359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0.090909090909091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0.27272727272727</v>
      </c>
      <c r="BG36" s="110">
        <v>2</v>
      </c>
      <c r="BH36" s="112">
        <f>IFERROR(BG36/BE36,"-")</f>
        <v>0.66666666666667</v>
      </c>
      <c r="BI36" s="113">
        <v>9000</v>
      </c>
      <c r="BJ36" s="114">
        <f>IFERROR(BI36/BE36,"-")</f>
        <v>3000</v>
      </c>
      <c r="BK36" s="115">
        <v>1</v>
      </c>
      <c r="BL36" s="115">
        <v>1</v>
      </c>
      <c r="BM36" s="115"/>
      <c r="BN36" s="117">
        <v>4</v>
      </c>
      <c r="BO36" s="118">
        <f>IF(P36=0,"",IF(BN36=0,"",(BN36/P36)))</f>
        <v>0.36363636363636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0.18181818181818</v>
      </c>
      <c r="BY36" s="126">
        <v>1</v>
      </c>
      <c r="BZ36" s="127">
        <f>IFERROR(BY36/BW36,"-")</f>
        <v>0.5</v>
      </c>
      <c r="CA36" s="128">
        <v>63000</v>
      </c>
      <c r="CB36" s="129">
        <f>IFERROR(CA36/BW36,"-")</f>
        <v>31500</v>
      </c>
      <c r="CC36" s="130"/>
      <c r="CD36" s="130"/>
      <c r="CE36" s="130">
        <v>1</v>
      </c>
      <c r="CF36" s="131">
        <v>1</v>
      </c>
      <c r="CG36" s="132">
        <f>IF(P36=0,"",IF(CF36=0,"",(CF36/P36)))</f>
        <v>0.090909090909091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3</v>
      </c>
      <c r="CP36" s="139">
        <v>72000</v>
      </c>
      <c r="CQ36" s="139">
        <v>63000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140</v>
      </c>
      <c r="C37" s="189"/>
      <c r="D37" s="189" t="s">
        <v>112</v>
      </c>
      <c r="E37" s="189" t="s">
        <v>113</v>
      </c>
      <c r="F37" s="189" t="s">
        <v>69</v>
      </c>
      <c r="G37" s="88"/>
      <c r="H37" s="88"/>
      <c r="I37" s="88"/>
      <c r="J37" s="180"/>
      <c r="K37" s="79">
        <v>41</v>
      </c>
      <c r="L37" s="79">
        <v>24</v>
      </c>
      <c r="M37" s="79">
        <v>5</v>
      </c>
      <c r="N37" s="89">
        <v>5</v>
      </c>
      <c r="O37" s="90">
        <v>0</v>
      </c>
      <c r="P37" s="91">
        <f>N37+O37</f>
        <v>5</v>
      </c>
      <c r="Q37" s="80">
        <f>IFERROR(P37/M37,"-")</f>
        <v>1</v>
      </c>
      <c r="R37" s="79">
        <v>0</v>
      </c>
      <c r="S37" s="79">
        <v>0</v>
      </c>
      <c r="T37" s="80">
        <f>IFERROR(R37/(P37),"-")</f>
        <v>0</v>
      </c>
      <c r="U37" s="186"/>
      <c r="V37" s="82">
        <v>2</v>
      </c>
      <c r="W37" s="80">
        <f>IF(P37=0,"-",V37/P37)</f>
        <v>0.4</v>
      </c>
      <c r="X37" s="185">
        <v>20000</v>
      </c>
      <c r="Y37" s="186">
        <f>IFERROR(X37/P37,"-")</f>
        <v>4000</v>
      </c>
      <c r="Z37" s="186">
        <f>IFERROR(X37/V37,"-")</f>
        <v>10000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>
        <v>1</v>
      </c>
      <c r="BH37" s="112">
        <f>IFERROR(BG37/BE37,"-")</f>
        <v>1</v>
      </c>
      <c r="BI37" s="113">
        <v>15000</v>
      </c>
      <c r="BJ37" s="114">
        <f>IFERROR(BI37/BE37,"-")</f>
        <v>15000</v>
      </c>
      <c r="BK37" s="115"/>
      <c r="BL37" s="115">
        <v>1</v>
      </c>
      <c r="BM37" s="115"/>
      <c r="BN37" s="117">
        <v>4</v>
      </c>
      <c r="BO37" s="118">
        <f>IF(P37=0,"",IF(BN37=0,"",(BN37/P37)))</f>
        <v>0.8</v>
      </c>
      <c r="BP37" s="119">
        <v>1</v>
      </c>
      <c r="BQ37" s="120">
        <f>IFERROR(BP37/BN37,"-")</f>
        <v>0.25</v>
      </c>
      <c r="BR37" s="121">
        <v>5000</v>
      </c>
      <c r="BS37" s="122">
        <f>IFERROR(BR37/BN37,"-")</f>
        <v>1250</v>
      </c>
      <c r="BT37" s="123">
        <v>1</v>
      </c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20000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</v>
      </c>
      <c r="B38" s="189" t="s">
        <v>141</v>
      </c>
      <c r="C38" s="189"/>
      <c r="D38" s="189" t="s">
        <v>135</v>
      </c>
      <c r="E38" s="189" t="s">
        <v>142</v>
      </c>
      <c r="F38" s="189" t="s">
        <v>64</v>
      </c>
      <c r="G38" s="88" t="s">
        <v>139</v>
      </c>
      <c r="H38" s="88" t="s">
        <v>73</v>
      </c>
      <c r="I38" s="191" t="s">
        <v>143</v>
      </c>
      <c r="J38" s="180">
        <v>156000</v>
      </c>
      <c r="K38" s="79">
        <v>9</v>
      </c>
      <c r="L38" s="79">
        <v>0</v>
      </c>
      <c r="M38" s="79">
        <v>35</v>
      </c>
      <c r="N38" s="89">
        <v>1</v>
      </c>
      <c r="O38" s="90">
        <v>0</v>
      </c>
      <c r="P38" s="91">
        <f>N38+O38</f>
        <v>1</v>
      </c>
      <c r="Q38" s="80">
        <f>IFERROR(P38/M38,"-")</f>
        <v>0.028571428571429</v>
      </c>
      <c r="R38" s="79">
        <v>0</v>
      </c>
      <c r="S38" s="79">
        <v>1</v>
      </c>
      <c r="T38" s="80">
        <f>IFERROR(R38/(P38),"-")</f>
        <v>0</v>
      </c>
      <c r="U38" s="186">
        <f>IFERROR(J38/SUM(N38:O39),"-")</f>
        <v>26000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-156000</v>
      </c>
      <c r="AB38" s="83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144</v>
      </c>
      <c r="C39" s="189"/>
      <c r="D39" s="189" t="s">
        <v>135</v>
      </c>
      <c r="E39" s="189" t="s">
        <v>142</v>
      </c>
      <c r="F39" s="189" t="s">
        <v>69</v>
      </c>
      <c r="G39" s="88"/>
      <c r="H39" s="88"/>
      <c r="I39" s="88"/>
      <c r="J39" s="180"/>
      <c r="K39" s="79">
        <v>35</v>
      </c>
      <c r="L39" s="79">
        <v>22</v>
      </c>
      <c r="M39" s="79">
        <v>9</v>
      </c>
      <c r="N39" s="89">
        <v>5</v>
      </c>
      <c r="O39" s="90">
        <v>0</v>
      </c>
      <c r="P39" s="91">
        <f>N39+O39</f>
        <v>5</v>
      </c>
      <c r="Q39" s="80">
        <f>IFERROR(P39/M39,"-")</f>
        <v>0.55555555555556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4</v>
      </c>
      <c r="BO39" s="118">
        <f>IF(P39=0,"",IF(BN39=0,"",(BN39/P39)))</f>
        <v>0.8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0.093333333333333</v>
      </c>
      <c r="B40" s="189" t="s">
        <v>145</v>
      </c>
      <c r="C40" s="189"/>
      <c r="D40" s="189" t="s">
        <v>71</v>
      </c>
      <c r="E40" s="189" t="s">
        <v>63</v>
      </c>
      <c r="F40" s="189" t="s">
        <v>64</v>
      </c>
      <c r="G40" s="88" t="s">
        <v>146</v>
      </c>
      <c r="H40" s="88" t="s">
        <v>147</v>
      </c>
      <c r="I40" s="88" t="s">
        <v>74</v>
      </c>
      <c r="J40" s="180">
        <v>300000</v>
      </c>
      <c r="K40" s="79">
        <v>6</v>
      </c>
      <c r="L40" s="79">
        <v>0</v>
      </c>
      <c r="M40" s="79">
        <v>41</v>
      </c>
      <c r="N40" s="89">
        <v>4</v>
      </c>
      <c r="O40" s="90">
        <v>0</v>
      </c>
      <c r="P40" s="91">
        <f>N40+O40</f>
        <v>4</v>
      </c>
      <c r="Q40" s="80">
        <f>IFERROR(P40/M40,"-")</f>
        <v>0.097560975609756</v>
      </c>
      <c r="R40" s="79">
        <v>0</v>
      </c>
      <c r="S40" s="79">
        <v>2</v>
      </c>
      <c r="T40" s="80">
        <f>IFERROR(R40/(P40),"-")</f>
        <v>0</v>
      </c>
      <c r="U40" s="186">
        <f>IFERROR(J40/SUM(N40:O41),"-")</f>
        <v>33333.333333333</v>
      </c>
      <c r="V40" s="82">
        <v>1</v>
      </c>
      <c r="W40" s="80">
        <f>IF(P40=0,"-",V40/P40)</f>
        <v>0.25</v>
      </c>
      <c r="X40" s="185">
        <v>5000</v>
      </c>
      <c r="Y40" s="186">
        <f>IFERROR(X40/P40,"-")</f>
        <v>1250</v>
      </c>
      <c r="Z40" s="186">
        <f>IFERROR(X40/V40,"-")</f>
        <v>5000</v>
      </c>
      <c r="AA40" s="180">
        <f>SUM(X40:X41)-SUM(J40:J41)</f>
        <v>-272000</v>
      </c>
      <c r="AB40" s="83">
        <f>SUM(X40:X41)/SUM(J40:J41)</f>
        <v>0.093333333333333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0.5</v>
      </c>
      <c r="BP40" s="119">
        <v>1</v>
      </c>
      <c r="BQ40" s="120">
        <f>IFERROR(BP40/BN40,"-")</f>
        <v>0.5</v>
      </c>
      <c r="BR40" s="121">
        <v>5000</v>
      </c>
      <c r="BS40" s="122">
        <f>IFERROR(BR40/BN40,"-")</f>
        <v>2500</v>
      </c>
      <c r="BT40" s="123">
        <v>1</v>
      </c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5000</v>
      </c>
      <c r="CQ40" s="139">
        <v>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148</v>
      </c>
      <c r="C41" s="189"/>
      <c r="D41" s="189" t="s">
        <v>71</v>
      </c>
      <c r="E41" s="189" t="s">
        <v>63</v>
      </c>
      <c r="F41" s="189" t="s">
        <v>69</v>
      </c>
      <c r="G41" s="88"/>
      <c r="H41" s="88"/>
      <c r="I41" s="88"/>
      <c r="J41" s="180"/>
      <c r="K41" s="79">
        <v>31</v>
      </c>
      <c r="L41" s="79">
        <v>23</v>
      </c>
      <c r="M41" s="79">
        <v>4</v>
      </c>
      <c r="N41" s="89">
        <v>5</v>
      </c>
      <c r="O41" s="90">
        <v>0</v>
      </c>
      <c r="P41" s="91">
        <f>N41+O41</f>
        <v>5</v>
      </c>
      <c r="Q41" s="80">
        <f>IFERROR(P41/M41,"-")</f>
        <v>1.25</v>
      </c>
      <c r="R41" s="79">
        <v>1</v>
      </c>
      <c r="S41" s="79">
        <v>1</v>
      </c>
      <c r="T41" s="80">
        <f>IFERROR(R41/(P41),"-")</f>
        <v>0.2</v>
      </c>
      <c r="U41" s="186"/>
      <c r="V41" s="82">
        <v>2</v>
      </c>
      <c r="W41" s="80">
        <f>IF(P41=0,"-",V41/P41)</f>
        <v>0.4</v>
      </c>
      <c r="X41" s="185">
        <v>23000</v>
      </c>
      <c r="Y41" s="186">
        <f>IFERROR(X41/P41,"-")</f>
        <v>4600</v>
      </c>
      <c r="Z41" s="186">
        <f>IFERROR(X41/V41,"-")</f>
        <v>11500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</v>
      </c>
      <c r="AO41" s="98">
        <v>1</v>
      </c>
      <c r="AP41" s="100">
        <f>IFERROR(AO41/AM41,"-")</f>
        <v>1</v>
      </c>
      <c r="AQ41" s="101">
        <v>18000</v>
      </c>
      <c r="AR41" s="102">
        <f>IFERROR(AQ41/AM41,"-")</f>
        <v>18000</v>
      </c>
      <c r="AS41" s="103"/>
      <c r="AT41" s="103"/>
      <c r="AU41" s="103">
        <v>1</v>
      </c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>
        <v>1</v>
      </c>
      <c r="BH41" s="112">
        <f>IFERROR(BG41/BE41,"-")</f>
        <v>1</v>
      </c>
      <c r="BI41" s="113">
        <v>5000</v>
      </c>
      <c r="BJ41" s="114">
        <f>IFERROR(BI41/BE41,"-")</f>
        <v>5000</v>
      </c>
      <c r="BK41" s="115">
        <v>1</v>
      </c>
      <c r="BL41" s="115"/>
      <c r="BM41" s="115"/>
      <c r="BN41" s="117">
        <v>2</v>
      </c>
      <c r="BO41" s="118">
        <f>IF(P41=0,"",IF(BN41=0,"",(BN41/P41)))</f>
        <v>0.4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23000</v>
      </c>
      <c r="CQ41" s="139">
        <v>18000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0.13888888888889</v>
      </c>
      <c r="B42" s="189" t="s">
        <v>149</v>
      </c>
      <c r="C42" s="189"/>
      <c r="D42" s="189" t="s">
        <v>150</v>
      </c>
      <c r="E42" s="189" t="s">
        <v>119</v>
      </c>
      <c r="F42" s="189" t="s">
        <v>64</v>
      </c>
      <c r="G42" s="88" t="s">
        <v>146</v>
      </c>
      <c r="H42" s="88" t="s">
        <v>73</v>
      </c>
      <c r="I42" s="190" t="s">
        <v>67</v>
      </c>
      <c r="J42" s="180">
        <v>180000</v>
      </c>
      <c r="K42" s="79">
        <v>7</v>
      </c>
      <c r="L42" s="79">
        <v>0</v>
      </c>
      <c r="M42" s="79">
        <v>39</v>
      </c>
      <c r="N42" s="89">
        <v>2</v>
      </c>
      <c r="O42" s="90">
        <v>0</v>
      </c>
      <c r="P42" s="91">
        <f>N42+O42</f>
        <v>2</v>
      </c>
      <c r="Q42" s="80">
        <f>IFERROR(P42/M42,"-")</f>
        <v>0.051282051282051</v>
      </c>
      <c r="R42" s="79">
        <v>0</v>
      </c>
      <c r="S42" s="79">
        <v>1</v>
      </c>
      <c r="T42" s="80">
        <f>IFERROR(R42/(P42),"-")</f>
        <v>0</v>
      </c>
      <c r="U42" s="186">
        <f>IFERROR(J42/SUM(N42:O43),"-")</f>
        <v>25714.285714286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-155000</v>
      </c>
      <c r="AB42" s="83">
        <f>SUM(X42:X43)/SUM(J42:J43)</f>
        <v>0.13888888888889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151</v>
      </c>
      <c r="C43" s="189"/>
      <c r="D43" s="189" t="s">
        <v>150</v>
      </c>
      <c r="E43" s="189" t="s">
        <v>119</v>
      </c>
      <c r="F43" s="189" t="s">
        <v>69</v>
      </c>
      <c r="G43" s="88"/>
      <c r="H43" s="88"/>
      <c r="I43" s="88"/>
      <c r="J43" s="180"/>
      <c r="K43" s="79">
        <v>31</v>
      </c>
      <c r="L43" s="79">
        <v>24</v>
      </c>
      <c r="M43" s="79">
        <v>5</v>
      </c>
      <c r="N43" s="89">
        <v>5</v>
      </c>
      <c r="O43" s="90">
        <v>0</v>
      </c>
      <c r="P43" s="91">
        <f>N43+O43</f>
        <v>5</v>
      </c>
      <c r="Q43" s="80">
        <f>IFERROR(P43/M43,"-")</f>
        <v>1</v>
      </c>
      <c r="R43" s="79">
        <v>0</v>
      </c>
      <c r="S43" s="79">
        <v>1</v>
      </c>
      <c r="T43" s="80">
        <f>IFERROR(R43/(P43),"-")</f>
        <v>0</v>
      </c>
      <c r="U43" s="186"/>
      <c r="V43" s="82">
        <v>3</v>
      </c>
      <c r="W43" s="80">
        <f>IF(P43=0,"-",V43/P43)</f>
        <v>0.6</v>
      </c>
      <c r="X43" s="185">
        <v>25000</v>
      </c>
      <c r="Y43" s="186">
        <f>IFERROR(X43/P43,"-")</f>
        <v>5000</v>
      </c>
      <c r="Z43" s="186">
        <f>IFERROR(X43/V43,"-")</f>
        <v>8333.3333333333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0.6</v>
      </c>
      <c r="BP43" s="119">
        <v>2</v>
      </c>
      <c r="BQ43" s="120">
        <f>IFERROR(BP43/BN43,"-")</f>
        <v>0.66666666666667</v>
      </c>
      <c r="BR43" s="121">
        <v>14000</v>
      </c>
      <c r="BS43" s="122">
        <f>IFERROR(BR43/BN43,"-")</f>
        <v>4666.6666666667</v>
      </c>
      <c r="BT43" s="123">
        <v>1</v>
      </c>
      <c r="BU43" s="123"/>
      <c r="BV43" s="123">
        <v>1</v>
      </c>
      <c r="BW43" s="124">
        <v>1</v>
      </c>
      <c r="BX43" s="125">
        <f>IF(P43=0,"",IF(BW43=0,"",(BW43/P43)))</f>
        <v>0.2</v>
      </c>
      <c r="BY43" s="126">
        <v>1</v>
      </c>
      <c r="BZ43" s="127">
        <f>IFERROR(BY43/BW43,"-")</f>
        <v>1</v>
      </c>
      <c r="CA43" s="128">
        <v>11000</v>
      </c>
      <c r="CB43" s="129">
        <f>IFERROR(CA43/BW43,"-")</f>
        <v>11000</v>
      </c>
      <c r="CC43" s="130"/>
      <c r="CD43" s="130">
        <v>1</v>
      </c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25000</v>
      </c>
      <c r="CQ43" s="139">
        <v>11000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0.28846153846154</v>
      </c>
      <c r="B44" s="189" t="s">
        <v>152</v>
      </c>
      <c r="C44" s="189"/>
      <c r="D44" s="189" t="s">
        <v>118</v>
      </c>
      <c r="E44" s="189" t="s">
        <v>127</v>
      </c>
      <c r="F44" s="189" t="s">
        <v>64</v>
      </c>
      <c r="G44" s="88" t="s">
        <v>153</v>
      </c>
      <c r="H44" s="88" t="s">
        <v>73</v>
      </c>
      <c r="I44" s="191" t="s">
        <v>154</v>
      </c>
      <c r="J44" s="180">
        <v>156000</v>
      </c>
      <c r="K44" s="79">
        <v>7</v>
      </c>
      <c r="L44" s="79">
        <v>0</v>
      </c>
      <c r="M44" s="79">
        <v>45</v>
      </c>
      <c r="N44" s="89">
        <v>3</v>
      </c>
      <c r="O44" s="90">
        <v>0</v>
      </c>
      <c r="P44" s="91">
        <f>N44+O44</f>
        <v>3</v>
      </c>
      <c r="Q44" s="80">
        <f>IFERROR(P44/M44,"-")</f>
        <v>0.066666666666667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26000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-111000</v>
      </c>
      <c r="AB44" s="83">
        <f>SUM(X44:X45)/SUM(J44:J45)</f>
        <v>0.28846153846154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0.33333333333333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155</v>
      </c>
      <c r="C45" s="189"/>
      <c r="D45" s="189" t="s">
        <v>118</v>
      </c>
      <c r="E45" s="189" t="s">
        <v>127</v>
      </c>
      <c r="F45" s="189" t="s">
        <v>69</v>
      </c>
      <c r="G45" s="88"/>
      <c r="H45" s="88"/>
      <c r="I45" s="88"/>
      <c r="J45" s="180"/>
      <c r="K45" s="79">
        <v>20</v>
      </c>
      <c r="L45" s="79">
        <v>14</v>
      </c>
      <c r="M45" s="79">
        <v>5</v>
      </c>
      <c r="N45" s="89">
        <v>3</v>
      </c>
      <c r="O45" s="90">
        <v>0</v>
      </c>
      <c r="P45" s="91">
        <f>N45+O45</f>
        <v>3</v>
      </c>
      <c r="Q45" s="80">
        <f>IFERROR(P45/M45,"-")</f>
        <v>0.6</v>
      </c>
      <c r="R45" s="79">
        <v>2</v>
      </c>
      <c r="S45" s="79">
        <v>1</v>
      </c>
      <c r="T45" s="80">
        <f>IFERROR(R45/(P45),"-")</f>
        <v>0.66666666666667</v>
      </c>
      <c r="U45" s="186"/>
      <c r="V45" s="82">
        <v>2</v>
      </c>
      <c r="W45" s="80">
        <f>IF(P45=0,"-",V45/P45)</f>
        <v>0.66666666666667</v>
      </c>
      <c r="X45" s="185">
        <v>45000</v>
      </c>
      <c r="Y45" s="186">
        <f>IFERROR(X45/P45,"-")</f>
        <v>15000</v>
      </c>
      <c r="Z45" s="186">
        <f>IFERROR(X45/V45,"-")</f>
        <v>22500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0.66666666666667</v>
      </c>
      <c r="BP45" s="119">
        <v>2</v>
      </c>
      <c r="BQ45" s="120">
        <f>IFERROR(BP45/BN45,"-")</f>
        <v>1</v>
      </c>
      <c r="BR45" s="121">
        <v>45000</v>
      </c>
      <c r="BS45" s="122">
        <f>IFERROR(BR45/BN45,"-")</f>
        <v>22500</v>
      </c>
      <c r="BT45" s="123">
        <v>1</v>
      </c>
      <c r="BU45" s="123"/>
      <c r="BV45" s="123">
        <v>1</v>
      </c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0.33333333333333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2</v>
      </c>
      <c r="CP45" s="139">
        <v>45000</v>
      </c>
      <c r="CQ45" s="139">
        <v>40000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0.069444444444444</v>
      </c>
      <c r="B46" s="189" t="s">
        <v>156</v>
      </c>
      <c r="C46" s="189"/>
      <c r="D46" s="189" t="s">
        <v>112</v>
      </c>
      <c r="E46" s="189" t="s">
        <v>113</v>
      </c>
      <c r="F46" s="189" t="s">
        <v>64</v>
      </c>
      <c r="G46" s="88" t="s">
        <v>157</v>
      </c>
      <c r="H46" s="88" t="s">
        <v>66</v>
      </c>
      <c r="I46" s="190" t="s">
        <v>67</v>
      </c>
      <c r="J46" s="180">
        <v>144000</v>
      </c>
      <c r="K46" s="79">
        <v>9</v>
      </c>
      <c r="L46" s="79">
        <v>0</v>
      </c>
      <c r="M46" s="79">
        <v>43</v>
      </c>
      <c r="N46" s="89">
        <v>4</v>
      </c>
      <c r="O46" s="90">
        <v>0</v>
      </c>
      <c r="P46" s="91">
        <f>N46+O46</f>
        <v>4</v>
      </c>
      <c r="Q46" s="80">
        <f>IFERROR(P46/M46,"-")</f>
        <v>0.093023255813953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16000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-134000</v>
      </c>
      <c r="AB46" s="83">
        <f>SUM(X46:X47)/SUM(J46:J47)</f>
        <v>0.069444444444444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158</v>
      </c>
      <c r="C47" s="189"/>
      <c r="D47" s="189" t="s">
        <v>112</v>
      </c>
      <c r="E47" s="189" t="s">
        <v>113</v>
      </c>
      <c r="F47" s="189" t="s">
        <v>69</v>
      </c>
      <c r="G47" s="88"/>
      <c r="H47" s="88"/>
      <c r="I47" s="88"/>
      <c r="J47" s="180"/>
      <c r="K47" s="79">
        <v>31</v>
      </c>
      <c r="L47" s="79">
        <v>20</v>
      </c>
      <c r="M47" s="79">
        <v>12</v>
      </c>
      <c r="N47" s="89">
        <v>5</v>
      </c>
      <c r="O47" s="90">
        <v>0</v>
      </c>
      <c r="P47" s="91">
        <f>N47+O47</f>
        <v>5</v>
      </c>
      <c r="Q47" s="80">
        <f>IFERROR(P47/M47,"-")</f>
        <v>0.41666666666667</v>
      </c>
      <c r="R47" s="79">
        <v>1</v>
      </c>
      <c r="S47" s="79">
        <v>2</v>
      </c>
      <c r="T47" s="80">
        <f>IFERROR(R47/(P47),"-")</f>
        <v>0.2</v>
      </c>
      <c r="U47" s="186"/>
      <c r="V47" s="82">
        <v>2</v>
      </c>
      <c r="W47" s="80">
        <f>IF(P47=0,"-",V47/P47)</f>
        <v>0.4</v>
      </c>
      <c r="X47" s="185">
        <v>10000</v>
      </c>
      <c r="Y47" s="186">
        <f>IFERROR(X47/P47,"-")</f>
        <v>2000</v>
      </c>
      <c r="Z47" s="186">
        <f>IFERROR(X47/V47,"-")</f>
        <v>5000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0.2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0.4</v>
      </c>
      <c r="BP47" s="119">
        <v>2</v>
      </c>
      <c r="BQ47" s="120">
        <f>IFERROR(BP47/BN47,"-")</f>
        <v>1</v>
      </c>
      <c r="BR47" s="121">
        <v>10000</v>
      </c>
      <c r="BS47" s="122">
        <f>IFERROR(BR47/BN47,"-")</f>
        <v>5000</v>
      </c>
      <c r="BT47" s="123">
        <v>2</v>
      </c>
      <c r="BU47" s="123"/>
      <c r="BV47" s="123"/>
      <c r="BW47" s="124">
        <v>2</v>
      </c>
      <c r="BX47" s="125">
        <f>IF(P47=0,"",IF(BW47=0,"",(BW47/P47)))</f>
        <v>0.4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10000</v>
      </c>
      <c r="CQ47" s="139">
        <v>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189" t="s">
        <v>159</v>
      </c>
      <c r="C48" s="189"/>
      <c r="D48" s="189" t="s">
        <v>160</v>
      </c>
      <c r="E48" s="189" t="s">
        <v>161</v>
      </c>
      <c r="F48" s="189" t="s">
        <v>64</v>
      </c>
      <c r="G48" s="88" t="s">
        <v>162</v>
      </c>
      <c r="H48" s="88" t="s">
        <v>73</v>
      </c>
      <c r="I48" s="191" t="s">
        <v>132</v>
      </c>
      <c r="J48" s="180">
        <v>96000</v>
      </c>
      <c r="K48" s="79">
        <v>4</v>
      </c>
      <c r="L48" s="79">
        <v>0</v>
      </c>
      <c r="M48" s="79">
        <v>24</v>
      </c>
      <c r="N48" s="89">
        <v>1</v>
      </c>
      <c r="O48" s="90">
        <v>0</v>
      </c>
      <c r="P48" s="91">
        <f>N48+O48</f>
        <v>1</v>
      </c>
      <c r="Q48" s="80">
        <f>IFERROR(P48/M48,"-")</f>
        <v>0.041666666666667</v>
      </c>
      <c r="R48" s="79">
        <v>0</v>
      </c>
      <c r="S48" s="79">
        <v>0</v>
      </c>
      <c r="T48" s="80">
        <f>IFERROR(R48/(P48),"-")</f>
        <v>0</v>
      </c>
      <c r="U48" s="186">
        <f>IFERROR(J48/SUM(N48:O49),"-")</f>
        <v>19200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-96000</v>
      </c>
      <c r="AB48" s="83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163</v>
      </c>
      <c r="C49" s="189"/>
      <c r="D49" s="189" t="s">
        <v>160</v>
      </c>
      <c r="E49" s="189" t="s">
        <v>161</v>
      </c>
      <c r="F49" s="189" t="s">
        <v>69</v>
      </c>
      <c r="G49" s="88"/>
      <c r="H49" s="88"/>
      <c r="I49" s="88"/>
      <c r="J49" s="180"/>
      <c r="K49" s="79">
        <v>14</v>
      </c>
      <c r="L49" s="79">
        <v>11</v>
      </c>
      <c r="M49" s="79">
        <v>5</v>
      </c>
      <c r="N49" s="89">
        <v>4</v>
      </c>
      <c r="O49" s="90">
        <v>0</v>
      </c>
      <c r="P49" s="91">
        <f>N49+O49</f>
        <v>4</v>
      </c>
      <c r="Q49" s="80">
        <f>IFERROR(P49/M49,"-")</f>
        <v>0.8</v>
      </c>
      <c r="R49" s="79">
        <v>1</v>
      </c>
      <c r="S49" s="79">
        <v>1</v>
      </c>
      <c r="T49" s="80">
        <f>IFERROR(R49/(P49),"-")</f>
        <v>0.25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0.25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0.25</v>
      </c>
      <c r="B50" s="189" t="s">
        <v>164</v>
      </c>
      <c r="C50" s="189"/>
      <c r="D50" s="189" t="s">
        <v>118</v>
      </c>
      <c r="E50" s="189" t="s">
        <v>165</v>
      </c>
      <c r="F50" s="189" t="s">
        <v>64</v>
      </c>
      <c r="G50" s="88" t="s">
        <v>162</v>
      </c>
      <c r="H50" s="88" t="s">
        <v>73</v>
      </c>
      <c r="I50" s="191" t="s">
        <v>154</v>
      </c>
      <c r="J50" s="180">
        <v>96000</v>
      </c>
      <c r="K50" s="79">
        <v>7</v>
      </c>
      <c r="L50" s="79">
        <v>0</v>
      </c>
      <c r="M50" s="79">
        <v>28</v>
      </c>
      <c r="N50" s="89">
        <v>4</v>
      </c>
      <c r="O50" s="90">
        <v>0</v>
      </c>
      <c r="P50" s="91">
        <f>N50+O50</f>
        <v>4</v>
      </c>
      <c r="Q50" s="80">
        <f>IFERROR(P50/M50,"-")</f>
        <v>0.14285714285714</v>
      </c>
      <c r="R50" s="79">
        <v>1</v>
      </c>
      <c r="S50" s="79">
        <v>0</v>
      </c>
      <c r="T50" s="80">
        <f>IFERROR(R50/(P50),"-")</f>
        <v>0.25</v>
      </c>
      <c r="U50" s="186">
        <f>IFERROR(J50/SUM(N50:O51),"-")</f>
        <v>10666.666666667</v>
      </c>
      <c r="V50" s="82">
        <v>1</v>
      </c>
      <c r="W50" s="80">
        <f>IF(P50=0,"-",V50/P50)</f>
        <v>0.25</v>
      </c>
      <c r="X50" s="185">
        <v>24000</v>
      </c>
      <c r="Y50" s="186">
        <f>IFERROR(X50/P50,"-")</f>
        <v>6000</v>
      </c>
      <c r="Z50" s="186">
        <f>IFERROR(X50/V50,"-")</f>
        <v>24000</v>
      </c>
      <c r="AA50" s="180">
        <f>SUM(X50:X51)-SUM(J50:J51)</f>
        <v>-72000</v>
      </c>
      <c r="AB50" s="83">
        <f>SUM(X50:X51)/SUM(J50:J51)</f>
        <v>0.25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4</v>
      </c>
      <c r="BO50" s="118">
        <f>IF(P50=0,"",IF(BN50=0,"",(BN50/P50)))</f>
        <v>1</v>
      </c>
      <c r="BP50" s="119">
        <v>1</v>
      </c>
      <c r="BQ50" s="120">
        <f>IFERROR(BP50/BN50,"-")</f>
        <v>0.25</v>
      </c>
      <c r="BR50" s="121">
        <v>24000</v>
      </c>
      <c r="BS50" s="122">
        <f>IFERROR(BR50/BN50,"-")</f>
        <v>6000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24000</v>
      </c>
      <c r="CQ50" s="139">
        <v>24000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166</v>
      </c>
      <c r="C51" s="189"/>
      <c r="D51" s="189" t="s">
        <v>118</v>
      </c>
      <c r="E51" s="189" t="s">
        <v>165</v>
      </c>
      <c r="F51" s="189" t="s">
        <v>69</v>
      </c>
      <c r="G51" s="88"/>
      <c r="H51" s="88"/>
      <c r="I51" s="88"/>
      <c r="J51" s="180"/>
      <c r="K51" s="79">
        <v>19</v>
      </c>
      <c r="L51" s="79">
        <v>14</v>
      </c>
      <c r="M51" s="79">
        <v>8</v>
      </c>
      <c r="N51" s="89">
        <v>5</v>
      </c>
      <c r="O51" s="90">
        <v>0</v>
      </c>
      <c r="P51" s="91">
        <f>N51+O51</f>
        <v>5</v>
      </c>
      <c r="Q51" s="80">
        <f>IFERROR(P51/M51,"-")</f>
        <v>0.625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5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3.9607843137255</v>
      </c>
      <c r="B52" s="189" t="s">
        <v>167</v>
      </c>
      <c r="C52" s="189"/>
      <c r="D52" s="189" t="s">
        <v>168</v>
      </c>
      <c r="E52" s="189" t="s">
        <v>169</v>
      </c>
      <c r="F52" s="189" t="s">
        <v>64</v>
      </c>
      <c r="G52" s="88" t="s">
        <v>114</v>
      </c>
      <c r="H52" s="88" t="s">
        <v>170</v>
      </c>
      <c r="I52" s="88" t="s">
        <v>171</v>
      </c>
      <c r="J52" s="180">
        <v>102000</v>
      </c>
      <c r="K52" s="79">
        <v>3</v>
      </c>
      <c r="L52" s="79">
        <v>0</v>
      </c>
      <c r="M52" s="79">
        <v>20</v>
      </c>
      <c r="N52" s="89">
        <v>1</v>
      </c>
      <c r="O52" s="90">
        <v>0</v>
      </c>
      <c r="P52" s="91">
        <f>N52+O52</f>
        <v>1</v>
      </c>
      <c r="Q52" s="80">
        <f>IFERROR(P52/M52,"-")</f>
        <v>0.05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25500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302000</v>
      </c>
      <c r="AB52" s="83">
        <f>SUM(X52:X53)/SUM(J52:J53)</f>
        <v>3.9607843137255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172</v>
      </c>
      <c r="C53" s="189"/>
      <c r="D53" s="189" t="s">
        <v>168</v>
      </c>
      <c r="E53" s="189" t="s">
        <v>169</v>
      </c>
      <c r="F53" s="189" t="s">
        <v>69</v>
      </c>
      <c r="G53" s="88"/>
      <c r="H53" s="88"/>
      <c r="I53" s="88"/>
      <c r="J53" s="180"/>
      <c r="K53" s="79">
        <v>16</v>
      </c>
      <c r="L53" s="79">
        <v>12</v>
      </c>
      <c r="M53" s="79">
        <v>7</v>
      </c>
      <c r="N53" s="89">
        <v>3</v>
      </c>
      <c r="O53" s="90">
        <v>0</v>
      </c>
      <c r="P53" s="91">
        <f>N53+O53</f>
        <v>3</v>
      </c>
      <c r="Q53" s="80">
        <f>IFERROR(P53/M53,"-")</f>
        <v>0.42857142857143</v>
      </c>
      <c r="R53" s="79">
        <v>2</v>
      </c>
      <c r="S53" s="79">
        <v>0</v>
      </c>
      <c r="T53" s="80">
        <f>IFERROR(R53/(P53),"-")</f>
        <v>0.66666666666667</v>
      </c>
      <c r="U53" s="186"/>
      <c r="V53" s="82">
        <v>1</v>
      </c>
      <c r="W53" s="80">
        <f>IF(P53=0,"-",V53/P53)</f>
        <v>0.33333333333333</v>
      </c>
      <c r="X53" s="185">
        <v>404000</v>
      </c>
      <c r="Y53" s="186">
        <f>IFERROR(X53/P53,"-")</f>
        <v>134666.66666667</v>
      </c>
      <c r="Z53" s="186">
        <f>IFERROR(X53/V53,"-")</f>
        <v>404000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0.66666666666667</v>
      </c>
      <c r="BP53" s="119">
        <v>1</v>
      </c>
      <c r="BQ53" s="120">
        <f>IFERROR(BP53/BN53,"-")</f>
        <v>0.5</v>
      </c>
      <c r="BR53" s="121">
        <v>404000</v>
      </c>
      <c r="BS53" s="122">
        <f>IFERROR(BR53/BN53,"-")</f>
        <v>202000</v>
      </c>
      <c r="BT53" s="123"/>
      <c r="BU53" s="123"/>
      <c r="BV53" s="123">
        <v>1</v>
      </c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404000</v>
      </c>
      <c r="CQ53" s="139">
        <v>404000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0.79411764705882</v>
      </c>
      <c r="B54" s="189" t="s">
        <v>173</v>
      </c>
      <c r="C54" s="189"/>
      <c r="D54" s="189" t="s">
        <v>168</v>
      </c>
      <c r="E54" s="189" t="s">
        <v>161</v>
      </c>
      <c r="F54" s="189" t="s">
        <v>64</v>
      </c>
      <c r="G54" s="88" t="s">
        <v>114</v>
      </c>
      <c r="H54" s="88" t="s">
        <v>170</v>
      </c>
      <c r="I54" s="190" t="s">
        <v>174</v>
      </c>
      <c r="J54" s="180">
        <v>102000</v>
      </c>
      <c r="K54" s="79">
        <v>6</v>
      </c>
      <c r="L54" s="79">
        <v>0</v>
      </c>
      <c r="M54" s="79">
        <v>31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186">
        <f>IFERROR(J54/SUM(N54:O55),"-")</f>
        <v>17000</v>
      </c>
      <c r="V54" s="82">
        <v>0</v>
      </c>
      <c r="W54" s="80" t="str">
        <f>IF(P54=0,"-",V54/P54)</f>
        <v>-</v>
      </c>
      <c r="X54" s="185">
        <v>0</v>
      </c>
      <c r="Y54" s="186" t="str">
        <f>IFERROR(X54/P54,"-")</f>
        <v>-</v>
      </c>
      <c r="Z54" s="186" t="str">
        <f>IFERROR(X54/V54,"-")</f>
        <v>-</v>
      </c>
      <c r="AA54" s="180">
        <f>SUM(X54:X55)-SUM(J54:J55)</f>
        <v>-21000</v>
      </c>
      <c r="AB54" s="83">
        <f>SUM(X54:X55)/SUM(J54:J55)</f>
        <v>0.79411764705882</v>
      </c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175</v>
      </c>
      <c r="C55" s="189"/>
      <c r="D55" s="189" t="s">
        <v>168</v>
      </c>
      <c r="E55" s="189" t="s">
        <v>161</v>
      </c>
      <c r="F55" s="189" t="s">
        <v>69</v>
      </c>
      <c r="G55" s="88"/>
      <c r="H55" s="88"/>
      <c r="I55" s="88"/>
      <c r="J55" s="180"/>
      <c r="K55" s="79">
        <v>33</v>
      </c>
      <c r="L55" s="79">
        <v>21</v>
      </c>
      <c r="M55" s="79">
        <v>18</v>
      </c>
      <c r="N55" s="89">
        <v>6</v>
      </c>
      <c r="O55" s="90">
        <v>0</v>
      </c>
      <c r="P55" s="91">
        <f>N55+O55</f>
        <v>6</v>
      </c>
      <c r="Q55" s="80">
        <f>IFERROR(P55/M55,"-")</f>
        <v>0.33333333333333</v>
      </c>
      <c r="R55" s="79">
        <v>0</v>
      </c>
      <c r="S55" s="79">
        <v>1</v>
      </c>
      <c r="T55" s="80">
        <f>IFERROR(R55/(P55),"-")</f>
        <v>0</v>
      </c>
      <c r="U55" s="186"/>
      <c r="V55" s="82">
        <v>2</v>
      </c>
      <c r="W55" s="80">
        <f>IF(P55=0,"-",V55/P55)</f>
        <v>0.33333333333333</v>
      </c>
      <c r="X55" s="185">
        <v>81000</v>
      </c>
      <c r="Y55" s="186">
        <f>IFERROR(X55/P55,"-")</f>
        <v>13500</v>
      </c>
      <c r="Z55" s="186">
        <f>IFERROR(X55/V55,"-")</f>
        <v>40500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0.16666666666667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0.16666666666667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4</v>
      </c>
      <c r="BX55" s="125">
        <f>IF(P55=0,"",IF(BW55=0,"",(BW55/P55)))</f>
        <v>0.66666666666667</v>
      </c>
      <c r="BY55" s="126">
        <v>2</v>
      </c>
      <c r="BZ55" s="127">
        <f>IFERROR(BY55/BW55,"-")</f>
        <v>0.5</v>
      </c>
      <c r="CA55" s="128">
        <v>81000</v>
      </c>
      <c r="CB55" s="129">
        <f>IFERROR(CA55/BW55,"-")</f>
        <v>20250</v>
      </c>
      <c r="CC55" s="130"/>
      <c r="CD55" s="130"/>
      <c r="CE55" s="130">
        <v>2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81000</v>
      </c>
      <c r="CQ55" s="139">
        <v>63000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176</v>
      </c>
      <c r="C56" s="189"/>
      <c r="D56" s="189" t="s">
        <v>168</v>
      </c>
      <c r="E56" s="189" t="s">
        <v>72</v>
      </c>
      <c r="F56" s="189" t="s">
        <v>64</v>
      </c>
      <c r="G56" s="88" t="s">
        <v>123</v>
      </c>
      <c r="H56" s="88" t="s">
        <v>170</v>
      </c>
      <c r="I56" s="88" t="s">
        <v>171</v>
      </c>
      <c r="J56" s="180">
        <v>102000</v>
      </c>
      <c r="K56" s="79">
        <v>1</v>
      </c>
      <c r="L56" s="79">
        <v>0</v>
      </c>
      <c r="M56" s="79">
        <v>10</v>
      </c>
      <c r="N56" s="89">
        <v>1</v>
      </c>
      <c r="O56" s="90">
        <v>0</v>
      </c>
      <c r="P56" s="91">
        <f>N56+O56</f>
        <v>1</v>
      </c>
      <c r="Q56" s="80">
        <f>IFERROR(P56/M56,"-")</f>
        <v>0.1</v>
      </c>
      <c r="R56" s="79">
        <v>0</v>
      </c>
      <c r="S56" s="79">
        <v>0</v>
      </c>
      <c r="T56" s="80">
        <f>IFERROR(R56/(P56),"-")</f>
        <v>0</v>
      </c>
      <c r="U56" s="186">
        <f>IFERROR(J56/SUM(N56:O57),"-")</f>
        <v>51000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-102000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177</v>
      </c>
      <c r="C57" s="189"/>
      <c r="D57" s="189" t="s">
        <v>168</v>
      </c>
      <c r="E57" s="189" t="s">
        <v>72</v>
      </c>
      <c r="F57" s="189" t="s">
        <v>69</v>
      </c>
      <c r="G57" s="88"/>
      <c r="H57" s="88"/>
      <c r="I57" s="88"/>
      <c r="J57" s="180"/>
      <c r="K57" s="79">
        <v>18</v>
      </c>
      <c r="L57" s="79">
        <v>10</v>
      </c>
      <c r="M57" s="79">
        <v>2</v>
      </c>
      <c r="N57" s="89">
        <v>1</v>
      </c>
      <c r="O57" s="90">
        <v>0</v>
      </c>
      <c r="P57" s="91">
        <f>N57+O57</f>
        <v>1</v>
      </c>
      <c r="Q57" s="80">
        <f>IFERROR(P57/M57,"-")</f>
        <v>0.5</v>
      </c>
      <c r="R57" s="79">
        <v>0</v>
      </c>
      <c r="S57" s="79">
        <v>0</v>
      </c>
      <c r="T57" s="80">
        <f>IFERROR(R57/(P57),"-")</f>
        <v>0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178</v>
      </c>
      <c r="C58" s="189"/>
      <c r="D58" s="189" t="s">
        <v>179</v>
      </c>
      <c r="E58" s="189" t="s">
        <v>119</v>
      </c>
      <c r="F58" s="189" t="s">
        <v>64</v>
      </c>
      <c r="G58" s="88" t="s">
        <v>123</v>
      </c>
      <c r="H58" s="88" t="s">
        <v>170</v>
      </c>
      <c r="I58" s="190" t="s">
        <v>174</v>
      </c>
      <c r="J58" s="180">
        <v>102000</v>
      </c>
      <c r="K58" s="79">
        <v>4</v>
      </c>
      <c r="L58" s="79">
        <v>0</v>
      </c>
      <c r="M58" s="79">
        <v>18</v>
      </c>
      <c r="N58" s="89">
        <v>1</v>
      </c>
      <c r="O58" s="90">
        <v>0</v>
      </c>
      <c r="P58" s="91">
        <f>N58+O58</f>
        <v>1</v>
      </c>
      <c r="Q58" s="80">
        <f>IFERROR(P58/M58,"-")</f>
        <v>0.055555555555556</v>
      </c>
      <c r="R58" s="79">
        <v>0</v>
      </c>
      <c r="S58" s="79">
        <v>0</v>
      </c>
      <c r="T58" s="80">
        <f>IFERROR(R58/(P58),"-")</f>
        <v>0</v>
      </c>
      <c r="U58" s="186">
        <f>IFERROR(J58/SUM(N58:O59),"-")</f>
        <v>17000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-102000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180</v>
      </c>
      <c r="C59" s="189"/>
      <c r="D59" s="189" t="s">
        <v>179</v>
      </c>
      <c r="E59" s="189" t="s">
        <v>119</v>
      </c>
      <c r="F59" s="189" t="s">
        <v>69</v>
      </c>
      <c r="G59" s="88"/>
      <c r="H59" s="88"/>
      <c r="I59" s="88"/>
      <c r="J59" s="180"/>
      <c r="K59" s="79">
        <v>16</v>
      </c>
      <c r="L59" s="79">
        <v>14</v>
      </c>
      <c r="M59" s="79">
        <v>7</v>
      </c>
      <c r="N59" s="89">
        <v>5</v>
      </c>
      <c r="O59" s="90">
        <v>0</v>
      </c>
      <c r="P59" s="91">
        <f>N59+O59</f>
        <v>5</v>
      </c>
      <c r="Q59" s="80">
        <f>IFERROR(P59/M59,"-")</f>
        <v>0.71428571428571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0.2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2</v>
      </c>
      <c r="CG59" s="132">
        <f>IF(P59=0,"",IF(CF59=0,"",(CF59/P59)))</f>
        <v>0.4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181</v>
      </c>
      <c r="C60" s="189"/>
      <c r="D60" s="189" t="s">
        <v>168</v>
      </c>
      <c r="E60" s="189" t="s">
        <v>127</v>
      </c>
      <c r="F60" s="189" t="s">
        <v>64</v>
      </c>
      <c r="G60" s="88" t="s">
        <v>131</v>
      </c>
      <c r="H60" s="88" t="s">
        <v>170</v>
      </c>
      <c r="I60" s="88" t="s">
        <v>171</v>
      </c>
      <c r="J60" s="180">
        <v>78000</v>
      </c>
      <c r="K60" s="79">
        <v>5</v>
      </c>
      <c r="L60" s="79">
        <v>0</v>
      </c>
      <c r="M60" s="79">
        <v>12</v>
      </c>
      <c r="N60" s="89">
        <v>2</v>
      </c>
      <c r="O60" s="90">
        <v>0</v>
      </c>
      <c r="P60" s="91">
        <f>N60+O60</f>
        <v>2</v>
      </c>
      <c r="Q60" s="80">
        <f>IFERROR(P60/M60,"-")</f>
        <v>0.16666666666667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26000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-78000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>
        <v>1</v>
      </c>
      <c r="AN60" s="99">
        <f>IF(P60=0,"",IF(AM60=0,"",(AM60/P60)))</f>
        <v>0.5</v>
      </c>
      <c r="AO60" s="98"/>
      <c r="AP60" s="100">
        <f>IFERROR(AO60/AM60,"-")</f>
        <v>0</v>
      </c>
      <c r="AQ60" s="101"/>
      <c r="AR60" s="102">
        <f>IFERROR(AQ60/AM60,"-")</f>
        <v>0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182</v>
      </c>
      <c r="C61" s="189"/>
      <c r="D61" s="189" t="s">
        <v>168</v>
      </c>
      <c r="E61" s="189" t="s">
        <v>127</v>
      </c>
      <c r="F61" s="189" t="s">
        <v>69</v>
      </c>
      <c r="G61" s="88"/>
      <c r="H61" s="88"/>
      <c r="I61" s="88"/>
      <c r="J61" s="180"/>
      <c r="K61" s="79">
        <v>21</v>
      </c>
      <c r="L61" s="79">
        <v>16</v>
      </c>
      <c r="M61" s="79">
        <v>3</v>
      </c>
      <c r="N61" s="89">
        <v>1</v>
      </c>
      <c r="O61" s="90">
        <v>0</v>
      </c>
      <c r="P61" s="91">
        <f>N61+O61</f>
        <v>1</v>
      </c>
      <c r="Q61" s="80">
        <f>IFERROR(P61/M61,"-")</f>
        <v>0.33333333333333</v>
      </c>
      <c r="R61" s="79">
        <v>1</v>
      </c>
      <c r="S61" s="79">
        <v>0</v>
      </c>
      <c r="T61" s="80">
        <f>IFERROR(R61/(P61),"-")</f>
        <v>1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1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0.14102564102564</v>
      </c>
      <c r="B62" s="189" t="s">
        <v>183</v>
      </c>
      <c r="C62" s="189"/>
      <c r="D62" s="189" t="s">
        <v>168</v>
      </c>
      <c r="E62" s="189" t="s">
        <v>136</v>
      </c>
      <c r="F62" s="189" t="s">
        <v>64</v>
      </c>
      <c r="G62" s="88" t="s">
        <v>131</v>
      </c>
      <c r="H62" s="88" t="s">
        <v>170</v>
      </c>
      <c r="I62" s="88" t="s">
        <v>184</v>
      </c>
      <c r="J62" s="180">
        <v>78000</v>
      </c>
      <c r="K62" s="79">
        <v>3</v>
      </c>
      <c r="L62" s="79">
        <v>0</v>
      </c>
      <c r="M62" s="79">
        <v>15</v>
      </c>
      <c r="N62" s="89">
        <v>3</v>
      </c>
      <c r="O62" s="90">
        <v>0</v>
      </c>
      <c r="P62" s="91">
        <f>N62+O62</f>
        <v>3</v>
      </c>
      <c r="Q62" s="80">
        <f>IFERROR(P62/M62,"-")</f>
        <v>0.2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15600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-67000</v>
      </c>
      <c r="AB62" s="83">
        <f>SUM(X62:X63)/SUM(J62:J63)</f>
        <v>0.14102564102564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0.33333333333333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0.33333333333333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1</v>
      </c>
      <c r="BO62" s="118">
        <f>IF(P62=0,"",IF(BN62=0,"",(BN62/P62)))</f>
        <v>0.33333333333333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185</v>
      </c>
      <c r="C63" s="189"/>
      <c r="D63" s="189" t="s">
        <v>168</v>
      </c>
      <c r="E63" s="189" t="s">
        <v>136</v>
      </c>
      <c r="F63" s="189" t="s">
        <v>69</v>
      </c>
      <c r="G63" s="88"/>
      <c r="H63" s="88"/>
      <c r="I63" s="88"/>
      <c r="J63" s="180"/>
      <c r="K63" s="79">
        <v>9</v>
      </c>
      <c r="L63" s="79">
        <v>9</v>
      </c>
      <c r="M63" s="79">
        <v>0</v>
      </c>
      <c r="N63" s="89">
        <v>2</v>
      </c>
      <c r="O63" s="90">
        <v>0</v>
      </c>
      <c r="P63" s="91">
        <f>N63+O63</f>
        <v>2</v>
      </c>
      <c r="Q63" s="80" t="str">
        <f>IFERROR(P63/M63,"-")</f>
        <v>-</v>
      </c>
      <c r="R63" s="79">
        <v>1</v>
      </c>
      <c r="S63" s="79">
        <v>1</v>
      </c>
      <c r="T63" s="80">
        <f>IFERROR(R63/(P63),"-")</f>
        <v>0.5</v>
      </c>
      <c r="U63" s="186"/>
      <c r="V63" s="82">
        <v>1</v>
      </c>
      <c r="W63" s="80">
        <f>IF(P63=0,"-",V63/P63)</f>
        <v>0.5</v>
      </c>
      <c r="X63" s="185">
        <v>11000</v>
      </c>
      <c r="Y63" s="186">
        <f>IFERROR(X63/P63,"-")</f>
        <v>5500</v>
      </c>
      <c r="Z63" s="186">
        <f>IFERROR(X63/V63,"-")</f>
        <v>11000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2</v>
      </c>
      <c r="BX63" s="125">
        <f>IF(P63=0,"",IF(BW63=0,"",(BW63/P63)))</f>
        <v>1</v>
      </c>
      <c r="BY63" s="126">
        <v>1</v>
      </c>
      <c r="BZ63" s="127">
        <f>IFERROR(BY63/BW63,"-")</f>
        <v>0.5</v>
      </c>
      <c r="CA63" s="128">
        <v>11000</v>
      </c>
      <c r="CB63" s="129">
        <f>IFERROR(CA63/BW63,"-")</f>
        <v>5500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11000</v>
      </c>
      <c r="CQ63" s="139">
        <v>11000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2.0576923076923</v>
      </c>
      <c r="B64" s="189" t="s">
        <v>186</v>
      </c>
      <c r="C64" s="189"/>
      <c r="D64" s="189" t="s">
        <v>168</v>
      </c>
      <c r="E64" s="189" t="s">
        <v>169</v>
      </c>
      <c r="F64" s="189" t="s">
        <v>64</v>
      </c>
      <c r="G64" s="88" t="s">
        <v>139</v>
      </c>
      <c r="H64" s="88" t="s">
        <v>170</v>
      </c>
      <c r="I64" s="88" t="s">
        <v>184</v>
      </c>
      <c r="J64" s="180">
        <v>78000</v>
      </c>
      <c r="K64" s="79">
        <v>3</v>
      </c>
      <c r="L64" s="79">
        <v>0</v>
      </c>
      <c r="M64" s="79">
        <v>19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186">
        <f>IFERROR(J64/SUM(N64:O65),"-")</f>
        <v>19500</v>
      </c>
      <c r="V64" s="82">
        <v>0</v>
      </c>
      <c r="W64" s="80" t="str">
        <f>IF(P64=0,"-",V64/P64)</f>
        <v>-</v>
      </c>
      <c r="X64" s="185">
        <v>0</v>
      </c>
      <c r="Y64" s="186" t="str">
        <f>IFERROR(X64/P64,"-")</f>
        <v>-</v>
      </c>
      <c r="Z64" s="186" t="str">
        <f>IFERROR(X64/V64,"-")</f>
        <v>-</v>
      </c>
      <c r="AA64" s="180">
        <f>SUM(X64:X65)-SUM(J64:J65)</f>
        <v>82500</v>
      </c>
      <c r="AB64" s="83">
        <f>SUM(X64:X65)/SUM(J64:J65)</f>
        <v>2.0576923076923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187</v>
      </c>
      <c r="C65" s="189"/>
      <c r="D65" s="189" t="s">
        <v>168</v>
      </c>
      <c r="E65" s="189" t="s">
        <v>169</v>
      </c>
      <c r="F65" s="189" t="s">
        <v>69</v>
      </c>
      <c r="G65" s="88"/>
      <c r="H65" s="88"/>
      <c r="I65" s="88"/>
      <c r="J65" s="180"/>
      <c r="K65" s="79">
        <v>44</v>
      </c>
      <c r="L65" s="79">
        <v>15</v>
      </c>
      <c r="M65" s="79">
        <v>7</v>
      </c>
      <c r="N65" s="89">
        <v>4</v>
      </c>
      <c r="O65" s="90">
        <v>0</v>
      </c>
      <c r="P65" s="91">
        <f>N65+O65</f>
        <v>4</v>
      </c>
      <c r="Q65" s="80">
        <f>IFERROR(P65/M65,"-")</f>
        <v>0.57142857142857</v>
      </c>
      <c r="R65" s="79">
        <v>0</v>
      </c>
      <c r="S65" s="79">
        <v>1</v>
      </c>
      <c r="T65" s="80">
        <f>IFERROR(R65/(P65),"-")</f>
        <v>0</v>
      </c>
      <c r="U65" s="186"/>
      <c r="V65" s="82">
        <v>2</v>
      </c>
      <c r="W65" s="80">
        <f>IF(P65=0,"-",V65/P65)</f>
        <v>0.5</v>
      </c>
      <c r="X65" s="185">
        <v>160500</v>
      </c>
      <c r="Y65" s="186">
        <f>IFERROR(X65/P65,"-")</f>
        <v>40125</v>
      </c>
      <c r="Z65" s="186">
        <f>IFERROR(X65/V65,"-")</f>
        <v>80250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3</v>
      </c>
      <c r="BX65" s="125">
        <f>IF(P65=0,"",IF(BW65=0,"",(BW65/P65)))</f>
        <v>0.75</v>
      </c>
      <c r="BY65" s="126">
        <v>2</v>
      </c>
      <c r="BZ65" s="127">
        <f>IFERROR(BY65/BW65,"-")</f>
        <v>0.66666666666667</v>
      </c>
      <c r="CA65" s="128">
        <v>160500</v>
      </c>
      <c r="CB65" s="129">
        <f>IFERROR(CA65/BW65,"-")</f>
        <v>53500</v>
      </c>
      <c r="CC65" s="130"/>
      <c r="CD65" s="130"/>
      <c r="CE65" s="130">
        <v>2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2</v>
      </c>
      <c r="CP65" s="139">
        <v>160500</v>
      </c>
      <c r="CQ65" s="139">
        <v>110000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0.064102564102564</v>
      </c>
      <c r="B66" s="189" t="s">
        <v>188</v>
      </c>
      <c r="C66" s="189"/>
      <c r="D66" s="189" t="s">
        <v>168</v>
      </c>
      <c r="E66" s="189" t="s">
        <v>161</v>
      </c>
      <c r="F66" s="189" t="s">
        <v>64</v>
      </c>
      <c r="G66" s="88" t="s">
        <v>139</v>
      </c>
      <c r="H66" s="88" t="s">
        <v>170</v>
      </c>
      <c r="I66" s="88" t="s">
        <v>189</v>
      </c>
      <c r="J66" s="180">
        <v>78000</v>
      </c>
      <c r="K66" s="79">
        <v>4</v>
      </c>
      <c r="L66" s="79">
        <v>0</v>
      </c>
      <c r="M66" s="79">
        <v>17</v>
      </c>
      <c r="N66" s="89">
        <v>3</v>
      </c>
      <c r="O66" s="90">
        <v>0</v>
      </c>
      <c r="P66" s="91">
        <f>N66+O66</f>
        <v>3</v>
      </c>
      <c r="Q66" s="80">
        <f>IFERROR(P66/M66,"-")</f>
        <v>0.17647058823529</v>
      </c>
      <c r="R66" s="79">
        <v>2</v>
      </c>
      <c r="S66" s="79">
        <v>0</v>
      </c>
      <c r="T66" s="80">
        <f>IFERROR(R66/(P66),"-")</f>
        <v>0.66666666666667</v>
      </c>
      <c r="U66" s="186">
        <f>IFERROR(J66/SUM(N66:O67),"-")</f>
        <v>11142.857142857</v>
      </c>
      <c r="V66" s="82">
        <v>1</v>
      </c>
      <c r="W66" s="80">
        <f>IF(P66=0,"-",V66/P66)</f>
        <v>0.33333333333333</v>
      </c>
      <c r="X66" s="185">
        <v>5000</v>
      </c>
      <c r="Y66" s="186">
        <f>IFERROR(X66/P66,"-")</f>
        <v>1666.6666666667</v>
      </c>
      <c r="Z66" s="186">
        <f>IFERROR(X66/V66,"-")</f>
        <v>5000</v>
      </c>
      <c r="AA66" s="180">
        <f>SUM(X66:X67)-SUM(J66:J67)</f>
        <v>-73000</v>
      </c>
      <c r="AB66" s="83">
        <f>SUM(X66:X67)/SUM(J66:J67)</f>
        <v>0.064102564102564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2</v>
      </c>
      <c r="BO66" s="118">
        <f>IF(P66=0,"",IF(BN66=0,"",(BN66/P66)))</f>
        <v>0.66666666666667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1</v>
      </c>
      <c r="BX66" s="125">
        <f>IF(P66=0,"",IF(BW66=0,"",(BW66/P66)))</f>
        <v>0.33333333333333</v>
      </c>
      <c r="BY66" s="126">
        <v>1</v>
      </c>
      <c r="BZ66" s="127">
        <f>IFERROR(BY66/BW66,"-")</f>
        <v>1</v>
      </c>
      <c r="CA66" s="128">
        <v>5000</v>
      </c>
      <c r="CB66" s="129">
        <f>IFERROR(CA66/BW66,"-")</f>
        <v>5000</v>
      </c>
      <c r="CC66" s="130">
        <v>1</v>
      </c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5000</v>
      </c>
      <c r="CQ66" s="139">
        <v>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190</v>
      </c>
      <c r="C67" s="189"/>
      <c r="D67" s="189" t="s">
        <v>168</v>
      </c>
      <c r="E67" s="189" t="s">
        <v>161</v>
      </c>
      <c r="F67" s="189" t="s">
        <v>69</v>
      </c>
      <c r="G67" s="88"/>
      <c r="H67" s="88"/>
      <c r="I67" s="88"/>
      <c r="J67" s="180"/>
      <c r="K67" s="79">
        <v>18</v>
      </c>
      <c r="L67" s="79">
        <v>16</v>
      </c>
      <c r="M67" s="79">
        <v>6</v>
      </c>
      <c r="N67" s="89">
        <v>4</v>
      </c>
      <c r="O67" s="90">
        <v>0</v>
      </c>
      <c r="P67" s="91">
        <f>N67+O67</f>
        <v>4</v>
      </c>
      <c r="Q67" s="80">
        <f>IFERROR(P67/M67,"-")</f>
        <v>0.66666666666667</v>
      </c>
      <c r="R67" s="79">
        <v>0</v>
      </c>
      <c r="S67" s="79">
        <v>0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2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>
        <v>1</v>
      </c>
      <c r="CG67" s="132">
        <f>IF(P67=0,"",IF(CF67=0,"",(CF67/P67)))</f>
        <v>0.25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0.20512820512821</v>
      </c>
      <c r="B68" s="189" t="s">
        <v>191</v>
      </c>
      <c r="C68" s="189"/>
      <c r="D68" s="189" t="s">
        <v>168</v>
      </c>
      <c r="E68" s="189" t="s">
        <v>165</v>
      </c>
      <c r="F68" s="189" t="s">
        <v>64</v>
      </c>
      <c r="G68" s="88" t="s">
        <v>153</v>
      </c>
      <c r="H68" s="88" t="s">
        <v>170</v>
      </c>
      <c r="I68" s="191" t="s">
        <v>192</v>
      </c>
      <c r="J68" s="180">
        <v>78000</v>
      </c>
      <c r="K68" s="79">
        <v>2</v>
      </c>
      <c r="L68" s="79">
        <v>0</v>
      </c>
      <c r="M68" s="79">
        <v>12</v>
      </c>
      <c r="N68" s="89">
        <v>2</v>
      </c>
      <c r="O68" s="90">
        <v>0</v>
      </c>
      <c r="P68" s="91">
        <f>N68+O68</f>
        <v>2</v>
      </c>
      <c r="Q68" s="80">
        <f>IFERROR(P68/M68,"-")</f>
        <v>0.16666666666667</v>
      </c>
      <c r="R68" s="79">
        <v>0</v>
      </c>
      <c r="S68" s="79">
        <v>1</v>
      </c>
      <c r="T68" s="80">
        <f>IFERROR(R68/(P68),"-")</f>
        <v>0</v>
      </c>
      <c r="U68" s="186">
        <f>IFERROR(J68/SUM(N68:O69),"-")</f>
        <v>13000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SUM(X68:X69)-SUM(J68:J69)</f>
        <v>-62000</v>
      </c>
      <c r="AB68" s="83">
        <f>SUM(X68:X69)/SUM(J68:J69)</f>
        <v>0.20512820512821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193</v>
      </c>
      <c r="C69" s="189"/>
      <c r="D69" s="189" t="s">
        <v>168</v>
      </c>
      <c r="E69" s="189" t="s">
        <v>165</v>
      </c>
      <c r="F69" s="189" t="s">
        <v>69</v>
      </c>
      <c r="G69" s="88"/>
      <c r="H69" s="88"/>
      <c r="I69" s="88"/>
      <c r="J69" s="180"/>
      <c r="K69" s="79">
        <v>17</v>
      </c>
      <c r="L69" s="79">
        <v>12</v>
      </c>
      <c r="M69" s="79">
        <v>3</v>
      </c>
      <c r="N69" s="89">
        <v>4</v>
      </c>
      <c r="O69" s="90">
        <v>0</v>
      </c>
      <c r="P69" s="91">
        <f>N69+O69</f>
        <v>4</v>
      </c>
      <c r="Q69" s="80">
        <f>IFERROR(P69/M69,"-")</f>
        <v>1.3333333333333</v>
      </c>
      <c r="R69" s="79">
        <v>0</v>
      </c>
      <c r="S69" s="79">
        <v>0</v>
      </c>
      <c r="T69" s="80">
        <f>IFERROR(R69/(P69),"-")</f>
        <v>0</v>
      </c>
      <c r="U69" s="186"/>
      <c r="V69" s="82">
        <v>1</v>
      </c>
      <c r="W69" s="80">
        <f>IF(P69=0,"-",V69/P69)</f>
        <v>0.25</v>
      </c>
      <c r="X69" s="185">
        <v>16000</v>
      </c>
      <c r="Y69" s="186">
        <f>IFERROR(X69/P69,"-")</f>
        <v>4000</v>
      </c>
      <c r="Z69" s="186">
        <f>IFERROR(X69/V69,"-")</f>
        <v>16000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0.25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2</v>
      </c>
      <c r="BO69" s="118">
        <f>IF(P69=0,"",IF(BN69=0,"",(BN69/P69)))</f>
        <v>0.5</v>
      </c>
      <c r="BP69" s="119">
        <v>1</v>
      </c>
      <c r="BQ69" s="120">
        <f>IFERROR(BP69/BN69,"-")</f>
        <v>0.5</v>
      </c>
      <c r="BR69" s="121">
        <v>16000</v>
      </c>
      <c r="BS69" s="122">
        <f>IFERROR(BR69/BN69,"-")</f>
        <v>8000</v>
      </c>
      <c r="BT69" s="123"/>
      <c r="BU69" s="123"/>
      <c r="BV69" s="123">
        <v>1</v>
      </c>
      <c r="BW69" s="124">
        <v>1</v>
      </c>
      <c r="BX69" s="125">
        <f>IF(P69=0,"",IF(BW69=0,"",(BW69/P69)))</f>
        <v>0.25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16000</v>
      </c>
      <c r="CQ69" s="139">
        <v>16000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0.25641025641026</v>
      </c>
      <c r="B70" s="189" t="s">
        <v>194</v>
      </c>
      <c r="C70" s="189"/>
      <c r="D70" s="189" t="s">
        <v>168</v>
      </c>
      <c r="E70" s="189" t="s">
        <v>195</v>
      </c>
      <c r="F70" s="189" t="s">
        <v>64</v>
      </c>
      <c r="G70" s="88" t="s">
        <v>153</v>
      </c>
      <c r="H70" s="88" t="s">
        <v>170</v>
      </c>
      <c r="I70" s="191" t="s">
        <v>132</v>
      </c>
      <c r="J70" s="180">
        <v>78000</v>
      </c>
      <c r="K70" s="79">
        <v>1</v>
      </c>
      <c r="L70" s="79">
        <v>0</v>
      </c>
      <c r="M70" s="79">
        <v>3</v>
      </c>
      <c r="N70" s="89">
        <v>1</v>
      </c>
      <c r="O70" s="90">
        <v>0</v>
      </c>
      <c r="P70" s="91">
        <f>N70+O70</f>
        <v>1</v>
      </c>
      <c r="Q70" s="80">
        <f>IFERROR(P70/M70,"-")</f>
        <v>0.33333333333333</v>
      </c>
      <c r="R70" s="79">
        <v>0</v>
      </c>
      <c r="S70" s="79">
        <v>1</v>
      </c>
      <c r="T70" s="80">
        <f>IFERROR(R70/(P70),"-")</f>
        <v>0</v>
      </c>
      <c r="U70" s="186">
        <f>IFERROR(J70/SUM(N70:O71),"-")</f>
        <v>26000</v>
      </c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>
        <f>SUM(X70:X71)-SUM(J70:J71)</f>
        <v>-58000</v>
      </c>
      <c r="AB70" s="83">
        <f>SUM(X70:X71)/SUM(J70:J71)</f>
        <v>0.25641025641026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1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196</v>
      </c>
      <c r="C71" s="189"/>
      <c r="D71" s="189" t="s">
        <v>168</v>
      </c>
      <c r="E71" s="189" t="s">
        <v>195</v>
      </c>
      <c r="F71" s="189" t="s">
        <v>69</v>
      </c>
      <c r="G71" s="88"/>
      <c r="H71" s="88"/>
      <c r="I71" s="88"/>
      <c r="J71" s="180"/>
      <c r="K71" s="79">
        <v>16</v>
      </c>
      <c r="L71" s="79">
        <v>12</v>
      </c>
      <c r="M71" s="79">
        <v>5</v>
      </c>
      <c r="N71" s="89">
        <v>2</v>
      </c>
      <c r="O71" s="90">
        <v>0</v>
      </c>
      <c r="P71" s="91">
        <f>N71+O71</f>
        <v>2</v>
      </c>
      <c r="Q71" s="80">
        <f>IFERROR(P71/M71,"-")</f>
        <v>0.4</v>
      </c>
      <c r="R71" s="79">
        <v>0</v>
      </c>
      <c r="S71" s="79">
        <v>0</v>
      </c>
      <c r="T71" s="80">
        <f>IFERROR(R71/(P71),"-")</f>
        <v>0</v>
      </c>
      <c r="U71" s="186"/>
      <c r="V71" s="82">
        <v>1</v>
      </c>
      <c r="W71" s="80">
        <f>IF(P71=0,"-",V71/P71)</f>
        <v>0.5</v>
      </c>
      <c r="X71" s="185">
        <v>20000</v>
      </c>
      <c r="Y71" s="186">
        <f>IFERROR(X71/P71,"-")</f>
        <v>10000</v>
      </c>
      <c r="Z71" s="186">
        <f>IFERROR(X71/V71,"-")</f>
        <v>20000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2</v>
      </c>
      <c r="BX71" s="125">
        <f>IF(P71=0,"",IF(BW71=0,"",(BW71/P71)))</f>
        <v>1</v>
      </c>
      <c r="BY71" s="126">
        <v>1</v>
      </c>
      <c r="BZ71" s="127">
        <f>IFERROR(BY71/BW71,"-")</f>
        <v>0.5</v>
      </c>
      <c r="CA71" s="128">
        <v>20000</v>
      </c>
      <c r="CB71" s="129">
        <f>IFERROR(CA71/BW71,"-")</f>
        <v>10000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20000</v>
      </c>
      <c r="CQ71" s="139">
        <v>20000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189" t="s">
        <v>197</v>
      </c>
      <c r="C72" s="189"/>
      <c r="D72" s="189" t="s">
        <v>69</v>
      </c>
      <c r="E72" s="189" t="s">
        <v>78</v>
      </c>
      <c r="F72" s="189" t="s">
        <v>64</v>
      </c>
      <c r="G72" s="88" t="s">
        <v>146</v>
      </c>
      <c r="H72" s="88" t="s">
        <v>80</v>
      </c>
      <c r="I72" s="191" t="s">
        <v>132</v>
      </c>
      <c r="J72" s="180">
        <v>60000</v>
      </c>
      <c r="K72" s="79">
        <v>6</v>
      </c>
      <c r="L72" s="79">
        <v>0</v>
      </c>
      <c r="M72" s="79">
        <v>21</v>
      </c>
      <c r="N72" s="89">
        <v>1</v>
      </c>
      <c r="O72" s="90">
        <v>0</v>
      </c>
      <c r="P72" s="91">
        <f>N72+O72</f>
        <v>1</v>
      </c>
      <c r="Q72" s="80">
        <f>IFERROR(P72/M72,"-")</f>
        <v>0.047619047619048</v>
      </c>
      <c r="R72" s="79">
        <v>0</v>
      </c>
      <c r="S72" s="79">
        <v>0</v>
      </c>
      <c r="T72" s="80">
        <f>IFERROR(R72/(P72),"-")</f>
        <v>0</v>
      </c>
      <c r="U72" s="186">
        <f>IFERROR(J72/SUM(N72:O73),"-")</f>
        <v>60000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-60000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198</v>
      </c>
      <c r="C73" s="189"/>
      <c r="D73" s="189" t="s">
        <v>69</v>
      </c>
      <c r="E73" s="189" t="s">
        <v>78</v>
      </c>
      <c r="F73" s="189" t="s">
        <v>69</v>
      </c>
      <c r="G73" s="88"/>
      <c r="H73" s="88"/>
      <c r="I73" s="88"/>
      <c r="J73" s="180"/>
      <c r="K73" s="79">
        <v>5</v>
      </c>
      <c r="L73" s="79">
        <v>5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186"/>
      <c r="V73" s="82">
        <v>0</v>
      </c>
      <c r="W73" s="80" t="str">
        <f>IF(P73=0,"-",V73/P73)</f>
        <v>-</v>
      </c>
      <c r="X73" s="185">
        <v>0</v>
      </c>
      <c r="Y73" s="186" t="str">
        <f>IFERROR(X73/P73,"-")</f>
        <v>-</v>
      </c>
      <c r="Z73" s="186" t="str">
        <f>IFERROR(X73/V73,"-")</f>
        <v>-</v>
      </c>
      <c r="AA73" s="18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0.13333333333333</v>
      </c>
      <c r="B74" s="189" t="s">
        <v>199</v>
      </c>
      <c r="C74" s="189"/>
      <c r="D74" s="189" t="s">
        <v>69</v>
      </c>
      <c r="E74" s="189" t="s">
        <v>82</v>
      </c>
      <c r="F74" s="189" t="s">
        <v>64</v>
      </c>
      <c r="G74" s="88" t="s">
        <v>146</v>
      </c>
      <c r="H74" s="88" t="s">
        <v>80</v>
      </c>
      <c r="I74" s="88" t="s">
        <v>184</v>
      </c>
      <c r="J74" s="180">
        <v>60000</v>
      </c>
      <c r="K74" s="79">
        <v>7</v>
      </c>
      <c r="L74" s="79">
        <v>0</v>
      </c>
      <c r="M74" s="79">
        <v>24</v>
      </c>
      <c r="N74" s="89">
        <v>2</v>
      </c>
      <c r="O74" s="90">
        <v>0</v>
      </c>
      <c r="P74" s="91">
        <f>N74+O74</f>
        <v>2</v>
      </c>
      <c r="Q74" s="80">
        <f>IFERROR(P74/M74,"-")</f>
        <v>0.083333333333333</v>
      </c>
      <c r="R74" s="79">
        <v>0</v>
      </c>
      <c r="S74" s="79">
        <v>0</v>
      </c>
      <c r="T74" s="80">
        <f>IFERROR(R74/(P74),"-")</f>
        <v>0</v>
      </c>
      <c r="U74" s="186">
        <f>IFERROR(J74/SUM(N74:O75),"-")</f>
        <v>15000</v>
      </c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>
        <f>SUM(X74:X75)-SUM(J74:J75)</f>
        <v>-52000</v>
      </c>
      <c r="AB74" s="83">
        <f>SUM(X74:X75)/SUM(J74:J75)</f>
        <v>0.13333333333333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0.5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200</v>
      </c>
      <c r="C75" s="189"/>
      <c r="D75" s="189" t="s">
        <v>69</v>
      </c>
      <c r="E75" s="189" t="s">
        <v>82</v>
      </c>
      <c r="F75" s="189" t="s">
        <v>69</v>
      </c>
      <c r="G75" s="88"/>
      <c r="H75" s="88"/>
      <c r="I75" s="88"/>
      <c r="J75" s="180"/>
      <c r="K75" s="79">
        <v>7</v>
      </c>
      <c r="L75" s="79">
        <v>6</v>
      </c>
      <c r="M75" s="79">
        <v>0</v>
      </c>
      <c r="N75" s="89">
        <v>2</v>
      </c>
      <c r="O75" s="90">
        <v>0</v>
      </c>
      <c r="P75" s="91">
        <f>N75+O75</f>
        <v>2</v>
      </c>
      <c r="Q75" s="80" t="str">
        <f>IFERROR(P75/M75,"-")</f>
        <v>-</v>
      </c>
      <c r="R75" s="79">
        <v>0</v>
      </c>
      <c r="S75" s="79">
        <v>1</v>
      </c>
      <c r="T75" s="80">
        <f>IFERROR(R75/(P75),"-")</f>
        <v>0</v>
      </c>
      <c r="U75" s="186"/>
      <c r="V75" s="82">
        <v>1</v>
      </c>
      <c r="W75" s="80">
        <f>IF(P75=0,"-",V75/P75)</f>
        <v>0.5</v>
      </c>
      <c r="X75" s="185">
        <v>8000</v>
      </c>
      <c r="Y75" s="186">
        <f>IFERROR(X75/P75,"-")</f>
        <v>4000</v>
      </c>
      <c r="Z75" s="186">
        <f>IFERROR(X75/V75,"-")</f>
        <v>8000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0.5</v>
      </c>
      <c r="BG75" s="110">
        <v>1</v>
      </c>
      <c r="BH75" s="112">
        <f>IFERROR(BG75/BE75,"-")</f>
        <v>1</v>
      </c>
      <c r="BI75" s="113">
        <v>8000</v>
      </c>
      <c r="BJ75" s="114">
        <f>IFERROR(BI75/BE75,"-")</f>
        <v>8000</v>
      </c>
      <c r="BK75" s="115"/>
      <c r="BL75" s="115">
        <v>1</v>
      </c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>
        <v>1</v>
      </c>
      <c r="BX75" s="125">
        <f>IF(P75=0,"",IF(BW75=0,"",(BW75/P75)))</f>
        <v>0.5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8000</v>
      </c>
      <c r="CQ75" s="139">
        <v>8000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</v>
      </c>
      <c r="B76" s="189" t="s">
        <v>201</v>
      </c>
      <c r="C76" s="189"/>
      <c r="D76" s="189" t="s">
        <v>69</v>
      </c>
      <c r="E76" s="189" t="s">
        <v>202</v>
      </c>
      <c r="F76" s="189" t="s">
        <v>64</v>
      </c>
      <c r="G76" s="88" t="s">
        <v>146</v>
      </c>
      <c r="H76" s="88" t="s">
        <v>80</v>
      </c>
      <c r="I76" s="88" t="s">
        <v>203</v>
      </c>
      <c r="J76" s="180">
        <v>60000</v>
      </c>
      <c r="K76" s="79">
        <v>2</v>
      </c>
      <c r="L76" s="79">
        <v>0</v>
      </c>
      <c r="M76" s="79">
        <v>13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186">
        <f>IFERROR(J76/SUM(N76:O77),"-")</f>
        <v>30000</v>
      </c>
      <c r="V76" s="82">
        <v>0</v>
      </c>
      <c r="W76" s="80" t="str">
        <f>IF(P76=0,"-",V76/P76)</f>
        <v>-</v>
      </c>
      <c r="X76" s="185">
        <v>0</v>
      </c>
      <c r="Y76" s="186" t="str">
        <f>IFERROR(X76/P76,"-")</f>
        <v>-</v>
      </c>
      <c r="Z76" s="186" t="str">
        <f>IFERROR(X76/V76,"-")</f>
        <v>-</v>
      </c>
      <c r="AA76" s="180">
        <f>SUM(X76:X77)-SUM(J76:J77)</f>
        <v>-60000</v>
      </c>
      <c r="AB76" s="83">
        <f>SUM(X76:X77)/SUM(J76:J77)</f>
        <v>0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204</v>
      </c>
      <c r="C77" s="189"/>
      <c r="D77" s="189" t="s">
        <v>69</v>
      </c>
      <c r="E77" s="189" t="s">
        <v>202</v>
      </c>
      <c r="F77" s="189" t="s">
        <v>69</v>
      </c>
      <c r="G77" s="88"/>
      <c r="H77" s="88"/>
      <c r="I77" s="88"/>
      <c r="J77" s="180"/>
      <c r="K77" s="79">
        <v>20</v>
      </c>
      <c r="L77" s="79">
        <v>14</v>
      </c>
      <c r="M77" s="79">
        <v>4</v>
      </c>
      <c r="N77" s="89">
        <v>2</v>
      </c>
      <c r="O77" s="90">
        <v>0</v>
      </c>
      <c r="P77" s="91">
        <f>N77+O77</f>
        <v>2</v>
      </c>
      <c r="Q77" s="80">
        <f>IFERROR(P77/M77,"-")</f>
        <v>0.5</v>
      </c>
      <c r="R77" s="79">
        <v>0</v>
      </c>
      <c r="S77" s="79">
        <v>0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>
        <v>1</v>
      </c>
      <c r="CG77" s="132">
        <f>IF(P77=0,"",IF(CF77=0,"",(CF77/P77)))</f>
        <v>0.5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189" t="s">
        <v>205</v>
      </c>
      <c r="C78" s="189"/>
      <c r="D78" s="189" t="s">
        <v>69</v>
      </c>
      <c r="E78" s="189" t="s">
        <v>88</v>
      </c>
      <c r="F78" s="189" t="s">
        <v>64</v>
      </c>
      <c r="G78" s="88" t="s">
        <v>146</v>
      </c>
      <c r="H78" s="88" t="s">
        <v>80</v>
      </c>
      <c r="I78" s="88" t="s">
        <v>206</v>
      </c>
      <c r="J78" s="180">
        <v>60000</v>
      </c>
      <c r="K78" s="79">
        <v>6</v>
      </c>
      <c r="L78" s="79">
        <v>0</v>
      </c>
      <c r="M78" s="79">
        <v>17</v>
      </c>
      <c r="N78" s="89">
        <v>3</v>
      </c>
      <c r="O78" s="90">
        <v>0</v>
      </c>
      <c r="P78" s="91">
        <f>N78+O78</f>
        <v>3</v>
      </c>
      <c r="Q78" s="80">
        <f>IFERROR(P78/M78,"-")</f>
        <v>0.17647058823529</v>
      </c>
      <c r="R78" s="79">
        <v>0</v>
      </c>
      <c r="S78" s="79">
        <v>2</v>
      </c>
      <c r="T78" s="80">
        <f>IFERROR(R78/(P78),"-")</f>
        <v>0</v>
      </c>
      <c r="U78" s="186">
        <f>IFERROR(J78/SUM(N78:O79),"-")</f>
        <v>20000</v>
      </c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>
        <f>SUM(X78:X79)-SUM(J78:J79)</f>
        <v>-60000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2</v>
      </c>
      <c r="BO78" s="118">
        <f>IF(P78=0,"",IF(BN78=0,"",(BN78/P78)))</f>
        <v>0.66666666666667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1</v>
      </c>
      <c r="BX78" s="125">
        <f>IF(P78=0,"",IF(BW78=0,"",(BW78/P78)))</f>
        <v>0.33333333333333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207</v>
      </c>
      <c r="C79" s="189"/>
      <c r="D79" s="189" t="s">
        <v>69</v>
      </c>
      <c r="E79" s="189" t="s">
        <v>88</v>
      </c>
      <c r="F79" s="189" t="s">
        <v>69</v>
      </c>
      <c r="G79" s="88"/>
      <c r="H79" s="88"/>
      <c r="I79" s="88"/>
      <c r="J79" s="180"/>
      <c r="K79" s="79">
        <v>6</v>
      </c>
      <c r="L79" s="79">
        <v>5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186"/>
      <c r="V79" s="82">
        <v>0</v>
      </c>
      <c r="W79" s="80" t="str">
        <f>IF(P79=0,"-",V79/P79)</f>
        <v>-</v>
      </c>
      <c r="X79" s="185">
        <v>0</v>
      </c>
      <c r="Y79" s="186" t="str">
        <f>IFERROR(X79/P79,"-")</f>
        <v>-</v>
      </c>
      <c r="Z79" s="186" t="str">
        <f>IFERROR(X79/V79,"-")</f>
        <v>-</v>
      </c>
      <c r="AA79" s="18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0.97222222222222</v>
      </c>
      <c r="B80" s="189" t="s">
        <v>208</v>
      </c>
      <c r="C80" s="189"/>
      <c r="D80" s="189" t="s">
        <v>209</v>
      </c>
      <c r="E80" s="189" t="s">
        <v>78</v>
      </c>
      <c r="F80" s="189" t="s">
        <v>64</v>
      </c>
      <c r="G80" s="88" t="s">
        <v>114</v>
      </c>
      <c r="H80" s="88" t="s">
        <v>210</v>
      </c>
      <c r="I80" s="190" t="s">
        <v>211</v>
      </c>
      <c r="J80" s="180">
        <v>36000</v>
      </c>
      <c r="K80" s="79">
        <v>3</v>
      </c>
      <c r="L80" s="79">
        <v>0</v>
      </c>
      <c r="M80" s="79">
        <v>20</v>
      </c>
      <c r="N80" s="89">
        <v>1</v>
      </c>
      <c r="O80" s="90">
        <v>0</v>
      </c>
      <c r="P80" s="91">
        <f>N80+O80</f>
        <v>1</v>
      </c>
      <c r="Q80" s="80">
        <f>IFERROR(P80/M80,"-")</f>
        <v>0.05</v>
      </c>
      <c r="R80" s="79">
        <v>1</v>
      </c>
      <c r="S80" s="79">
        <v>0</v>
      </c>
      <c r="T80" s="80">
        <f>IFERROR(R80/(P80),"-")</f>
        <v>1</v>
      </c>
      <c r="U80" s="186">
        <f>IFERROR(J80/SUM(N80:O81),"-")</f>
        <v>36000</v>
      </c>
      <c r="V80" s="82">
        <v>1</v>
      </c>
      <c r="W80" s="80">
        <f>IF(P80=0,"-",V80/P80)</f>
        <v>1</v>
      </c>
      <c r="X80" s="185">
        <v>35000</v>
      </c>
      <c r="Y80" s="186">
        <f>IFERROR(X80/P80,"-")</f>
        <v>35000</v>
      </c>
      <c r="Z80" s="186">
        <f>IFERROR(X80/V80,"-")</f>
        <v>35000</v>
      </c>
      <c r="AA80" s="180">
        <f>SUM(X80:X81)-SUM(J80:J81)</f>
        <v>-1000</v>
      </c>
      <c r="AB80" s="83">
        <f>SUM(X80:X81)/SUM(J80:J81)</f>
        <v>0.97222222222222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1</v>
      </c>
      <c r="BG80" s="110">
        <v>1</v>
      </c>
      <c r="BH80" s="112">
        <f>IFERROR(BG80/BE80,"-")</f>
        <v>1</v>
      </c>
      <c r="BI80" s="113">
        <v>35000</v>
      </c>
      <c r="BJ80" s="114">
        <f>IFERROR(BI80/BE80,"-")</f>
        <v>35000</v>
      </c>
      <c r="BK80" s="115"/>
      <c r="BL80" s="115"/>
      <c r="BM80" s="115">
        <v>1</v>
      </c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1</v>
      </c>
      <c r="CP80" s="139">
        <v>35000</v>
      </c>
      <c r="CQ80" s="139">
        <v>35000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212</v>
      </c>
      <c r="C81" s="189"/>
      <c r="D81" s="189" t="s">
        <v>209</v>
      </c>
      <c r="E81" s="189" t="s">
        <v>78</v>
      </c>
      <c r="F81" s="189" t="s">
        <v>69</v>
      </c>
      <c r="G81" s="88"/>
      <c r="H81" s="88"/>
      <c r="I81" s="88"/>
      <c r="J81" s="180"/>
      <c r="K81" s="79">
        <v>29</v>
      </c>
      <c r="L81" s="79">
        <v>3</v>
      </c>
      <c r="M81" s="79">
        <v>2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186"/>
      <c r="V81" s="82">
        <v>0</v>
      </c>
      <c r="W81" s="80" t="str">
        <f>IF(P81=0,"-",V81/P81)</f>
        <v>-</v>
      </c>
      <c r="X81" s="185">
        <v>0</v>
      </c>
      <c r="Y81" s="186" t="str">
        <f>IFERROR(X81/P81,"-")</f>
        <v>-</v>
      </c>
      <c r="Z81" s="186" t="str">
        <f>IFERROR(X81/V81,"-")</f>
        <v>-</v>
      </c>
      <c r="AA81" s="18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189" t="s">
        <v>213</v>
      </c>
      <c r="C82" s="189"/>
      <c r="D82" s="189" t="s">
        <v>209</v>
      </c>
      <c r="E82" s="189" t="s">
        <v>82</v>
      </c>
      <c r="F82" s="189" t="s">
        <v>64</v>
      </c>
      <c r="G82" s="88" t="s">
        <v>114</v>
      </c>
      <c r="H82" s="88" t="s">
        <v>210</v>
      </c>
      <c r="I82" s="191" t="s">
        <v>124</v>
      </c>
      <c r="J82" s="180">
        <v>36000</v>
      </c>
      <c r="K82" s="79">
        <v>10</v>
      </c>
      <c r="L82" s="79">
        <v>0</v>
      </c>
      <c r="M82" s="79">
        <v>33</v>
      </c>
      <c r="N82" s="89">
        <v>4</v>
      </c>
      <c r="O82" s="90">
        <v>1</v>
      </c>
      <c r="P82" s="91">
        <f>N82+O82</f>
        <v>5</v>
      </c>
      <c r="Q82" s="80">
        <f>IFERROR(P82/M82,"-")</f>
        <v>0.15151515151515</v>
      </c>
      <c r="R82" s="79">
        <v>0</v>
      </c>
      <c r="S82" s="79">
        <v>1</v>
      </c>
      <c r="T82" s="80">
        <f>IFERROR(R82/(P82),"-")</f>
        <v>0</v>
      </c>
      <c r="U82" s="186">
        <f>IFERROR(J82/SUM(N82:O83),"-")</f>
        <v>7200</v>
      </c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>
        <f>SUM(X82:X83)-SUM(J82:J83)</f>
        <v>-36000</v>
      </c>
      <c r="AB82" s="83">
        <f>SUM(X82:X83)/SUM(J82:J83)</f>
        <v>0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0.2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2</v>
      </c>
      <c r="BO82" s="118">
        <f>IF(P82=0,"",IF(BN82=0,"",(BN82/P82)))</f>
        <v>0.4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2</v>
      </c>
      <c r="BX82" s="125">
        <f>IF(P82=0,"",IF(BW82=0,"",(BW82/P82)))</f>
        <v>0.4</v>
      </c>
      <c r="BY82" s="126"/>
      <c r="BZ82" s="127">
        <f>IFERROR(BY82/BW82,"-")</f>
        <v>0</v>
      </c>
      <c r="CA82" s="128"/>
      <c r="CB82" s="129">
        <f>IFERROR(CA82/BW82,"-")</f>
        <v>0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214</v>
      </c>
      <c r="C83" s="189"/>
      <c r="D83" s="189" t="s">
        <v>209</v>
      </c>
      <c r="E83" s="189" t="s">
        <v>82</v>
      </c>
      <c r="F83" s="189" t="s">
        <v>69</v>
      </c>
      <c r="G83" s="88"/>
      <c r="H83" s="88"/>
      <c r="I83" s="88"/>
      <c r="J83" s="180"/>
      <c r="K83" s="79">
        <v>6</v>
      </c>
      <c r="L83" s="79">
        <v>4</v>
      </c>
      <c r="M83" s="79">
        <v>0</v>
      </c>
      <c r="N83" s="89">
        <v>0</v>
      </c>
      <c r="O83" s="90">
        <v>0</v>
      </c>
      <c r="P83" s="91">
        <f>N83+O83</f>
        <v>0</v>
      </c>
      <c r="Q83" s="80" t="str">
        <f>IFERROR(P83/M83,"-")</f>
        <v>-</v>
      </c>
      <c r="R83" s="79">
        <v>0</v>
      </c>
      <c r="S83" s="79">
        <v>0</v>
      </c>
      <c r="T83" s="80" t="str">
        <f>IFERROR(R83/(P83),"-")</f>
        <v>-</v>
      </c>
      <c r="U83" s="186"/>
      <c r="V83" s="82">
        <v>0</v>
      </c>
      <c r="W83" s="80" t="str">
        <f>IF(P83=0,"-",V83/P83)</f>
        <v>-</v>
      </c>
      <c r="X83" s="185">
        <v>0</v>
      </c>
      <c r="Y83" s="186" t="str">
        <f>IFERROR(X83/P83,"-")</f>
        <v>-</v>
      </c>
      <c r="Z83" s="186" t="str">
        <f>IFERROR(X83/V83,"-")</f>
        <v>-</v>
      </c>
      <c r="AA83" s="18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</v>
      </c>
      <c r="B84" s="189" t="s">
        <v>215</v>
      </c>
      <c r="C84" s="189"/>
      <c r="D84" s="189" t="s">
        <v>209</v>
      </c>
      <c r="E84" s="189" t="s">
        <v>85</v>
      </c>
      <c r="F84" s="189" t="s">
        <v>64</v>
      </c>
      <c r="G84" s="88" t="s">
        <v>114</v>
      </c>
      <c r="H84" s="88" t="s">
        <v>210</v>
      </c>
      <c r="I84" s="190" t="s">
        <v>67</v>
      </c>
      <c r="J84" s="180">
        <v>36000</v>
      </c>
      <c r="K84" s="79">
        <v>1</v>
      </c>
      <c r="L84" s="79">
        <v>0</v>
      </c>
      <c r="M84" s="79">
        <v>30</v>
      </c>
      <c r="N84" s="89">
        <v>1</v>
      </c>
      <c r="O84" s="90">
        <v>0</v>
      </c>
      <c r="P84" s="91">
        <f>N84+O84</f>
        <v>1</v>
      </c>
      <c r="Q84" s="80">
        <f>IFERROR(P84/M84,"-")</f>
        <v>0.033333333333333</v>
      </c>
      <c r="R84" s="79">
        <v>0</v>
      </c>
      <c r="S84" s="79">
        <v>1</v>
      </c>
      <c r="T84" s="80">
        <f>IFERROR(R84/(P84),"-")</f>
        <v>0</v>
      </c>
      <c r="U84" s="186">
        <f>IFERROR(J84/SUM(N84:O85),"-")</f>
        <v>18000</v>
      </c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>
        <f>SUM(X84:X85)-SUM(J84:J85)</f>
        <v>-36000</v>
      </c>
      <c r="AB84" s="83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>
        <v>1</v>
      </c>
      <c r="AN84" s="99">
        <f>IF(P84=0,"",IF(AM84=0,"",(AM84/P84)))</f>
        <v>1</v>
      </c>
      <c r="AO84" s="98"/>
      <c r="AP84" s="100">
        <f>IFERROR(AO84/AM84,"-")</f>
        <v>0</v>
      </c>
      <c r="AQ84" s="101"/>
      <c r="AR84" s="102">
        <f>IFERROR(AQ84/AM84,"-")</f>
        <v>0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216</v>
      </c>
      <c r="C85" s="189"/>
      <c r="D85" s="189" t="s">
        <v>209</v>
      </c>
      <c r="E85" s="189" t="s">
        <v>85</v>
      </c>
      <c r="F85" s="189" t="s">
        <v>69</v>
      </c>
      <c r="G85" s="88"/>
      <c r="H85" s="88"/>
      <c r="I85" s="88"/>
      <c r="J85" s="180"/>
      <c r="K85" s="79">
        <v>41</v>
      </c>
      <c r="L85" s="79">
        <v>13</v>
      </c>
      <c r="M85" s="79">
        <v>1</v>
      </c>
      <c r="N85" s="89">
        <v>1</v>
      </c>
      <c r="O85" s="90">
        <v>0</v>
      </c>
      <c r="P85" s="91">
        <f>N85+O85</f>
        <v>1</v>
      </c>
      <c r="Q85" s="80">
        <f>IFERROR(P85/M85,"-")</f>
        <v>1</v>
      </c>
      <c r="R85" s="79">
        <v>0</v>
      </c>
      <c r="S85" s="79">
        <v>0</v>
      </c>
      <c r="T85" s="80">
        <f>IFERROR(R85/(P85),"-")</f>
        <v>0</v>
      </c>
      <c r="U85" s="186"/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1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0</v>
      </c>
      <c r="B86" s="189" t="s">
        <v>217</v>
      </c>
      <c r="C86" s="189"/>
      <c r="D86" s="189" t="s">
        <v>209</v>
      </c>
      <c r="E86" s="189" t="s">
        <v>88</v>
      </c>
      <c r="F86" s="189" t="s">
        <v>64</v>
      </c>
      <c r="G86" s="88" t="s">
        <v>114</v>
      </c>
      <c r="H86" s="88" t="s">
        <v>210</v>
      </c>
      <c r="I86" s="191" t="s">
        <v>132</v>
      </c>
      <c r="J86" s="180">
        <v>36000</v>
      </c>
      <c r="K86" s="79">
        <v>12</v>
      </c>
      <c r="L86" s="79">
        <v>0</v>
      </c>
      <c r="M86" s="79">
        <v>59</v>
      </c>
      <c r="N86" s="89">
        <v>4</v>
      </c>
      <c r="O86" s="90">
        <v>0</v>
      </c>
      <c r="P86" s="91">
        <f>N86+O86</f>
        <v>4</v>
      </c>
      <c r="Q86" s="80">
        <f>IFERROR(P86/M86,"-")</f>
        <v>0.067796610169492</v>
      </c>
      <c r="R86" s="79">
        <v>0</v>
      </c>
      <c r="S86" s="79">
        <v>1</v>
      </c>
      <c r="T86" s="80">
        <f>IFERROR(R86/(P86),"-")</f>
        <v>0</v>
      </c>
      <c r="U86" s="186">
        <f>IFERROR(J86/SUM(N86:O87),"-")</f>
        <v>9000</v>
      </c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>
        <f>SUM(X86:X87)-SUM(J86:J87)</f>
        <v>-36000</v>
      </c>
      <c r="AB86" s="83">
        <f>SUM(X86:X87)/SUM(J86:J87)</f>
        <v>0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2</v>
      </c>
      <c r="BF86" s="111">
        <f>IF(P86=0,"",IF(BE86=0,"",(BE86/P86)))</f>
        <v>0.5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>
        <v>1</v>
      </c>
      <c r="BO86" s="118">
        <f>IF(P86=0,"",IF(BN86=0,"",(BN86/P86)))</f>
        <v>0.25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>
        <v>1</v>
      </c>
      <c r="BX86" s="125">
        <f>IF(P86=0,"",IF(BW86=0,"",(BW86/P86)))</f>
        <v>0.25</v>
      </c>
      <c r="BY86" s="126"/>
      <c r="BZ86" s="127">
        <f>IFERROR(BY86/BW86,"-")</f>
        <v>0</v>
      </c>
      <c r="CA86" s="128"/>
      <c r="CB86" s="129">
        <f>IFERROR(CA86/BW86,"-")</f>
        <v>0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218</v>
      </c>
      <c r="C87" s="189"/>
      <c r="D87" s="189" t="s">
        <v>209</v>
      </c>
      <c r="E87" s="189" t="s">
        <v>88</v>
      </c>
      <c r="F87" s="189" t="s">
        <v>69</v>
      </c>
      <c r="G87" s="88"/>
      <c r="H87" s="88"/>
      <c r="I87" s="88"/>
      <c r="J87" s="180"/>
      <c r="K87" s="79">
        <v>5</v>
      </c>
      <c r="L87" s="79">
        <v>5</v>
      </c>
      <c r="M87" s="79">
        <v>1</v>
      </c>
      <c r="N87" s="89">
        <v>0</v>
      </c>
      <c r="O87" s="90">
        <v>0</v>
      </c>
      <c r="P87" s="91">
        <f>N87+O87</f>
        <v>0</v>
      </c>
      <c r="Q87" s="80">
        <f>IFERROR(P87/M87,"-")</f>
        <v>0</v>
      </c>
      <c r="R87" s="79">
        <v>0</v>
      </c>
      <c r="S87" s="79">
        <v>0</v>
      </c>
      <c r="T87" s="80" t="str">
        <f>IFERROR(R87/(P87),"-")</f>
        <v>-</v>
      </c>
      <c r="U87" s="186"/>
      <c r="V87" s="82">
        <v>0</v>
      </c>
      <c r="W87" s="80" t="str">
        <f>IF(P87=0,"-",V87/P87)</f>
        <v>-</v>
      </c>
      <c r="X87" s="185">
        <v>0</v>
      </c>
      <c r="Y87" s="186" t="str">
        <f>IFERROR(X87/P87,"-")</f>
        <v>-</v>
      </c>
      <c r="Z87" s="186" t="str">
        <f>IFERROR(X87/V87,"-")</f>
        <v>-</v>
      </c>
      <c r="AA87" s="18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>
        <f>AB88</f>
        <v>0</v>
      </c>
      <c r="B88" s="189" t="s">
        <v>219</v>
      </c>
      <c r="C88" s="189"/>
      <c r="D88" s="189" t="s">
        <v>209</v>
      </c>
      <c r="E88" s="189" t="s">
        <v>78</v>
      </c>
      <c r="F88" s="189" t="s">
        <v>64</v>
      </c>
      <c r="G88" s="88" t="s">
        <v>114</v>
      </c>
      <c r="H88" s="88" t="s">
        <v>210</v>
      </c>
      <c r="I88" s="190" t="s">
        <v>220</v>
      </c>
      <c r="J88" s="180">
        <v>36000</v>
      </c>
      <c r="K88" s="79">
        <v>4</v>
      </c>
      <c r="L88" s="79">
        <v>0</v>
      </c>
      <c r="M88" s="79">
        <v>16</v>
      </c>
      <c r="N88" s="89">
        <v>3</v>
      </c>
      <c r="O88" s="90">
        <v>0</v>
      </c>
      <c r="P88" s="91">
        <f>N88+O88</f>
        <v>3</v>
      </c>
      <c r="Q88" s="80">
        <f>IFERROR(P88/M88,"-")</f>
        <v>0.1875</v>
      </c>
      <c r="R88" s="79">
        <v>0</v>
      </c>
      <c r="S88" s="79">
        <v>1</v>
      </c>
      <c r="T88" s="80">
        <f>IFERROR(R88/(P88),"-")</f>
        <v>0</v>
      </c>
      <c r="U88" s="186">
        <f>IFERROR(J88/SUM(N88:O89),"-")</f>
        <v>9000</v>
      </c>
      <c r="V88" s="82">
        <v>0</v>
      </c>
      <c r="W88" s="80">
        <f>IF(P88=0,"-",V88/P88)</f>
        <v>0</v>
      </c>
      <c r="X88" s="185">
        <v>0</v>
      </c>
      <c r="Y88" s="186">
        <f>IFERROR(X88/P88,"-")</f>
        <v>0</v>
      </c>
      <c r="Z88" s="186" t="str">
        <f>IFERROR(X88/V88,"-")</f>
        <v>-</v>
      </c>
      <c r="AA88" s="180">
        <f>SUM(X88:X89)-SUM(J88:J89)</f>
        <v>-36000</v>
      </c>
      <c r="AB88" s="83">
        <f>SUM(X88:X89)/SUM(J88:J89)</f>
        <v>0</v>
      </c>
      <c r="AC88" s="77"/>
      <c r="AD88" s="92">
        <v>1</v>
      </c>
      <c r="AE88" s="93">
        <f>IF(P88=0,"",IF(AD88=0,"",(AD88/P88)))</f>
        <v>0.33333333333333</v>
      </c>
      <c r="AF88" s="92"/>
      <c r="AG88" s="94">
        <f>IFERROR(AF88/AD88,"-")</f>
        <v>0</v>
      </c>
      <c r="AH88" s="95"/>
      <c r="AI88" s="96">
        <f>IFERROR(AH88/AD88,"-")</f>
        <v>0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>
        <v>1</v>
      </c>
      <c r="BF88" s="111">
        <f>IF(P88=0,"",IF(BE88=0,"",(BE88/P88)))</f>
        <v>0.33333333333333</v>
      </c>
      <c r="BG88" s="110"/>
      <c r="BH88" s="112">
        <f>IFERROR(BG88/BE88,"-")</f>
        <v>0</v>
      </c>
      <c r="BI88" s="113"/>
      <c r="BJ88" s="114">
        <f>IFERROR(BI88/BE88,"-")</f>
        <v>0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>
        <v>1</v>
      </c>
      <c r="BX88" s="125">
        <f>IF(P88=0,"",IF(BW88=0,"",(BW88/P88)))</f>
        <v>0.33333333333333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189" t="s">
        <v>221</v>
      </c>
      <c r="C89" s="189"/>
      <c r="D89" s="189" t="s">
        <v>209</v>
      </c>
      <c r="E89" s="189" t="s">
        <v>78</v>
      </c>
      <c r="F89" s="189" t="s">
        <v>69</v>
      </c>
      <c r="G89" s="88"/>
      <c r="H89" s="88"/>
      <c r="I89" s="88"/>
      <c r="J89" s="180"/>
      <c r="K89" s="79">
        <v>38</v>
      </c>
      <c r="L89" s="79">
        <v>10</v>
      </c>
      <c r="M89" s="79">
        <v>0</v>
      </c>
      <c r="N89" s="89">
        <v>1</v>
      </c>
      <c r="O89" s="90">
        <v>0</v>
      </c>
      <c r="P89" s="91">
        <f>N89+O89</f>
        <v>1</v>
      </c>
      <c r="Q89" s="80" t="str">
        <f>IFERROR(P89/M89,"-")</f>
        <v>-</v>
      </c>
      <c r="R89" s="79">
        <v>0</v>
      </c>
      <c r="S89" s="79">
        <v>0</v>
      </c>
      <c r="T89" s="80">
        <f>IFERROR(R89/(P89),"-")</f>
        <v>0</v>
      </c>
      <c r="U89" s="186"/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>
        <v>1</v>
      </c>
      <c r="BO89" s="118">
        <f>IF(P89=0,"",IF(BN89=0,"",(BN89/P89)))</f>
        <v>1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>
        <f>AB90</f>
        <v>0.33333333333333</v>
      </c>
      <c r="B90" s="189" t="s">
        <v>222</v>
      </c>
      <c r="C90" s="189"/>
      <c r="D90" s="189" t="s">
        <v>209</v>
      </c>
      <c r="E90" s="189" t="s">
        <v>82</v>
      </c>
      <c r="F90" s="189" t="s">
        <v>64</v>
      </c>
      <c r="G90" s="88" t="s">
        <v>114</v>
      </c>
      <c r="H90" s="88" t="s">
        <v>210</v>
      </c>
      <c r="I90" s="191" t="s">
        <v>154</v>
      </c>
      <c r="J90" s="180">
        <v>36000</v>
      </c>
      <c r="K90" s="79">
        <v>11</v>
      </c>
      <c r="L90" s="79">
        <v>0</v>
      </c>
      <c r="M90" s="79">
        <v>47</v>
      </c>
      <c r="N90" s="89">
        <v>2</v>
      </c>
      <c r="O90" s="90">
        <v>0</v>
      </c>
      <c r="P90" s="91">
        <f>N90+O90</f>
        <v>2</v>
      </c>
      <c r="Q90" s="80">
        <f>IFERROR(P90/M90,"-")</f>
        <v>0.042553191489362</v>
      </c>
      <c r="R90" s="79">
        <v>0</v>
      </c>
      <c r="S90" s="79">
        <v>1</v>
      </c>
      <c r="T90" s="80">
        <f>IFERROR(R90/(P90),"-")</f>
        <v>0</v>
      </c>
      <c r="U90" s="186">
        <f>IFERROR(J90/SUM(N90:O91),"-")</f>
        <v>12000</v>
      </c>
      <c r="V90" s="82">
        <v>1</v>
      </c>
      <c r="W90" s="80">
        <f>IF(P90=0,"-",V90/P90)</f>
        <v>0.5</v>
      </c>
      <c r="X90" s="185">
        <v>12000</v>
      </c>
      <c r="Y90" s="186">
        <f>IFERROR(X90/P90,"-")</f>
        <v>6000</v>
      </c>
      <c r="Z90" s="186">
        <f>IFERROR(X90/V90,"-")</f>
        <v>12000</v>
      </c>
      <c r="AA90" s="180">
        <f>SUM(X90:X91)-SUM(J90:J91)</f>
        <v>-24000</v>
      </c>
      <c r="AB90" s="83">
        <f>SUM(X90:X91)/SUM(J90:J91)</f>
        <v>0.33333333333333</v>
      </c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>
        <f>IF(P90=0,"",IF(BE90=0,"",(BE90/P90)))</f>
        <v>0</v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>
        <v>2</v>
      </c>
      <c r="BO90" s="118">
        <f>IF(P90=0,"",IF(BN90=0,"",(BN90/P90)))</f>
        <v>1</v>
      </c>
      <c r="BP90" s="119">
        <v>1</v>
      </c>
      <c r="BQ90" s="120">
        <f>IFERROR(BP90/BN90,"-")</f>
        <v>0.5</v>
      </c>
      <c r="BR90" s="121">
        <v>12000</v>
      </c>
      <c r="BS90" s="122">
        <f>IFERROR(BR90/BN90,"-")</f>
        <v>6000</v>
      </c>
      <c r="BT90" s="123"/>
      <c r="BU90" s="123"/>
      <c r="BV90" s="123">
        <v>1</v>
      </c>
      <c r="BW90" s="124"/>
      <c r="BX90" s="125">
        <f>IF(P90=0,"",IF(BW90=0,"",(BW90/P90)))</f>
        <v>0</v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1</v>
      </c>
      <c r="CP90" s="139">
        <v>12000</v>
      </c>
      <c r="CQ90" s="139">
        <v>12000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189" t="s">
        <v>223</v>
      </c>
      <c r="C91" s="189"/>
      <c r="D91" s="189" t="s">
        <v>209</v>
      </c>
      <c r="E91" s="189" t="s">
        <v>82</v>
      </c>
      <c r="F91" s="189" t="s">
        <v>69</v>
      </c>
      <c r="G91" s="88"/>
      <c r="H91" s="88"/>
      <c r="I91" s="88"/>
      <c r="J91" s="180"/>
      <c r="K91" s="79">
        <v>14</v>
      </c>
      <c r="L91" s="79">
        <v>7</v>
      </c>
      <c r="M91" s="79">
        <v>3</v>
      </c>
      <c r="N91" s="89">
        <v>1</v>
      </c>
      <c r="O91" s="90">
        <v>0</v>
      </c>
      <c r="P91" s="91">
        <f>N91+O91</f>
        <v>1</v>
      </c>
      <c r="Q91" s="80">
        <f>IFERROR(P91/M91,"-")</f>
        <v>0.33333333333333</v>
      </c>
      <c r="R91" s="79">
        <v>0</v>
      </c>
      <c r="S91" s="79">
        <v>1</v>
      </c>
      <c r="T91" s="80">
        <f>IFERROR(R91/(P91),"-")</f>
        <v>0</v>
      </c>
      <c r="U91" s="186"/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/>
      <c r="AB91" s="83"/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1</v>
      </c>
      <c r="BO91" s="118">
        <f>IF(P91=0,"",IF(BN91=0,"",(BN91/P91)))</f>
        <v>1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>
        <f>AB92</f>
        <v>0</v>
      </c>
      <c r="B92" s="189" t="s">
        <v>224</v>
      </c>
      <c r="C92" s="189"/>
      <c r="D92" s="189" t="s">
        <v>209</v>
      </c>
      <c r="E92" s="189" t="s">
        <v>85</v>
      </c>
      <c r="F92" s="189" t="s">
        <v>64</v>
      </c>
      <c r="G92" s="88" t="s">
        <v>114</v>
      </c>
      <c r="H92" s="88" t="s">
        <v>210</v>
      </c>
      <c r="I92" s="190" t="s">
        <v>174</v>
      </c>
      <c r="J92" s="180">
        <v>36000</v>
      </c>
      <c r="K92" s="79">
        <v>2</v>
      </c>
      <c r="L92" s="79">
        <v>0</v>
      </c>
      <c r="M92" s="79">
        <v>30</v>
      </c>
      <c r="N92" s="89">
        <v>1</v>
      </c>
      <c r="O92" s="90">
        <v>0</v>
      </c>
      <c r="P92" s="91">
        <f>N92+O92</f>
        <v>1</v>
      </c>
      <c r="Q92" s="80">
        <f>IFERROR(P92/M92,"-")</f>
        <v>0.033333333333333</v>
      </c>
      <c r="R92" s="79">
        <v>0</v>
      </c>
      <c r="S92" s="79">
        <v>0</v>
      </c>
      <c r="T92" s="80">
        <f>IFERROR(R92/(P92),"-")</f>
        <v>0</v>
      </c>
      <c r="U92" s="186">
        <f>IFERROR(J92/SUM(N92:O93),"-")</f>
        <v>36000</v>
      </c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>
        <f>SUM(X92:X93)-SUM(J92:J93)</f>
        <v>-36000</v>
      </c>
      <c r="AB92" s="83">
        <f>SUM(X92:X93)/SUM(J92:J93)</f>
        <v>0</v>
      </c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>
        <f>IF(P92=0,"",IF(BE92=0,"",(BE92/P92)))</f>
        <v>0</v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>
        <v>1</v>
      </c>
      <c r="BX92" s="125">
        <f>IF(P92=0,"",IF(BW92=0,"",(BW92/P92)))</f>
        <v>1</v>
      </c>
      <c r="BY92" s="126"/>
      <c r="BZ92" s="127">
        <f>IFERROR(BY92/BW92,"-")</f>
        <v>0</v>
      </c>
      <c r="CA92" s="128"/>
      <c r="CB92" s="129">
        <f>IFERROR(CA92/BW92,"-")</f>
        <v>0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189" t="s">
        <v>225</v>
      </c>
      <c r="C93" s="189"/>
      <c r="D93" s="189" t="s">
        <v>209</v>
      </c>
      <c r="E93" s="189" t="s">
        <v>85</v>
      </c>
      <c r="F93" s="189" t="s">
        <v>69</v>
      </c>
      <c r="G93" s="88"/>
      <c r="H93" s="88"/>
      <c r="I93" s="88"/>
      <c r="J93" s="180"/>
      <c r="K93" s="79">
        <v>36</v>
      </c>
      <c r="L93" s="79">
        <v>8</v>
      </c>
      <c r="M93" s="79">
        <v>1</v>
      </c>
      <c r="N93" s="89">
        <v>0</v>
      </c>
      <c r="O93" s="90">
        <v>0</v>
      </c>
      <c r="P93" s="91">
        <f>N93+O93</f>
        <v>0</v>
      </c>
      <c r="Q93" s="80">
        <f>IFERROR(P93/M93,"-")</f>
        <v>0</v>
      </c>
      <c r="R93" s="79">
        <v>0</v>
      </c>
      <c r="S93" s="79">
        <v>0</v>
      </c>
      <c r="T93" s="80" t="str">
        <f>IFERROR(R93/(P93),"-")</f>
        <v>-</v>
      </c>
      <c r="U93" s="186"/>
      <c r="V93" s="82">
        <v>0</v>
      </c>
      <c r="W93" s="80" t="str">
        <f>IF(P93=0,"-",V93/P93)</f>
        <v>-</v>
      </c>
      <c r="X93" s="185">
        <v>0</v>
      </c>
      <c r="Y93" s="186" t="str">
        <f>IFERROR(X93/P93,"-")</f>
        <v>-</v>
      </c>
      <c r="Z93" s="186" t="str">
        <f>IFERROR(X93/V93,"-")</f>
        <v>-</v>
      </c>
      <c r="AA93" s="180"/>
      <c r="AB93" s="83"/>
      <c r="AC93" s="77"/>
      <c r="AD93" s="92"/>
      <c r="AE93" s="93" t="str">
        <f>IF(P93=0,"",IF(AD93=0,"",(AD93/P93)))</f>
        <v/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 t="str">
        <f>IF(P93=0,"",IF(AM93=0,"",(AM93/P93)))</f>
        <v/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 t="str">
        <f>IF(P93=0,"",IF(AV93=0,"",(AV93/P93)))</f>
        <v/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 t="str">
        <f>IF(P93=0,"",IF(BE93=0,"",(BE93/P93)))</f>
        <v/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/>
      <c r="BO93" s="118" t="str">
        <f>IF(P93=0,"",IF(BN93=0,"",(BN93/P93)))</f>
        <v/>
      </c>
      <c r="BP93" s="119"/>
      <c r="BQ93" s="120" t="str">
        <f>IFERROR(BP93/BN93,"-")</f>
        <v>-</v>
      </c>
      <c r="BR93" s="121"/>
      <c r="BS93" s="122" t="str">
        <f>IFERROR(BR93/BN93,"-")</f>
        <v>-</v>
      </c>
      <c r="BT93" s="123"/>
      <c r="BU93" s="123"/>
      <c r="BV93" s="123"/>
      <c r="BW93" s="124"/>
      <c r="BX93" s="125" t="str">
        <f>IF(P93=0,"",IF(BW93=0,"",(BW93/P93)))</f>
        <v/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 t="str">
        <f>IF(P93=0,"",IF(CF93=0,"",(CF93/P93)))</f>
        <v/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>
        <f>AB94</f>
        <v>0.13888888888889</v>
      </c>
      <c r="B94" s="189" t="s">
        <v>226</v>
      </c>
      <c r="C94" s="189"/>
      <c r="D94" s="189" t="s">
        <v>209</v>
      </c>
      <c r="E94" s="189" t="s">
        <v>88</v>
      </c>
      <c r="F94" s="189" t="s">
        <v>64</v>
      </c>
      <c r="G94" s="88" t="s">
        <v>114</v>
      </c>
      <c r="H94" s="88" t="s">
        <v>210</v>
      </c>
      <c r="I94" s="191" t="s">
        <v>143</v>
      </c>
      <c r="J94" s="180">
        <v>36000</v>
      </c>
      <c r="K94" s="79">
        <v>3</v>
      </c>
      <c r="L94" s="79">
        <v>0</v>
      </c>
      <c r="M94" s="79">
        <v>37</v>
      </c>
      <c r="N94" s="89">
        <v>1</v>
      </c>
      <c r="O94" s="90">
        <v>0</v>
      </c>
      <c r="P94" s="91">
        <f>N94+O94</f>
        <v>1</v>
      </c>
      <c r="Q94" s="80">
        <f>IFERROR(P94/M94,"-")</f>
        <v>0.027027027027027</v>
      </c>
      <c r="R94" s="79">
        <v>0</v>
      </c>
      <c r="S94" s="79">
        <v>0</v>
      </c>
      <c r="T94" s="80">
        <f>IFERROR(R94/(P94),"-")</f>
        <v>0</v>
      </c>
      <c r="U94" s="186">
        <f>IFERROR(J94/SUM(N94:O95),"-")</f>
        <v>36000</v>
      </c>
      <c r="V94" s="82">
        <v>1</v>
      </c>
      <c r="W94" s="80">
        <f>IF(P94=0,"-",V94/P94)</f>
        <v>1</v>
      </c>
      <c r="X94" s="185">
        <v>5000</v>
      </c>
      <c r="Y94" s="186">
        <f>IFERROR(X94/P94,"-")</f>
        <v>5000</v>
      </c>
      <c r="Z94" s="186">
        <f>IFERROR(X94/V94,"-")</f>
        <v>5000</v>
      </c>
      <c r="AA94" s="180">
        <f>SUM(X94:X95)-SUM(J94:J95)</f>
        <v>-31000</v>
      </c>
      <c r="AB94" s="83">
        <f>SUM(X94:X95)/SUM(J94:J95)</f>
        <v>0.13888888888889</v>
      </c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>
        <f>IF(P94=0,"",IF(BE94=0,"",(BE94/P94)))</f>
        <v>0</v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/>
      <c r="BO94" s="118">
        <f>IF(P94=0,"",IF(BN94=0,"",(BN94/P94)))</f>
        <v>0</v>
      </c>
      <c r="BP94" s="119"/>
      <c r="BQ94" s="120" t="str">
        <f>IFERROR(BP94/BN94,"-")</f>
        <v>-</v>
      </c>
      <c r="BR94" s="121"/>
      <c r="BS94" s="122" t="str">
        <f>IFERROR(BR94/BN94,"-")</f>
        <v>-</v>
      </c>
      <c r="BT94" s="123"/>
      <c r="BU94" s="123"/>
      <c r="BV94" s="123"/>
      <c r="BW94" s="124">
        <v>1</v>
      </c>
      <c r="BX94" s="125">
        <f>IF(P94=0,"",IF(BW94=0,"",(BW94/P94)))</f>
        <v>1</v>
      </c>
      <c r="BY94" s="126">
        <v>1</v>
      </c>
      <c r="BZ94" s="127">
        <f>IFERROR(BY94/BW94,"-")</f>
        <v>1</v>
      </c>
      <c r="CA94" s="128">
        <v>5000</v>
      </c>
      <c r="CB94" s="129">
        <f>IFERROR(CA94/BW94,"-")</f>
        <v>5000</v>
      </c>
      <c r="CC94" s="130">
        <v>1</v>
      </c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1</v>
      </c>
      <c r="CP94" s="139">
        <v>5000</v>
      </c>
      <c r="CQ94" s="139">
        <v>5000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189" t="s">
        <v>227</v>
      </c>
      <c r="C95" s="189"/>
      <c r="D95" s="189" t="s">
        <v>209</v>
      </c>
      <c r="E95" s="189" t="s">
        <v>88</v>
      </c>
      <c r="F95" s="189" t="s">
        <v>69</v>
      </c>
      <c r="G95" s="88"/>
      <c r="H95" s="88"/>
      <c r="I95" s="88"/>
      <c r="J95" s="180"/>
      <c r="K95" s="79">
        <v>10</v>
      </c>
      <c r="L95" s="79">
        <v>9</v>
      </c>
      <c r="M95" s="79">
        <v>1</v>
      </c>
      <c r="N95" s="89">
        <v>0</v>
      </c>
      <c r="O95" s="90">
        <v>0</v>
      </c>
      <c r="P95" s="91">
        <f>N95+O95</f>
        <v>0</v>
      </c>
      <c r="Q95" s="80">
        <f>IFERROR(P95/M95,"-")</f>
        <v>0</v>
      </c>
      <c r="R95" s="79">
        <v>0</v>
      </c>
      <c r="S95" s="79">
        <v>0</v>
      </c>
      <c r="T95" s="80" t="str">
        <f>IFERROR(R95/(P95),"-")</f>
        <v>-</v>
      </c>
      <c r="U95" s="186"/>
      <c r="V95" s="82">
        <v>0</v>
      </c>
      <c r="W95" s="80" t="str">
        <f>IF(P95=0,"-",V95/P95)</f>
        <v>-</v>
      </c>
      <c r="X95" s="185">
        <v>0</v>
      </c>
      <c r="Y95" s="186" t="str">
        <f>IFERROR(X95/P95,"-")</f>
        <v>-</v>
      </c>
      <c r="Z95" s="186" t="str">
        <f>IFERROR(X95/V95,"-")</f>
        <v>-</v>
      </c>
      <c r="AA95" s="180"/>
      <c r="AB95" s="83"/>
      <c r="AC95" s="77"/>
      <c r="AD95" s="92"/>
      <c r="AE95" s="93" t="str">
        <f>IF(P95=0,"",IF(AD95=0,"",(AD95/P95)))</f>
        <v/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 t="str">
        <f>IF(P95=0,"",IF(AM95=0,"",(AM95/P95)))</f>
        <v/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 t="str">
        <f>IF(P95=0,"",IF(AV95=0,"",(AV95/P95)))</f>
        <v/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 t="str">
        <f>IF(P95=0,"",IF(BE95=0,"",(BE95/P95)))</f>
        <v/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/>
      <c r="BO95" s="118" t="str">
        <f>IF(P95=0,"",IF(BN95=0,"",(BN95/P95)))</f>
        <v/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 t="str">
        <f>IF(P95=0,"",IF(BW95=0,"",(BW95/P95)))</f>
        <v/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 t="str">
        <f>IF(P95=0,"",IF(CF95=0,"",(CF95/P95)))</f>
        <v/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>
        <f>AB96</f>
        <v>0.51666666666667</v>
      </c>
      <c r="B96" s="189" t="s">
        <v>228</v>
      </c>
      <c r="C96" s="189"/>
      <c r="D96" s="189" t="s">
        <v>77</v>
      </c>
      <c r="E96" s="189" t="s">
        <v>88</v>
      </c>
      <c r="F96" s="189" t="s">
        <v>64</v>
      </c>
      <c r="G96" s="88" t="s">
        <v>157</v>
      </c>
      <c r="H96" s="88" t="s">
        <v>229</v>
      </c>
      <c r="I96" s="191" t="s">
        <v>124</v>
      </c>
      <c r="J96" s="180">
        <v>120000</v>
      </c>
      <c r="K96" s="79">
        <v>7</v>
      </c>
      <c r="L96" s="79">
        <v>0</v>
      </c>
      <c r="M96" s="79">
        <v>23</v>
      </c>
      <c r="N96" s="89">
        <v>1</v>
      </c>
      <c r="O96" s="90">
        <v>0</v>
      </c>
      <c r="P96" s="91">
        <f>N96+O96</f>
        <v>1</v>
      </c>
      <c r="Q96" s="80">
        <f>IFERROR(P96/M96,"-")</f>
        <v>0.043478260869565</v>
      </c>
      <c r="R96" s="79">
        <v>0</v>
      </c>
      <c r="S96" s="79">
        <v>0</v>
      </c>
      <c r="T96" s="80">
        <f>IFERROR(R96/(P96),"-")</f>
        <v>0</v>
      </c>
      <c r="U96" s="186">
        <f>IFERROR(J96/SUM(N96:O100),"-")</f>
        <v>12000</v>
      </c>
      <c r="V96" s="82">
        <v>1</v>
      </c>
      <c r="W96" s="80">
        <f>IF(P96=0,"-",V96/P96)</f>
        <v>1</v>
      </c>
      <c r="X96" s="185">
        <v>15000</v>
      </c>
      <c r="Y96" s="186">
        <f>IFERROR(X96/P96,"-")</f>
        <v>15000</v>
      </c>
      <c r="Z96" s="186">
        <f>IFERROR(X96/V96,"-")</f>
        <v>15000</v>
      </c>
      <c r="AA96" s="180">
        <f>SUM(X96:X100)-SUM(J96:J100)</f>
        <v>-58000</v>
      </c>
      <c r="AB96" s="83">
        <f>SUM(X96:X100)/SUM(J96:J100)</f>
        <v>0.51666666666667</v>
      </c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>
        <v>1</v>
      </c>
      <c r="BO96" s="118">
        <f>IF(P96=0,"",IF(BN96=0,"",(BN96/P96)))</f>
        <v>1</v>
      </c>
      <c r="BP96" s="119">
        <v>1</v>
      </c>
      <c r="BQ96" s="120">
        <f>IFERROR(BP96/BN96,"-")</f>
        <v>1</v>
      </c>
      <c r="BR96" s="121">
        <v>15000</v>
      </c>
      <c r="BS96" s="122">
        <f>IFERROR(BR96/BN96,"-")</f>
        <v>15000</v>
      </c>
      <c r="BT96" s="123"/>
      <c r="BU96" s="123"/>
      <c r="BV96" s="123">
        <v>1</v>
      </c>
      <c r="BW96" s="124"/>
      <c r="BX96" s="125">
        <f>IF(P96=0,"",IF(BW96=0,"",(BW96/P96)))</f>
        <v>0</v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1</v>
      </c>
      <c r="CP96" s="139">
        <v>15000</v>
      </c>
      <c r="CQ96" s="139">
        <v>15000</v>
      </c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189" t="s">
        <v>230</v>
      </c>
      <c r="C97" s="189"/>
      <c r="D97" s="189" t="s">
        <v>77</v>
      </c>
      <c r="E97" s="189" t="s">
        <v>85</v>
      </c>
      <c r="F97" s="189" t="s">
        <v>64</v>
      </c>
      <c r="G97" s="88" t="s">
        <v>157</v>
      </c>
      <c r="H97" s="88" t="s">
        <v>229</v>
      </c>
      <c r="I97" s="190" t="s">
        <v>67</v>
      </c>
      <c r="J97" s="180"/>
      <c r="K97" s="79">
        <v>5</v>
      </c>
      <c r="L97" s="79">
        <v>0</v>
      </c>
      <c r="M97" s="79">
        <v>29</v>
      </c>
      <c r="N97" s="89">
        <v>2</v>
      </c>
      <c r="O97" s="90">
        <v>0</v>
      </c>
      <c r="P97" s="91">
        <f>N97+O97</f>
        <v>2</v>
      </c>
      <c r="Q97" s="80">
        <f>IFERROR(P97/M97,"-")</f>
        <v>0.068965517241379</v>
      </c>
      <c r="R97" s="79">
        <v>1</v>
      </c>
      <c r="S97" s="79">
        <v>1</v>
      </c>
      <c r="T97" s="80">
        <f>IFERROR(R97/(P97),"-")</f>
        <v>0.5</v>
      </c>
      <c r="U97" s="186"/>
      <c r="V97" s="82">
        <v>1</v>
      </c>
      <c r="W97" s="80">
        <f>IF(P97=0,"-",V97/P97)</f>
        <v>0.5</v>
      </c>
      <c r="X97" s="185">
        <v>5000</v>
      </c>
      <c r="Y97" s="186">
        <f>IFERROR(X97/P97,"-")</f>
        <v>2500</v>
      </c>
      <c r="Z97" s="186">
        <f>IFERROR(X97/V97,"-")</f>
        <v>5000</v>
      </c>
      <c r="AA97" s="18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>
        <v>1</v>
      </c>
      <c r="BF97" s="111">
        <f>IF(P97=0,"",IF(BE97=0,"",(BE97/P97)))</f>
        <v>0.5</v>
      </c>
      <c r="BG97" s="110"/>
      <c r="BH97" s="112">
        <f>IFERROR(BG97/BE97,"-")</f>
        <v>0</v>
      </c>
      <c r="BI97" s="113"/>
      <c r="BJ97" s="114">
        <f>IFERROR(BI97/BE97,"-")</f>
        <v>0</v>
      </c>
      <c r="BK97" s="115"/>
      <c r="BL97" s="115"/>
      <c r="BM97" s="115"/>
      <c r="BN97" s="117"/>
      <c r="BO97" s="118">
        <f>IF(P97=0,"",IF(BN97=0,"",(BN97/P97)))</f>
        <v>0</v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>
        <v>1</v>
      </c>
      <c r="BX97" s="125">
        <f>IF(P97=0,"",IF(BW97=0,"",(BW97/P97)))</f>
        <v>0.5</v>
      </c>
      <c r="BY97" s="126">
        <v>1</v>
      </c>
      <c r="BZ97" s="127">
        <f>IFERROR(BY97/BW97,"-")</f>
        <v>1</v>
      </c>
      <c r="CA97" s="128">
        <v>5000</v>
      </c>
      <c r="CB97" s="129">
        <f>IFERROR(CA97/BW97,"-")</f>
        <v>5000</v>
      </c>
      <c r="CC97" s="130">
        <v>1</v>
      </c>
      <c r="CD97" s="130"/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1</v>
      </c>
      <c r="CP97" s="139">
        <v>5000</v>
      </c>
      <c r="CQ97" s="139">
        <v>5000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189" t="s">
        <v>231</v>
      </c>
      <c r="C98" s="189"/>
      <c r="D98" s="189" t="s">
        <v>77</v>
      </c>
      <c r="E98" s="189" t="s">
        <v>82</v>
      </c>
      <c r="F98" s="189" t="s">
        <v>64</v>
      </c>
      <c r="G98" s="88" t="s">
        <v>157</v>
      </c>
      <c r="H98" s="88" t="s">
        <v>229</v>
      </c>
      <c r="I98" s="191" t="s">
        <v>154</v>
      </c>
      <c r="J98" s="180"/>
      <c r="K98" s="79">
        <v>3</v>
      </c>
      <c r="L98" s="79">
        <v>0</v>
      </c>
      <c r="M98" s="79">
        <v>30</v>
      </c>
      <c r="N98" s="89">
        <v>1</v>
      </c>
      <c r="O98" s="90">
        <v>0</v>
      </c>
      <c r="P98" s="91">
        <f>N98+O98</f>
        <v>1</v>
      </c>
      <c r="Q98" s="80">
        <f>IFERROR(P98/M98,"-")</f>
        <v>0.033333333333333</v>
      </c>
      <c r="R98" s="79">
        <v>0</v>
      </c>
      <c r="S98" s="79">
        <v>1</v>
      </c>
      <c r="T98" s="80">
        <f>IFERROR(R98/(P98),"-")</f>
        <v>0</v>
      </c>
      <c r="U98" s="186"/>
      <c r="V98" s="82">
        <v>1</v>
      </c>
      <c r="W98" s="80">
        <f>IF(P98=0,"-",V98/P98)</f>
        <v>1</v>
      </c>
      <c r="X98" s="185">
        <v>8000</v>
      </c>
      <c r="Y98" s="186">
        <f>IFERROR(X98/P98,"-")</f>
        <v>8000</v>
      </c>
      <c r="Z98" s="186">
        <f>IFERROR(X98/V98,"-")</f>
        <v>8000</v>
      </c>
      <c r="AA98" s="180"/>
      <c r="AB98" s="83"/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>
        <f>IF(P98=0,"",IF(BE98=0,"",(BE98/P98)))</f>
        <v>0</v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>
        <v>1</v>
      </c>
      <c r="BO98" s="118">
        <f>IF(P98=0,"",IF(BN98=0,"",(BN98/P98)))</f>
        <v>1</v>
      </c>
      <c r="BP98" s="119">
        <v>1</v>
      </c>
      <c r="BQ98" s="120">
        <f>IFERROR(BP98/BN98,"-")</f>
        <v>1</v>
      </c>
      <c r="BR98" s="121">
        <v>8000</v>
      </c>
      <c r="BS98" s="122">
        <f>IFERROR(BR98/BN98,"-")</f>
        <v>8000</v>
      </c>
      <c r="BT98" s="123"/>
      <c r="BU98" s="123">
        <v>1</v>
      </c>
      <c r="BV98" s="123"/>
      <c r="BW98" s="124"/>
      <c r="BX98" s="125">
        <f>IF(P98=0,"",IF(BW98=0,"",(BW98/P98)))</f>
        <v>0</v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>
        <f>IF(P98=0,"",IF(CF98=0,"",(CF98/P98)))</f>
        <v>0</v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1</v>
      </c>
      <c r="CP98" s="139">
        <v>8000</v>
      </c>
      <c r="CQ98" s="139">
        <v>8000</v>
      </c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189" t="s">
        <v>232</v>
      </c>
      <c r="C99" s="189"/>
      <c r="D99" s="189" t="s">
        <v>77</v>
      </c>
      <c r="E99" s="189" t="s">
        <v>78</v>
      </c>
      <c r="F99" s="189" t="s">
        <v>64</v>
      </c>
      <c r="G99" s="88" t="s">
        <v>157</v>
      </c>
      <c r="H99" s="88" t="s">
        <v>229</v>
      </c>
      <c r="I99" s="190" t="s">
        <v>174</v>
      </c>
      <c r="J99" s="180"/>
      <c r="K99" s="79">
        <v>6</v>
      </c>
      <c r="L99" s="79">
        <v>0</v>
      </c>
      <c r="M99" s="79">
        <v>28</v>
      </c>
      <c r="N99" s="89">
        <v>3</v>
      </c>
      <c r="O99" s="90">
        <v>0</v>
      </c>
      <c r="P99" s="91">
        <f>N99+O99</f>
        <v>3</v>
      </c>
      <c r="Q99" s="80">
        <f>IFERROR(P99/M99,"-")</f>
        <v>0.10714285714286</v>
      </c>
      <c r="R99" s="79">
        <v>1</v>
      </c>
      <c r="S99" s="79">
        <v>0</v>
      </c>
      <c r="T99" s="80">
        <f>IFERROR(R99/(P99),"-")</f>
        <v>0.33333333333333</v>
      </c>
      <c r="U99" s="186"/>
      <c r="V99" s="82">
        <v>1</v>
      </c>
      <c r="W99" s="80">
        <f>IF(P99=0,"-",V99/P99)</f>
        <v>0.33333333333333</v>
      </c>
      <c r="X99" s="185">
        <v>16000</v>
      </c>
      <c r="Y99" s="186">
        <f>IFERROR(X99/P99,"-")</f>
        <v>5333.3333333333</v>
      </c>
      <c r="Z99" s="186">
        <f>IFERROR(X99/V99,"-")</f>
        <v>16000</v>
      </c>
      <c r="AA99" s="180"/>
      <c r="AB99" s="83"/>
      <c r="AC99" s="77"/>
      <c r="AD99" s="92"/>
      <c r="AE99" s="93">
        <f>IF(P99=0,"",IF(AD99=0,"",(AD99/P99)))</f>
        <v>0</v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>
        <v>1</v>
      </c>
      <c r="AN99" s="99">
        <f>IF(P99=0,"",IF(AM99=0,"",(AM99/P99)))</f>
        <v>0.33333333333333</v>
      </c>
      <c r="AO99" s="98"/>
      <c r="AP99" s="100">
        <f>IFERROR(AO99/AM99,"-")</f>
        <v>0</v>
      </c>
      <c r="AQ99" s="101"/>
      <c r="AR99" s="102">
        <f>IFERROR(AQ99/AM99,"-")</f>
        <v>0</v>
      </c>
      <c r="AS99" s="103"/>
      <c r="AT99" s="103"/>
      <c r="AU99" s="103"/>
      <c r="AV99" s="104"/>
      <c r="AW99" s="105">
        <f>IF(P99=0,"",IF(AV99=0,"",(AV99/P99)))</f>
        <v>0</v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>
        <f>IF(P99=0,"",IF(BE99=0,"",(BE99/P99)))</f>
        <v>0</v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>
        <v>2</v>
      </c>
      <c r="BO99" s="118">
        <f>IF(P99=0,"",IF(BN99=0,"",(BN99/P99)))</f>
        <v>0.66666666666667</v>
      </c>
      <c r="BP99" s="119">
        <v>1</v>
      </c>
      <c r="BQ99" s="120">
        <f>IFERROR(BP99/BN99,"-")</f>
        <v>0.5</v>
      </c>
      <c r="BR99" s="121">
        <v>16000</v>
      </c>
      <c r="BS99" s="122">
        <f>IFERROR(BR99/BN99,"-")</f>
        <v>8000</v>
      </c>
      <c r="BT99" s="123"/>
      <c r="BU99" s="123"/>
      <c r="BV99" s="123">
        <v>1</v>
      </c>
      <c r="BW99" s="124"/>
      <c r="BX99" s="125">
        <f>IF(P99=0,"",IF(BW99=0,"",(BW99/P99)))</f>
        <v>0</v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>
        <f>IF(P99=0,"",IF(CF99=0,"",(CF99/P99)))</f>
        <v>0</v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1</v>
      </c>
      <c r="CP99" s="139">
        <v>16000</v>
      </c>
      <c r="CQ99" s="139">
        <v>16000</v>
      </c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189" t="s">
        <v>233</v>
      </c>
      <c r="C100" s="189"/>
      <c r="D100" s="189" t="s">
        <v>109</v>
      </c>
      <c r="E100" s="189" t="s">
        <v>109</v>
      </c>
      <c r="F100" s="189" t="s">
        <v>69</v>
      </c>
      <c r="G100" s="88" t="s">
        <v>110</v>
      </c>
      <c r="H100" s="88"/>
      <c r="I100" s="88"/>
      <c r="J100" s="180"/>
      <c r="K100" s="79">
        <v>67</v>
      </c>
      <c r="L100" s="79">
        <v>27</v>
      </c>
      <c r="M100" s="79">
        <v>10</v>
      </c>
      <c r="N100" s="89">
        <v>3</v>
      </c>
      <c r="O100" s="90">
        <v>0</v>
      </c>
      <c r="P100" s="91">
        <f>N100+O100</f>
        <v>3</v>
      </c>
      <c r="Q100" s="80">
        <f>IFERROR(P100/M100,"-")</f>
        <v>0.3</v>
      </c>
      <c r="R100" s="79">
        <v>0</v>
      </c>
      <c r="S100" s="79">
        <v>1</v>
      </c>
      <c r="T100" s="80">
        <f>IFERROR(R100/(P100),"-")</f>
        <v>0</v>
      </c>
      <c r="U100" s="186"/>
      <c r="V100" s="82">
        <v>2</v>
      </c>
      <c r="W100" s="80">
        <f>IF(P100=0,"-",V100/P100)</f>
        <v>0.66666666666667</v>
      </c>
      <c r="X100" s="185">
        <v>18000</v>
      </c>
      <c r="Y100" s="186">
        <f>IFERROR(X100/P100,"-")</f>
        <v>6000</v>
      </c>
      <c r="Z100" s="186">
        <f>IFERROR(X100/V100,"-")</f>
        <v>9000</v>
      </c>
      <c r="AA100" s="18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>
        <v>1</v>
      </c>
      <c r="BF100" s="111">
        <f>IF(P100=0,"",IF(BE100=0,"",(BE100/P100)))</f>
        <v>0.33333333333333</v>
      </c>
      <c r="BG100" s="110"/>
      <c r="BH100" s="112">
        <f>IFERROR(BG100/BE100,"-")</f>
        <v>0</v>
      </c>
      <c r="BI100" s="113"/>
      <c r="BJ100" s="114">
        <f>IFERROR(BI100/BE100,"-")</f>
        <v>0</v>
      </c>
      <c r="BK100" s="115"/>
      <c r="BL100" s="115"/>
      <c r="BM100" s="115"/>
      <c r="BN100" s="117">
        <v>2</v>
      </c>
      <c r="BO100" s="118">
        <f>IF(P100=0,"",IF(BN100=0,"",(BN100/P100)))</f>
        <v>0.66666666666667</v>
      </c>
      <c r="BP100" s="119">
        <v>2</v>
      </c>
      <c r="BQ100" s="120">
        <f>IFERROR(BP100/BN100,"-")</f>
        <v>1</v>
      </c>
      <c r="BR100" s="121">
        <v>18000</v>
      </c>
      <c r="BS100" s="122">
        <f>IFERROR(BR100/BN100,"-")</f>
        <v>9000</v>
      </c>
      <c r="BT100" s="123">
        <v>1</v>
      </c>
      <c r="BU100" s="123">
        <v>1</v>
      </c>
      <c r="BV100" s="123"/>
      <c r="BW100" s="124"/>
      <c r="BX100" s="125">
        <f>IF(P100=0,"",IF(BW100=0,"",(BW100/P100)))</f>
        <v>0</v>
      </c>
      <c r="BY100" s="126"/>
      <c r="BZ100" s="127" t="str">
        <f>IFERROR(BY100/BW100,"-")</f>
        <v>-</v>
      </c>
      <c r="CA100" s="128"/>
      <c r="CB100" s="129" t="str">
        <f>IFERROR(CA100/BW100,"-")</f>
        <v>-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2</v>
      </c>
      <c r="CP100" s="139">
        <v>18000</v>
      </c>
      <c r="CQ100" s="139">
        <v>15000</v>
      </c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>
        <f>AB101</f>
        <v>0.7578125</v>
      </c>
      <c r="B101" s="189" t="s">
        <v>234</v>
      </c>
      <c r="C101" s="189"/>
      <c r="D101" s="189" t="s">
        <v>235</v>
      </c>
      <c r="E101" s="189" t="s">
        <v>236</v>
      </c>
      <c r="F101" s="189" t="s">
        <v>64</v>
      </c>
      <c r="G101" s="88" t="s">
        <v>153</v>
      </c>
      <c r="H101" s="88" t="s">
        <v>237</v>
      </c>
      <c r="I101" s="191" t="s">
        <v>124</v>
      </c>
      <c r="J101" s="180">
        <v>384000</v>
      </c>
      <c r="K101" s="79">
        <v>32</v>
      </c>
      <c r="L101" s="79">
        <v>0</v>
      </c>
      <c r="M101" s="79">
        <v>80</v>
      </c>
      <c r="N101" s="89">
        <v>15</v>
      </c>
      <c r="O101" s="90">
        <v>0</v>
      </c>
      <c r="P101" s="91">
        <f>N101+O101</f>
        <v>15</v>
      </c>
      <c r="Q101" s="80">
        <f>IFERROR(P101/M101,"-")</f>
        <v>0.1875</v>
      </c>
      <c r="R101" s="79">
        <v>0</v>
      </c>
      <c r="S101" s="79">
        <v>7</v>
      </c>
      <c r="T101" s="80">
        <f>IFERROR(R101/(P101),"-")</f>
        <v>0</v>
      </c>
      <c r="U101" s="186">
        <f>IFERROR(J101/SUM(N101:O102),"-")</f>
        <v>12800</v>
      </c>
      <c r="V101" s="82">
        <v>2</v>
      </c>
      <c r="W101" s="80">
        <f>IF(P101=0,"-",V101/P101)</f>
        <v>0.13333333333333</v>
      </c>
      <c r="X101" s="185">
        <v>19000</v>
      </c>
      <c r="Y101" s="186">
        <f>IFERROR(X101/P101,"-")</f>
        <v>1266.6666666667</v>
      </c>
      <c r="Z101" s="186">
        <f>IFERROR(X101/V101,"-")</f>
        <v>9500</v>
      </c>
      <c r="AA101" s="180">
        <f>SUM(X101:X102)-SUM(J101:J102)</f>
        <v>-93000</v>
      </c>
      <c r="AB101" s="83">
        <f>SUM(X101:X102)/SUM(J101:J102)</f>
        <v>0.7578125</v>
      </c>
      <c r="AC101" s="77"/>
      <c r="AD101" s="92"/>
      <c r="AE101" s="93">
        <f>IF(P101=0,"",IF(AD101=0,"",(AD101/P101)))</f>
        <v>0</v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>
        <v>1</v>
      </c>
      <c r="AN101" s="99">
        <f>IF(P101=0,"",IF(AM101=0,"",(AM101/P101)))</f>
        <v>0.066666666666667</v>
      </c>
      <c r="AO101" s="98"/>
      <c r="AP101" s="100">
        <f>IFERROR(AO101/AM101,"-")</f>
        <v>0</v>
      </c>
      <c r="AQ101" s="101"/>
      <c r="AR101" s="102">
        <f>IFERROR(AQ101/AM101,"-")</f>
        <v>0</v>
      </c>
      <c r="AS101" s="103"/>
      <c r="AT101" s="103"/>
      <c r="AU101" s="103"/>
      <c r="AV101" s="104">
        <v>1</v>
      </c>
      <c r="AW101" s="105">
        <f>IF(P101=0,"",IF(AV101=0,"",(AV101/P101)))</f>
        <v>0.066666666666667</v>
      </c>
      <c r="AX101" s="104"/>
      <c r="AY101" s="106">
        <f>IFERROR(AX101/AV101,"-")</f>
        <v>0</v>
      </c>
      <c r="AZ101" s="107"/>
      <c r="BA101" s="108">
        <f>IFERROR(AZ101/AV101,"-")</f>
        <v>0</v>
      </c>
      <c r="BB101" s="109"/>
      <c r="BC101" s="109"/>
      <c r="BD101" s="109"/>
      <c r="BE101" s="110">
        <v>6</v>
      </c>
      <c r="BF101" s="111">
        <f>IF(P101=0,"",IF(BE101=0,"",(BE101/P101)))</f>
        <v>0.4</v>
      </c>
      <c r="BG101" s="110">
        <v>2</v>
      </c>
      <c r="BH101" s="112">
        <f>IFERROR(BG101/BE101,"-")</f>
        <v>0.33333333333333</v>
      </c>
      <c r="BI101" s="113">
        <v>19000</v>
      </c>
      <c r="BJ101" s="114">
        <f>IFERROR(BI101/BE101,"-")</f>
        <v>3166.6666666667</v>
      </c>
      <c r="BK101" s="115"/>
      <c r="BL101" s="115">
        <v>1</v>
      </c>
      <c r="BM101" s="115">
        <v>1</v>
      </c>
      <c r="BN101" s="117">
        <v>6</v>
      </c>
      <c r="BO101" s="118">
        <f>IF(P101=0,"",IF(BN101=0,"",(BN101/P101)))</f>
        <v>0.4</v>
      </c>
      <c r="BP101" s="119"/>
      <c r="BQ101" s="120">
        <f>IFERROR(BP101/BN101,"-")</f>
        <v>0</v>
      </c>
      <c r="BR101" s="121"/>
      <c r="BS101" s="122">
        <f>IFERROR(BR101/BN101,"-")</f>
        <v>0</v>
      </c>
      <c r="BT101" s="123"/>
      <c r="BU101" s="123"/>
      <c r="BV101" s="123"/>
      <c r="BW101" s="124">
        <v>1</v>
      </c>
      <c r="BX101" s="125">
        <f>IF(P101=0,"",IF(BW101=0,"",(BW101/P101)))</f>
        <v>0.066666666666667</v>
      </c>
      <c r="BY101" s="126"/>
      <c r="BZ101" s="127">
        <f>IFERROR(BY101/BW101,"-")</f>
        <v>0</v>
      </c>
      <c r="CA101" s="128"/>
      <c r="CB101" s="129">
        <f>IFERROR(CA101/BW101,"-")</f>
        <v>0</v>
      </c>
      <c r="CC101" s="130"/>
      <c r="CD101" s="130"/>
      <c r="CE101" s="130"/>
      <c r="CF101" s="131"/>
      <c r="CG101" s="132">
        <f>IF(P101=0,"",IF(CF101=0,"",(CF101/P101)))</f>
        <v>0</v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2</v>
      </c>
      <c r="CP101" s="139">
        <v>19000</v>
      </c>
      <c r="CQ101" s="139">
        <v>11000</v>
      </c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189" t="s">
        <v>238</v>
      </c>
      <c r="C102" s="189"/>
      <c r="D102" s="189" t="s">
        <v>235</v>
      </c>
      <c r="E102" s="189" t="s">
        <v>236</v>
      </c>
      <c r="F102" s="189" t="s">
        <v>69</v>
      </c>
      <c r="G102" s="88"/>
      <c r="H102" s="88"/>
      <c r="I102" s="88"/>
      <c r="J102" s="180"/>
      <c r="K102" s="79">
        <v>66</v>
      </c>
      <c r="L102" s="79">
        <v>46</v>
      </c>
      <c r="M102" s="79">
        <v>40</v>
      </c>
      <c r="N102" s="89">
        <v>15</v>
      </c>
      <c r="O102" s="90">
        <v>0</v>
      </c>
      <c r="P102" s="91">
        <f>N102+O102</f>
        <v>15</v>
      </c>
      <c r="Q102" s="80">
        <f>IFERROR(P102/M102,"-")</f>
        <v>0.375</v>
      </c>
      <c r="R102" s="79">
        <v>3</v>
      </c>
      <c r="S102" s="79">
        <v>2</v>
      </c>
      <c r="T102" s="80">
        <f>IFERROR(R102/(P102),"-")</f>
        <v>0.2</v>
      </c>
      <c r="U102" s="186"/>
      <c r="V102" s="82">
        <v>5</v>
      </c>
      <c r="W102" s="80">
        <f>IF(P102=0,"-",V102/P102)</f>
        <v>0.33333333333333</v>
      </c>
      <c r="X102" s="185">
        <v>272000</v>
      </c>
      <c r="Y102" s="186">
        <f>IFERROR(X102/P102,"-")</f>
        <v>18133.333333333</v>
      </c>
      <c r="Z102" s="186">
        <f>IFERROR(X102/V102,"-")</f>
        <v>54400</v>
      </c>
      <c r="AA102" s="180"/>
      <c r="AB102" s="83"/>
      <c r="AC102" s="77"/>
      <c r="AD102" s="92"/>
      <c r="AE102" s="93">
        <f>IF(P102=0,"",IF(AD102=0,"",(AD102/P102)))</f>
        <v>0</v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>
        <f>IF(P102=0,"",IF(AM102=0,"",(AM102/P102)))</f>
        <v>0</v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/>
      <c r="AW102" s="105">
        <f>IF(P102=0,"",IF(AV102=0,"",(AV102/P102)))</f>
        <v>0</v>
      </c>
      <c r="AX102" s="104"/>
      <c r="AY102" s="106" t="str">
        <f>IFERROR(AX102/AV102,"-")</f>
        <v>-</v>
      </c>
      <c r="AZ102" s="107"/>
      <c r="BA102" s="108" t="str">
        <f>IFERROR(AZ102/AV102,"-")</f>
        <v>-</v>
      </c>
      <c r="BB102" s="109"/>
      <c r="BC102" s="109"/>
      <c r="BD102" s="109"/>
      <c r="BE102" s="110">
        <v>3</v>
      </c>
      <c r="BF102" s="111">
        <f>IF(P102=0,"",IF(BE102=0,"",(BE102/P102)))</f>
        <v>0.2</v>
      </c>
      <c r="BG102" s="110"/>
      <c r="BH102" s="112">
        <f>IFERROR(BG102/BE102,"-")</f>
        <v>0</v>
      </c>
      <c r="BI102" s="113"/>
      <c r="BJ102" s="114">
        <f>IFERROR(BI102/BE102,"-")</f>
        <v>0</v>
      </c>
      <c r="BK102" s="115"/>
      <c r="BL102" s="115"/>
      <c r="BM102" s="115"/>
      <c r="BN102" s="117">
        <v>5</v>
      </c>
      <c r="BO102" s="118">
        <f>IF(P102=0,"",IF(BN102=0,"",(BN102/P102)))</f>
        <v>0.33333333333333</v>
      </c>
      <c r="BP102" s="119">
        <v>2</v>
      </c>
      <c r="BQ102" s="120">
        <f>IFERROR(BP102/BN102,"-")</f>
        <v>0.4</v>
      </c>
      <c r="BR102" s="121">
        <v>71000</v>
      </c>
      <c r="BS102" s="122">
        <f>IFERROR(BR102/BN102,"-")</f>
        <v>14200</v>
      </c>
      <c r="BT102" s="123"/>
      <c r="BU102" s="123">
        <v>1</v>
      </c>
      <c r="BV102" s="123">
        <v>1</v>
      </c>
      <c r="BW102" s="124">
        <v>5</v>
      </c>
      <c r="BX102" s="125">
        <f>IF(P102=0,"",IF(BW102=0,"",(BW102/P102)))</f>
        <v>0.33333333333333</v>
      </c>
      <c r="BY102" s="126">
        <v>3</v>
      </c>
      <c r="BZ102" s="127">
        <f>IFERROR(BY102/BW102,"-")</f>
        <v>0.6</v>
      </c>
      <c r="CA102" s="128">
        <v>201000</v>
      </c>
      <c r="CB102" s="129">
        <f>IFERROR(CA102/BW102,"-")</f>
        <v>40200</v>
      </c>
      <c r="CC102" s="130"/>
      <c r="CD102" s="130">
        <v>1</v>
      </c>
      <c r="CE102" s="130">
        <v>2</v>
      </c>
      <c r="CF102" s="131">
        <v>2</v>
      </c>
      <c r="CG102" s="132">
        <f>IF(P102=0,"",IF(CF102=0,"",(CF102/P102)))</f>
        <v>0.13333333333333</v>
      </c>
      <c r="CH102" s="133"/>
      <c r="CI102" s="134">
        <f>IFERROR(CH102/CF102,"-")</f>
        <v>0</v>
      </c>
      <c r="CJ102" s="135"/>
      <c r="CK102" s="136">
        <f>IFERROR(CJ102/CF102,"-")</f>
        <v>0</v>
      </c>
      <c r="CL102" s="137"/>
      <c r="CM102" s="137"/>
      <c r="CN102" s="137"/>
      <c r="CO102" s="138">
        <v>5</v>
      </c>
      <c r="CP102" s="139">
        <v>272000</v>
      </c>
      <c r="CQ102" s="139">
        <v>166000</v>
      </c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78">
        <f>AB103</f>
        <v>3.9714285714286</v>
      </c>
      <c r="B103" s="189" t="s">
        <v>239</v>
      </c>
      <c r="C103" s="189"/>
      <c r="D103" s="189" t="s">
        <v>235</v>
      </c>
      <c r="E103" s="189" t="s">
        <v>63</v>
      </c>
      <c r="F103" s="189" t="s">
        <v>64</v>
      </c>
      <c r="G103" s="88" t="s">
        <v>157</v>
      </c>
      <c r="H103" s="88" t="s">
        <v>240</v>
      </c>
      <c r="I103" s="190" t="s">
        <v>211</v>
      </c>
      <c r="J103" s="180">
        <v>420000</v>
      </c>
      <c r="K103" s="79">
        <v>4</v>
      </c>
      <c r="L103" s="79">
        <v>0</v>
      </c>
      <c r="M103" s="79">
        <v>35</v>
      </c>
      <c r="N103" s="89">
        <v>3</v>
      </c>
      <c r="O103" s="90">
        <v>0</v>
      </c>
      <c r="P103" s="91">
        <f>N103+O103</f>
        <v>3</v>
      </c>
      <c r="Q103" s="80">
        <f>IFERROR(P103/M103,"-")</f>
        <v>0.085714285714286</v>
      </c>
      <c r="R103" s="79">
        <v>0</v>
      </c>
      <c r="S103" s="79">
        <v>1</v>
      </c>
      <c r="T103" s="80">
        <f>IFERROR(R103/(P103),"-")</f>
        <v>0</v>
      </c>
      <c r="U103" s="186">
        <f>IFERROR(J103/SUM(N103:O104),"-")</f>
        <v>46666.666666667</v>
      </c>
      <c r="V103" s="82">
        <v>0</v>
      </c>
      <c r="W103" s="80">
        <f>IF(P103=0,"-",V103/P103)</f>
        <v>0</v>
      </c>
      <c r="X103" s="185">
        <v>0</v>
      </c>
      <c r="Y103" s="186">
        <f>IFERROR(X103/P103,"-")</f>
        <v>0</v>
      </c>
      <c r="Z103" s="186" t="str">
        <f>IFERROR(X103/V103,"-")</f>
        <v>-</v>
      </c>
      <c r="AA103" s="180">
        <f>SUM(X103:X104)-SUM(J103:J104)</f>
        <v>1248000</v>
      </c>
      <c r="AB103" s="83">
        <f>SUM(X103:X104)/SUM(J103:J104)</f>
        <v>3.9714285714286</v>
      </c>
      <c r="AC103" s="77"/>
      <c r="AD103" s="92"/>
      <c r="AE103" s="93">
        <f>IF(P103=0,"",IF(AD103=0,"",(AD103/P103)))</f>
        <v>0</v>
      </c>
      <c r="AF103" s="92"/>
      <c r="AG103" s="94" t="str">
        <f>IFERROR(AF103/AD103,"-")</f>
        <v>-</v>
      </c>
      <c r="AH103" s="95"/>
      <c r="AI103" s="96" t="str">
        <f>IFERROR(AH103/AD103,"-")</f>
        <v>-</v>
      </c>
      <c r="AJ103" s="97"/>
      <c r="AK103" s="97"/>
      <c r="AL103" s="97"/>
      <c r="AM103" s="98"/>
      <c r="AN103" s="99">
        <f>IF(P103=0,"",IF(AM103=0,"",(AM103/P103)))</f>
        <v>0</v>
      </c>
      <c r="AO103" s="98"/>
      <c r="AP103" s="100" t="str">
        <f>IFERROR(AO103/AM103,"-")</f>
        <v>-</v>
      </c>
      <c r="AQ103" s="101"/>
      <c r="AR103" s="102" t="str">
        <f>IFERROR(AQ103/AM103,"-")</f>
        <v>-</v>
      </c>
      <c r="AS103" s="103"/>
      <c r="AT103" s="103"/>
      <c r="AU103" s="103"/>
      <c r="AV103" s="104">
        <v>1</v>
      </c>
      <c r="AW103" s="105">
        <f>IF(P103=0,"",IF(AV103=0,"",(AV103/P103)))</f>
        <v>0.33333333333333</v>
      </c>
      <c r="AX103" s="104"/>
      <c r="AY103" s="106">
        <f>IFERROR(AX103/AV103,"-")</f>
        <v>0</v>
      </c>
      <c r="AZ103" s="107"/>
      <c r="BA103" s="108">
        <f>IFERROR(AZ103/AV103,"-")</f>
        <v>0</v>
      </c>
      <c r="BB103" s="109"/>
      <c r="BC103" s="109"/>
      <c r="BD103" s="109"/>
      <c r="BE103" s="110"/>
      <c r="BF103" s="111">
        <f>IF(P103=0,"",IF(BE103=0,"",(BE103/P103)))</f>
        <v>0</v>
      </c>
      <c r="BG103" s="110"/>
      <c r="BH103" s="112" t="str">
        <f>IFERROR(BG103/BE103,"-")</f>
        <v>-</v>
      </c>
      <c r="BI103" s="113"/>
      <c r="BJ103" s="114" t="str">
        <f>IFERROR(BI103/BE103,"-")</f>
        <v>-</v>
      </c>
      <c r="BK103" s="115"/>
      <c r="BL103" s="115"/>
      <c r="BM103" s="115"/>
      <c r="BN103" s="117">
        <v>2</v>
      </c>
      <c r="BO103" s="118">
        <f>IF(P103=0,"",IF(BN103=0,"",(BN103/P103)))</f>
        <v>0.66666666666667</v>
      </c>
      <c r="BP103" s="119"/>
      <c r="BQ103" s="120">
        <f>IFERROR(BP103/BN103,"-")</f>
        <v>0</v>
      </c>
      <c r="BR103" s="121"/>
      <c r="BS103" s="122">
        <f>IFERROR(BR103/BN103,"-")</f>
        <v>0</v>
      </c>
      <c r="BT103" s="123"/>
      <c r="BU103" s="123"/>
      <c r="BV103" s="123"/>
      <c r="BW103" s="124"/>
      <c r="BX103" s="125">
        <f>IF(P103=0,"",IF(BW103=0,"",(BW103/P103)))</f>
        <v>0</v>
      </c>
      <c r="BY103" s="126"/>
      <c r="BZ103" s="127" t="str">
        <f>IFERROR(BY103/BW103,"-")</f>
        <v>-</v>
      </c>
      <c r="CA103" s="128"/>
      <c r="CB103" s="129" t="str">
        <f>IFERROR(CA103/BW103,"-")</f>
        <v>-</v>
      </c>
      <c r="CC103" s="130"/>
      <c r="CD103" s="130"/>
      <c r="CE103" s="130"/>
      <c r="CF103" s="131"/>
      <c r="CG103" s="132">
        <f>IF(P103=0,"",IF(CF103=0,"",(CF103/P103)))</f>
        <v>0</v>
      </c>
      <c r="CH103" s="133"/>
      <c r="CI103" s="134" t="str">
        <f>IFERROR(CH103/CF103,"-")</f>
        <v>-</v>
      </c>
      <c r="CJ103" s="135"/>
      <c r="CK103" s="136" t="str">
        <f>IFERROR(CJ103/CF103,"-")</f>
        <v>-</v>
      </c>
      <c r="CL103" s="137"/>
      <c r="CM103" s="137"/>
      <c r="CN103" s="137"/>
      <c r="CO103" s="138">
        <v>0</v>
      </c>
      <c r="CP103" s="139">
        <v>0</v>
      </c>
      <c r="CQ103" s="139"/>
      <c r="CR103" s="139"/>
      <c r="CS103" s="140" t="str">
        <f>IF(AND(CQ103=0,CR103=0),"",IF(AND(CQ103&lt;=100000,CR103&lt;=100000),"",IF(CQ103/CP103&gt;0.7,"男高",IF(CR103/CP103&gt;0.7,"女高",""))))</f>
        <v/>
      </c>
    </row>
    <row r="104" spans="1:98">
      <c r="A104" s="78"/>
      <c r="B104" s="189" t="s">
        <v>241</v>
      </c>
      <c r="C104" s="189"/>
      <c r="D104" s="189" t="s">
        <v>235</v>
      </c>
      <c r="E104" s="189" t="s">
        <v>63</v>
      </c>
      <c r="F104" s="189" t="s">
        <v>69</v>
      </c>
      <c r="G104" s="88"/>
      <c r="H104" s="88"/>
      <c r="I104" s="88"/>
      <c r="J104" s="180"/>
      <c r="K104" s="79">
        <v>31</v>
      </c>
      <c r="L104" s="79">
        <v>25</v>
      </c>
      <c r="M104" s="79">
        <v>38</v>
      </c>
      <c r="N104" s="89">
        <v>6</v>
      </c>
      <c r="O104" s="90">
        <v>0</v>
      </c>
      <c r="P104" s="91">
        <f>N104+O104</f>
        <v>6</v>
      </c>
      <c r="Q104" s="80">
        <f>IFERROR(P104/M104,"-")</f>
        <v>0.15789473684211</v>
      </c>
      <c r="R104" s="79">
        <v>1</v>
      </c>
      <c r="S104" s="79">
        <v>1</v>
      </c>
      <c r="T104" s="80">
        <f>IFERROR(R104/(P104),"-")</f>
        <v>0.16666666666667</v>
      </c>
      <c r="U104" s="186"/>
      <c r="V104" s="82">
        <v>1</v>
      </c>
      <c r="W104" s="80">
        <f>IF(P104=0,"-",V104/P104)</f>
        <v>0.16666666666667</v>
      </c>
      <c r="X104" s="185">
        <v>1668000</v>
      </c>
      <c r="Y104" s="186">
        <f>IFERROR(X104/P104,"-")</f>
        <v>278000</v>
      </c>
      <c r="Z104" s="186">
        <f>IFERROR(X104/V104,"-")</f>
        <v>1668000</v>
      </c>
      <c r="AA104" s="180"/>
      <c r="AB104" s="83"/>
      <c r="AC104" s="77"/>
      <c r="AD104" s="92"/>
      <c r="AE104" s="93">
        <f>IF(P104=0,"",IF(AD104=0,"",(AD104/P104)))</f>
        <v>0</v>
      </c>
      <c r="AF104" s="92"/>
      <c r="AG104" s="94" t="str">
        <f>IFERROR(AF104/AD104,"-")</f>
        <v>-</v>
      </c>
      <c r="AH104" s="95"/>
      <c r="AI104" s="96" t="str">
        <f>IFERROR(AH104/AD104,"-")</f>
        <v>-</v>
      </c>
      <c r="AJ104" s="97"/>
      <c r="AK104" s="97"/>
      <c r="AL104" s="97"/>
      <c r="AM104" s="98"/>
      <c r="AN104" s="99">
        <f>IF(P104=0,"",IF(AM104=0,"",(AM104/P104)))</f>
        <v>0</v>
      </c>
      <c r="AO104" s="98"/>
      <c r="AP104" s="100" t="str">
        <f>IFERROR(AO104/AM104,"-")</f>
        <v>-</v>
      </c>
      <c r="AQ104" s="101"/>
      <c r="AR104" s="102" t="str">
        <f>IFERROR(AQ104/AM104,"-")</f>
        <v>-</v>
      </c>
      <c r="AS104" s="103"/>
      <c r="AT104" s="103"/>
      <c r="AU104" s="103"/>
      <c r="AV104" s="104"/>
      <c r="AW104" s="105">
        <f>IF(P104=0,"",IF(AV104=0,"",(AV104/P104)))</f>
        <v>0</v>
      </c>
      <c r="AX104" s="104"/>
      <c r="AY104" s="106" t="str">
        <f>IFERROR(AX104/AV104,"-")</f>
        <v>-</v>
      </c>
      <c r="AZ104" s="107"/>
      <c r="BA104" s="108" t="str">
        <f>IFERROR(AZ104/AV104,"-")</f>
        <v>-</v>
      </c>
      <c r="BB104" s="109"/>
      <c r="BC104" s="109"/>
      <c r="BD104" s="109"/>
      <c r="BE104" s="110">
        <v>1</v>
      </c>
      <c r="BF104" s="111">
        <f>IF(P104=0,"",IF(BE104=0,"",(BE104/P104)))</f>
        <v>0.16666666666667</v>
      </c>
      <c r="BG104" s="110"/>
      <c r="BH104" s="112">
        <f>IFERROR(BG104/BE104,"-")</f>
        <v>0</v>
      </c>
      <c r="BI104" s="113"/>
      <c r="BJ104" s="114">
        <f>IFERROR(BI104/BE104,"-")</f>
        <v>0</v>
      </c>
      <c r="BK104" s="115"/>
      <c r="BL104" s="115"/>
      <c r="BM104" s="115"/>
      <c r="BN104" s="117">
        <v>2</v>
      </c>
      <c r="BO104" s="118">
        <f>IF(P104=0,"",IF(BN104=0,"",(BN104/P104)))</f>
        <v>0.33333333333333</v>
      </c>
      <c r="BP104" s="119"/>
      <c r="BQ104" s="120">
        <f>IFERROR(BP104/BN104,"-")</f>
        <v>0</v>
      </c>
      <c r="BR104" s="121"/>
      <c r="BS104" s="122">
        <f>IFERROR(BR104/BN104,"-")</f>
        <v>0</v>
      </c>
      <c r="BT104" s="123"/>
      <c r="BU104" s="123"/>
      <c r="BV104" s="123"/>
      <c r="BW104" s="124">
        <v>1</v>
      </c>
      <c r="BX104" s="125">
        <f>IF(P104=0,"",IF(BW104=0,"",(BW104/P104)))</f>
        <v>0.16666666666667</v>
      </c>
      <c r="BY104" s="126"/>
      <c r="BZ104" s="127">
        <f>IFERROR(BY104/BW104,"-")</f>
        <v>0</v>
      </c>
      <c r="CA104" s="128"/>
      <c r="CB104" s="129">
        <f>IFERROR(CA104/BW104,"-")</f>
        <v>0</v>
      </c>
      <c r="CC104" s="130"/>
      <c r="CD104" s="130"/>
      <c r="CE104" s="130"/>
      <c r="CF104" s="131">
        <v>2</v>
      </c>
      <c r="CG104" s="132">
        <f>IF(P104=0,"",IF(CF104=0,"",(CF104/P104)))</f>
        <v>0.33333333333333</v>
      </c>
      <c r="CH104" s="133">
        <v>1</v>
      </c>
      <c r="CI104" s="134">
        <f>IFERROR(CH104/CF104,"-")</f>
        <v>0.5</v>
      </c>
      <c r="CJ104" s="135">
        <v>1668000</v>
      </c>
      <c r="CK104" s="136">
        <f>IFERROR(CJ104/CF104,"-")</f>
        <v>834000</v>
      </c>
      <c r="CL104" s="137"/>
      <c r="CM104" s="137"/>
      <c r="CN104" s="137">
        <v>1</v>
      </c>
      <c r="CO104" s="138">
        <v>1</v>
      </c>
      <c r="CP104" s="139">
        <v>1668000</v>
      </c>
      <c r="CQ104" s="139">
        <v>1668000</v>
      </c>
      <c r="CR104" s="139"/>
      <c r="CS104" s="140" t="str">
        <f>IF(AND(CQ104=0,CR104=0),"",IF(AND(CQ104&lt;=100000,CR104&lt;=100000),"",IF(CQ104/CP104&gt;0.7,"男高",IF(CR104/CP104&gt;0.7,"女高",""))))</f>
        <v>男高</v>
      </c>
    </row>
    <row r="105" spans="1:98">
      <c r="A105" s="78">
        <f>AB105</f>
        <v>0.64035087719298</v>
      </c>
      <c r="B105" s="189" t="s">
        <v>242</v>
      </c>
      <c r="C105" s="189"/>
      <c r="D105" s="189" t="s">
        <v>243</v>
      </c>
      <c r="E105" s="189" t="s">
        <v>63</v>
      </c>
      <c r="F105" s="189" t="s">
        <v>64</v>
      </c>
      <c r="G105" s="88" t="s">
        <v>244</v>
      </c>
      <c r="H105" s="88" t="s">
        <v>66</v>
      </c>
      <c r="I105" s="191" t="s">
        <v>132</v>
      </c>
      <c r="J105" s="180">
        <v>228000</v>
      </c>
      <c r="K105" s="79">
        <v>12</v>
      </c>
      <c r="L105" s="79">
        <v>0</v>
      </c>
      <c r="M105" s="79">
        <v>46</v>
      </c>
      <c r="N105" s="89">
        <v>5</v>
      </c>
      <c r="O105" s="90">
        <v>0</v>
      </c>
      <c r="P105" s="91">
        <f>N105+O105</f>
        <v>5</v>
      </c>
      <c r="Q105" s="80">
        <f>IFERROR(P105/M105,"-")</f>
        <v>0.10869565217391</v>
      </c>
      <c r="R105" s="79">
        <v>0</v>
      </c>
      <c r="S105" s="79">
        <v>4</v>
      </c>
      <c r="T105" s="80">
        <f>IFERROR(R105/(P105),"-")</f>
        <v>0</v>
      </c>
      <c r="U105" s="186">
        <f>IFERROR(J105/SUM(N105:O106),"-")</f>
        <v>28500</v>
      </c>
      <c r="V105" s="82">
        <v>2</v>
      </c>
      <c r="W105" s="80">
        <f>IF(P105=0,"-",V105/P105)</f>
        <v>0.4</v>
      </c>
      <c r="X105" s="185">
        <v>146000</v>
      </c>
      <c r="Y105" s="186">
        <f>IFERROR(X105/P105,"-")</f>
        <v>29200</v>
      </c>
      <c r="Z105" s="186">
        <f>IFERROR(X105/V105,"-")</f>
        <v>73000</v>
      </c>
      <c r="AA105" s="180">
        <f>SUM(X105:X106)-SUM(J105:J106)</f>
        <v>-82000</v>
      </c>
      <c r="AB105" s="83">
        <f>SUM(X105:X106)/SUM(J105:J106)</f>
        <v>0.64035087719298</v>
      </c>
      <c r="AC105" s="77"/>
      <c r="AD105" s="92"/>
      <c r="AE105" s="93">
        <f>IF(P105=0,"",IF(AD105=0,"",(AD105/P105)))</f>
        <v>0</v>
      </c>
      <c r="AF105" s="92"/>
      <c r="AG105" s="94" t="str">
        <f>IFERROR(AF105/AD105,"-")</f>
        <v>-</v>
      </c>
      <c r="AH105" s="95"/>
      <c r="AI105" s="96" t="str">
        <f>IFERROR(AH105/AD105,"-")</f>
        <v>-</v>
      </c>
      <c r="AJ105" s="97"/>
      <c r="AK105" s="97"/>
      <c r="AL105" s="97"/>
      <c r="AM105" s="98"/>
      <c r="AN105" s="99">
        <f>IF(P105=0,"",IF(AM105=0,"",(AM105/P105)))</f>
        <v>0</v>
      </c>
      <c r="AO105" s="98"/>
      <c r="AP105" s="100" t="str">
        <f>IFERROR(AO105/AM105,"-")</f>
        <v>-</v>
      </c>
      <c r="AQ105" s="101"/>
      <c r="AR105" s="102" t="str">
        <f>IFERROR(AQ105/AM105,"-")</f>
        <v>-</v>
      </c>
      <c r="AS105" s="103"/>
      <c r="AT105" s="103"/>
      <c r="AU105" s="103"/>
      <c r="AV105" s="104"/>
      <c r="AW105" s="105">
        <f>IF(P105=0,"",IF(AV105=0,"",(AV105/P105)))</f>
        <v>0</v>
      </c>
      <c r="AX105" s="104"/>
      <c r="AY105" s="106" t="str">
        <f>IFERROR(AX105/AV105,"-")</f>
        <v>-</v>
      </c>
      <c r="AZ105" s="107"/>
      <c r="BA105" s="108" t="str">
        <f>IFERROR(AZ105/AV105,"-")</f>
        <v>-</v>
      </c>
      <c r="BB105" s="109"/>
      <c r="BC105" s="109"/>
      <c r="BD105" s="109"/>
      <c r="BE105" s="110">
        <v>3</v>
      </c>
      <c r="BF105" s="111">
        <f>IF(P105=0,"",IF(BE105=0,"",(BE105/P105)))</f>
        <v>0.6</v>
      </c>
      <c r="BG105" s="110">
        <v>1</v>
      </c>
      <c r="BH105" s="112">
        <f>IFERROR(BG105/BE105,"-")</f>
        <v>0.33333333333333</v>
      </c>
      <c r="BI105" s="113">
        <v>143000</v>
      </c>
      <c r="BJ105" s="114">
        <f>IFERROR(BI105/BE105,"-")</f>
        <v>47666.666666667</v>
      </c>
      <c r="BK105" s="115"/>
      <c r="BL105" s="115"/>
      <c r="BM105" s="115">
        <v>1</v>
      </c>
      <c r="BN105" s="117">
        <v>2</v>
      </c>
      <c r="BO105" s="118">
        <f>IF(P105=0,"",IF(BN105=0,"",(BN105/P105)))</f>
        <v>0.4</v>
      </c>
      <c r="BP105" s="119">
        <v>1</v>
      </c>
      <c r="BQ105" s="120">
        <f>IFERROR(BP105/BN105,"-")</f>
        <v>0.5</v>
      </c>
      <c r="BR105" s="121">
        <v>3000</v>
      </c>
      <c r="BS105" s="122">
        <f>IFERROR(BR105/BN105,"-")</f>
        <v>1500</v>
      </c>
      <c r="BT105" s="123">
        <v>1</v>
      </c>
      <c r="BU105" s="123"/>
      <c r="BV105" s="123"/>
      <c r="BW105" s="124"/>
      <c r="BX105" s="125">
        <f>IF(P105=0,"",IF(BW105=0,"",(BW105/P105)))</f>
        <v>0</v>
      </c>
      <c r="BY105" s="126"/>
      <c r="BZ105" s="127" t="str">
        <f>IFERROR(BY105/BW105,"-")</f>
        <v>-</v>
      </c>
      <c r="CA105" s="128"/>
      <c r="CB105" s="129" t="str">
        <f>IFERROR(CA105/BW105,"-")</f>
        <v>-</v>
      </c>
      <c r="CC105" s="130"/>
      <c r="CD105" s="130"/>
      <c r="CE105" s="130"/>
      <c r="CF105" s="131"/>
      <c r="CG105" s="132">
        <f>IF(P105=0,"",IF(CF105=0,"",(CF105/P105)))</f>
        <v>0</v>
      </c>
      <c r="CH105" s="133"/>
      <c r="CI105" s="134" t="str">
        <f>IFERROR(CH105/CF105,"-")</f>
        <v>-</v>
      </c>
      <c r="CJ105" s="135"/>
      <c r="CK105" s="136" t="str">
        <f>IFERROR(CJ105/CF105,"-")</f>
        <v>-</v>
      </c>
      <c r="CL105" s="137"/>
      <c r="CM105" s="137"/>
      <c r="CN105" s="137"/>
      <c r="CO105" s="138">
        <v>2</v>
      </c>
      <c r="CP105" s="139">
        <v>146000</v>
      </c>
      <c r="CQ105" s="139">
        <v>143000</v>
      </c>
      <c r="CR105" s="139"/>
      <c r="CS105" s="140" t="str">
        <f>IF(AND(CQ105=0,CR105=0),"",IF(AND(CQ105&lt;=100000,CR105&lt;=100000),"",IF(CQ105/CP105&gt;0.7,"男高",IF(CR105/CP105&gt;0.7,"女高",""))))</f>
        <v>男高</v>
      </c>
    </row>
    <row r="106" spans="1:98">
      <c r="A106" s="78"/>
      <c r="B106" s="189" t="s">
        <v>245</v>
      </c>
      <c r="C106" s="189"/>
      <c r="D106" s="189" t="s">
        <v>243</v>
      </c>
      <c r="E106" s="189" t="s">
        <v>63</v>
      </c>
      <c r="F106" s="189" t="s">
        <v>69</v>
      </c>
      <c r="G106" s="88"/>
      <c r="H106" s="88"/>
      <c r="I106" s="88"/>
      <c r="J106" s="180"/>
      <c r="K106" s="79">
        <v>35</v>
      </c>
      <c r="L106" s="79">
        <v>21</v>
      </c>
      <c r="M106" s="79">
        <v>1</v>
      </c>
      <c r="N106" s="89">
        <v>3</v>
      </c>
      <c r="O106" s="90">
        <v>0</v>
      </c>
      <c r="P106" s="91">
        <f>N106+O106</f>
        <v>3</v>
      </c>
      <c r="Q106" s="80">
        <f>IFERROR(P106/M106,"-")</f>
        <v>3</v>
      </c>
      <c r="R106" s="79">
        <v>0</v>
      </c>
      <c r="S106" s="79">
        <v>0</v>
      </c>
      <c r="T106" s="80">
        <f>IFERROR(R106/(P106),"-")</f>
        <v>0</v>
      </c>
      <c r="U106" s="186"/>
      <c r="V106" s="82">
        <v>0</v>
      </c>
      <c r="W106" s="80">
        <f>IF(P106=0,"-",V106/P106)</f>
        <v>0</v>
      </c>
      <c r="X106" s="185">
        <v>0</v>
      </c>
      <c r="Y106" s="186">
        <f>IFERROR(X106/P106,"-")</f>
        <v>0</v>
      </c>
      <c r="Z106" s="186" t="str">
        <f>IFERROR(X106/V106,"-")</f>
        <v>-</v>
      </c>
      <c r="AA106" s="180"/>
      <c r="AB106" s="83"/>
      <c r="AC106" s="77"/>
      <c r="AD106" s="92"/>
      <c r="AE106" s="93">
        <f>IF(P106=0,"",IF(AD106=0,"",(AD106/P106)))</f>
        <v>0</v>
      </c>
      <c r="AF106" s="92"/>
      <c r="AG106" s="94" t="str">
        <f>IFERROR(AF106/AD106,"-")</f>
        <v>-</v>
      </c>
      <c r="AH106" s="95"/>
      <c r="AI106" s="96" t="str">
        <f>IFERROR(AH106/AD106,"-")</f>
        <v>-</v>
      </c>
      <c r="AJ106" s="97"/>
      <c r="AK106" s="97"/>
      <c r="AL106" s="97"/>
      <c r="AM106" s="98"/>
      <c r="AN106" s="99">
        <f>IF(P106=0,"",IF(AM106=0,"",(AM106/P106)))</f>
        <v>0</v>
      </c>
      <c r="AO106" s="98"/>
      <c r="AP106" s="100" t="str">
        <f>IFERROR(AO106/AM106,"-")</f>
        <v>-</v>
      </c>
      <c r="AQ106" s="101"/>
      <c r="AR106" s="102" t="str">
        <f>IFERROR(AQ106/AM106,"-")</f>
        <v>-</v>
      </c>
      <c r="AS106" s="103"/>
      <c r="AT106" s="103"/>
      <c r="AU106" s="103"/>
      <c r="AV106" s="104"/>
      <c r="AW106" s="105">
        <f>IF(P106=0,"",IF(AV106=0,"",(AV106/P106)))</f>
        <v>0</v>
      </c>
      <c r="AX106" s="104"/>
      <c r="AY106" s="106" t="str">
        <f>IFERROR(AX106/AV106,"-")</f>
        <v>-</v>
      </c>
      <c r="AZ106" s="107"/>
      <c r="BA106" s="108" t="str">
        <f>IFERROR(AZ106/AV106,"-")</f>
        <v>-</v>
      </c>
      <c r="BB106" s="109"/>
      <c r="BC106" s="109"/>
      <c r="BD106" s="109"/>
      <c r="BE106" s="110">
        <v>2</v>
      </c>
      <c r="BF106" s="111">
        <f>IF(P106=0,"",IF(BE106=0,"",(BE106/P106)))</f>
        <v>0.66666666666667</v>
      </c>
      <c r="BG106" s="110"/>
      <c r="BH106" s="112">
        <f>IFERROR(BG106/BE106,"-")</f>
        <v>0</v>
      </c>
      <c r="BI106" s="113"/>
      <c r="BJ106" s="114">
        <f>IFERROR(BI106/BE106,"-")</f>
        <v>0</v>
      </c>
      <c r="BK106" s="115"/>
      <c r="BL106" s="115"/>
      <c r="BM106" s="115"/>
      <c r="BN106" s="117">
        <v>1</v>
      </c>
      <c r="BO106" s="118">
        <f>IF(P106=0,"",IF(BN106=0,"",(BN106/P106)))</f>
        <v>0.33333333333333</v>
      </c>
      <c r="BP106" s="119"/>
      <c r="BQ106" s="120">
        <f>IFERROR(BP106/BN106,"-")</f>
        <v>0</v>
      </c>
      <c r="BR106" s="121"/>
      <c r="BS106" s="122">
        <f>IFERROR(BR106/BN106,"-")</f>
        <v>0</v>
      </c>
      <c r="BT106" s="123"/>
      <c r="BU106" s="123"/>
      <c r="BV106" s="123"/>
      <c r="BW106" s="124"/>
      <c r="BX106" s="125">
        <f>IF(P106=0,"",IF(BW106=0,"",(BW106/P106)))</f>
        <v>0</v>
      </c>
      <c r="BY106" s="126"/>
      <c r="BZ106" s="127" t="str">
        <f>IFERROR(BY106/BW106,"-")</f>
        <v>-</v>
      </c>
      <c r="CA106" s="128"/>
      <c r="CB106" s="129" t="str">
        <f>IFERROR(CA106/BW106,"-")</f>
        <v>-</v>
      </c>
      <c r="CC106" s="130"/>
      <c r="CD106" s="130"/>
      <c r="CE106" s="130"/>
      <c r="CF106" s="131"/>
      <c r="CG106" s="132">
        <f>IF(P106=0,"",IF(CF106=0,"",(CF106/P106)))</f>
        <v>0</v>
      </c>
      <c r="CH106" s="133"/>
      <c r="CI106" s="134" t="str">
        <f>IFERROR(CH106/CF106,"-")</f>
        <v>-</v>
      </c>
      <c r="CJ106" s="135"/>
      <c r="CK106" s="136" t="str">
        <f>IFERROR(CJ106/CF106,"-")</f>
        <v>-</v>
      </c>
      <c r="CL106" s="137"/>
      <c r="CM106" s="137"/>
      <c r="CN106" s="137"/>
      <c r="CO106" s="138">
        <v>0</v>
      </c>
      <c r="CP106" s="139">
        <v>0</v>
      </c>
      <c r="CQ106" s="139"/>
      <c r="CR106" s="139"/>
      <c r="CS106" s="140" t="str">
        <f>IF(AND(CQ106=0,CR106=0),"",IF(AND(CQ106&lt;=100000,CR106&lt;=100000),"",IF(CQ106/CP106&gt;0.7,"男高",IF(CR106/CP106&gt;0.7,"女高",""))))</f>
        <v/>
      </c>
    </row>
    <row r="107" spans="1:98">
      <c r="A107" s="30"/>
      <c r="B107" s="85"/>
      <c r="C107" s="86"/>
      <c r="D107" s="86"/>
      <c r="E107" s="86"/>
      <c r="F107" s="87"/>
      <c r="G107" s="88"/>
      <c r="H107" s="88"/>
      <c r="I107" s="88"/>
      <c r="J107" s="181"/>
      <c r="K107" s="34"/>
      <c r="L107" s="34"/>
      <c r="M107" s="31"/>
      <c r="N107" s="23"/>
      <c r="O107" s="23"/>
      <c r="P107" s="23"/>
      <c r="Q107" s="32"/>
      <c r="R107" s="32"/>
      <c r="S107" s="23"/>
      <c r="T107" s="32"/>
      <c r="U107" s="187"/>
      <c r="V107" s="25"/>
      <c r="W107" s="25"/>
      <c r="X107" s="187"/>
      <c r="Y107" s="187"/>
      <c r="Z107" s="187"/>
      <c r="AA107" s="187"/>
      <c r="AB107" s="33"/>
      <c r="AC107" s="57"/>
      <c r="AD107" s="61"/>
      <c r="AE107" s="62"/>
      <c r="AF107" s="61"/>
      <c r="AG107" s="65"/>
      <c r="AH107" s="66"/>
      <c r="AI107" s="67"/>
      <c r="AJ107" s="68"/>
      <c r="AK107" s="68"/>
      <c r="AL107" s="68"/>
      <c r="AM107" s="61"/>
      <c r="AN107" s="62"/>
      <c r="AO107" s="61"/>
      <c r="AP107" s="65"/>
      <c r="AQ107" s="66"/>
      <c r="AR107" s="67"/>
      <c r="AS107" s="68"/>
      <c r="AT107" s="68"/>
      <c r="AU107" s="68"/>
      <c r="AV107" s="61"/>
      <c r="AW107" s="62"/>
      <c r="AX107" s="61"/>
      <c r="AY107" s="65"/>
      <c r="AZ107" s="66"/>
      <c r="BA107" s="67"/>
      <c r="BB107" s="68"/>
      <c r="BC107" s="68"/>
      <c r="BD107" s="68"/>
      <c r="BE107" s="61"/>
      <c r="BF107" s="62"/>
      <c r="BG107" s="61"/>
      <c r="BH107" s="65"/>
      <c r="BI107" s="66"/>
      <c r="BJ107" s="67"/>
      <c r="BK107" s="68"/>
      <c r="BL107" s="68"/>
      <c r="BM107" s="68"/>
      <c r="BN107" s="63"/>
      <c r="BO107" s="64"/>
      <c r="BP107" s="61"/>
      <c r="BQ107" s="65"/>
      <c r="BR107" s="66"/>
      <c r="BS107" s="67"/>
      <c r="BT107" s="68"/>
      <c r="BU107" s="68"/>
      <c r="BV107" s="68"/>
      <c r="BW107" s="63"/>
      <c r="BX107" s="64"/>
      <c r="BY107" s="61"/>
      <c r="BZ107" s="65"/>
      <c r="CA107" s="66"/>
      <c r="CB107" s="67"/>
      <c r="CC107" s="68"/>
      <c r="CD107" s="68"/>
      <c r="CE107" s="68"/>
      <c r="CF107" s="63"/>
      <c r="CG107" s="64"/>
      <c r="CH107" s="61"/>
      <c r="CI107" s="65"/>
      <c r="CJ107" s="66"/>
      <c r="CK107" s="67"/>
      <c r="CL107" s="68"/>
      <c r="CM107" s="68"/>
      <c r="CN107" s="68"/>
      <c r="CO107" s="69"/>
      <c r="CP107" s="66"/>
      <c r="CQ107" s="66"/>
      <c r="CR107" s="66"/>
      <c r="CS107" s="70"/>
    </row>
    <row r="108" spans="1:98">
      <c r="A108" s="30"/>
      <c r="B108" s="37"/>
      <c r="C108" s="21"/>
      <c r="D108" s="21"/>
      <c r="E108" s="21"/>
      <c r="F108" s="22"/>
      <c r="G108" s="36"/>
      <c r="H108" s="36"/>
      <c r="I108" s="73"/>
      <c r="J108" s="182"/>
      <c r="K108" s="34"/>
      <c r="L108" s="34"/>
      <c r="M108" s="31"/>
      <c r="N108" s="23"/>
      <c r="O108" s="23"/>
      <c r="P108" s="23"/>
      <c r="Q108" s="32"/>
      <c r="R108" s="32"/>
      <c r="S108" s="23"/>
      <c r="T108" s="32"/>
      <c r="U108" s="187"/>
      <c r="V108" s="25"/>
      <c r="W108" s="25"/>
      <c r="X108" s="187"/>
      <c r="Y108" s="187"/>
      <c r="Z108" s="187"/>
      <c r="AA108" s="187"/>
      <c r="AB108" s="33"/>
      <c r="AC108" s="59"/>
      <c r="AD108" s="61"/>
      <c r="AE108" s="62"/>
      <c r="AF108" s="61"/>
      <c r="AG108" s="65"/>
      <c r="AH108" s="66"/>
      <c r="AI108" s="67"/>
      <c r="AJ108" s="68"/>
      <c r="AK108" s="68"/>
      <c r="AL108" s="68"/>
      <c r="AM108" s="61"/>
      <c r="AN108" s="62"/>
      <c r="AO108" s="61"/>
      <c r="AP108" s="65"/>
      <c r="AQ108" s="66"/>
      <c r="AR108" s="67"/>
      <c r="AS108" s="68"/>
      <c r="AT108" s="68"/>
      <c r="AU108" s="68"/>
      <c r="AV108" s="61"/>
      <c r="AW108" s="62"/>
      <c r="AX108" s="61"/>
      <c r="AY108" s="65"/>
      <c r="AZ108" s="66"/>
      <c r="BA108" s="67"/>
      <c r="BB108" s="68"/>
      <c r="BC108" s="68"/>
      <c r="BD108" s="68"/>
      <c r="BE108" s="61"/>
      <c r="BF108" s="62"/>
      <c r="BG108" s="61"/>
      <c r="BH108" s="65"/>
      <c r="BI108" s="66"/>
      <c r="BJ108" s="67"/>
      <c r="BK108" s="68"/>
      <c r="BL108" s="68"/>
      <c r="BM108" s="68"/>
      <c r="BN108" s="63"/>
      <c r="BO108" s="64"/>
      <c r="BP108" s="61"/>
      <c r="BQ108" s="65"/>
      <c r="BR108" s="66"/>
      <c r="BS108" s="67"/>
      <c r="BT108" s="68"/>
      <c r="BU108" s="68"/>
      <c r="BV108" s="68"/>
      <c r="BW108" s="63"/>
      <c r="BX108" s="64"/>
      <c r="BY108" s="61"/>
      <c r="BZ108" s="65"/>
      <c r="CA108" s="66"/>
      <c r="CB108" s="67"/>
      <c r="CC108" s="68"/>
      <c r="CD108" s="68"/>
      <c r="CE108" s="68"/>
      <c r="CF108" s="63"/>
      <c r="CG108" s="64"/>
      <c r="CH108" s="61"/>
      <c r="CI108" s="65"/>
      <c r="CJ108" s="66"/>
      <c r="CK108" s="67"/>
      <c r="CL108" s="68"/>
      <c r="CM108" s="68"/>
      <c r="CN108" s="68"/>
      <c r="CO108" s="69"/>
      <c r="CP108" s="66"/>
      <c r="CQ108" s="66"/>
      <c r="CR108" s="66"/>
      <c r="CS108" s="70"/>
    </row>
    <row r="109" spans="1:98">
      <c r="A109" s="19">
        <f>AB109</f>
        <v>0.91841042584435</v>
      </c>
      <c r="B109" s="39"/>
      <c r="C109" s="39"/>
      <c r="D109" s="39"/>
      <c r="E109" s="39"/>
      <c r="F109" s="39"/>
      <c r="G109" s="40" t="s">
        <v>246</v>
      </c>
      <c r="H109" s="40"/>
      <c r="I109" s="40"/>
      <c r="J109" s="183">
        <f>SUM(J6:J108)</f>
        <v>5448000</v>
      </c>
      <c r="K109" s="41">
        <f>SUM(K6:K108)</f>
        <v>1547</v>
      </c>
      <c r="L109" s="41">
        <f>SUM(L6:L108)</f>
        <v>672</v>
      </c>
      <c r="M109" s="41">
        <f>SUM(M6:M108)</f>
        <v>1889</v>
      </c>
      <c r="N109" s="41">
        <f>SUM(N6:N108)</f>
        <v>299</v>
      </c>
      <c r="O109" s="41">
        <f>SUM(O6:O108)</f>
        <v>1</v>
      </c>
      <c r="P109" s="41">
        <f>SUM(P6:P108)</f>
        <v>300</v>
      </c>
      <c r="Q109" s="42">
        <f>IFERROR(P109/M109,"-")</f>
        <v>0.15881418740074</v>
      </c>
      <c r="R109" s="76">
        <f>SUM(R6:R108)</f>
        <v>30</v>
      </c>
      <c r="S109" s="76">
        <f>SUM(S6:S108)</f>
        <v>68</v>
      </c>
      <c r="T109" s="42">
        <f>IFERROR(R109/P109,"-")</f>
        <v>0.1</v>
      </c>
      <c r="U109" s="188">
        <f>IFERROR(J109/P109,"-")</f>
        <v>18160</v>
      </c>
      <c r="V109" s="44">
        <f>SUM(V6:V108)</f>
        <v>62</v>
      </c>
      <c r="W109" s="42">
        <f>IFERROR(V109/P109,"-")</f>
        <v>0.20666666666667</v>
      </c>
      <c r="X109" s="183">
        <f>SUM(X6:X108)</f>
        <v>5003500</v>
      </c>
      <c r="Y109" s="183">
        <f>IFERROR(X109/P109,"-")</f>
        <v>16678.333333333</v>
      </c>
      <c r="Z109" s="183">
        <f>IFERROR(X109/V109,"-")</f>
        <v>80701.612903226</v>
      </c>
      <c r="AA109" s="183">
        <f>X109-J109</f>
        <v>-444500</v>
      </c>
      <c r="AB109" s="45">
        <f>X109/J109</f>
        <v>0.91841042584435</v>
      </c>
      <c r="AC109" s="58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23"/>
    <mergeCell ref="J10:J23"/>
    <mergeCell ref="U10:U23"/>
    <mergeCell ref="AA10:AA23"/>
    <mergeCell ref="AB1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  <mergeCell ref="A90:A91"/>
    <mergeCell ref="J90:J91"/>
    <mergeCell ref="U90:U91"/>
    <mergeCell ref="AA90:AA91"/>
    <mergeCell ref="AB90:AB91"/>
    <mergeCell ref="A92:A93"/>
    <mergeCell ref="J92:J93"/>
    <mergeCell ref="U92:U93"/>
    <mergeCell ref="AA92:AA93"/>
    <mergeCell ref="AB92:AB93"/>
    <mergeCell ref="A94:A95"/>
    <mergeCell ref="J94:J95"/>
    <mergeCell ref="U94:U95"/>
    <mergeCell ref="AA94:AA95"/>
    <mergeCell ref="AB94:AB95"/>
    <mergeCell ref="A96:A100"/>
    <mergeCell ref="J96:J100"/>
    <mergeCell ref="U96:U100"/>
    <mergeCell ref="AA96:AA100"/>
    <mergeCell ref="AB96:AB100"/>
    <mergeCell ref="A101:A102"/>
    <mergeCell ref="J101:J102"/>
    <mergeCell ref="U101:U102"/>
    <mergeCell ref="AA101:AA102"/>
    <mergeCell ref="AB101:AB102"/>
    <mergeCell ref="A103:A104"/>
    <mergeCell ref="J103:J104"/>
    <mergeCell ref="U103:U104"/>
    <mergeCell ref="AA103:AA104"/>
    <mergeCell ref="AB103:AB104"/>
    <mergeCell ref="A105:A106"/>
    <mergeCell ref="J105:J106"/>
    <mergeCell ref="U105:U106"/>
    <mergeCell ref="AA105:AA106"/>
    <mergeCell ref="AB105:AB10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247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0.38181818181818</v>
      </c>
      <c r="B6" s="189" t="s">
        <v>248</v>
      </c>
      <c r="C6" s="189" t="s">
        <v>249</v>
      </c>
      <c r="D6" s="189" t="s">
        <v>250</v>
      </c>
      <c r="E6" s="189" t="s">
        <v>251</v>
      </c>
      <c r="F6" s="189" t="s">
        <v>64</v>
      </c>
      <c r="G6" s="88" t="s">
        <v>252</v>
      </c>
      <c r="H6" s="88" t="s">
        <v>253</v>
      </c>
      <c r="I6" s="88" t="s">
        <v>254</v>
      </c>
      <c r="J6" s="180">
        <v>330000</v>
      </c>
      <c r="K6" s="79">
        <v>36</v>
      </c>
      <c r="L6" s="79">
        <v>0</v>
      </c>
      <c r="M6" s="79">
        <v>102</v>
      </c>
      <c r="N6" s="89">
        <v>23</v>
      </c>
      <c r="O6" s="90">
        <v>1</v>
      </c>
      <c r="P6" s="91">
        <f>N6+O6</f>
        <v>24</v>
      </c>
      <c r="Q6" s="80">
        <f>IFERROR(P6/M6,"-")</f>
        <v>0.23529411764706</v>
      </c>
      <c r="R6" s="79">
        <v>2</v>
      </c>
      <c r="S6" s="79">
        <v>6</v>
      </c>
      <c r="T6" s="80">
        <f>IFERROR(R6/(P6),"-")</f>
        <v>0.083333333333333</v>
      </c>
      <c r="U6" s="186">
        <f>IFERROR(J6/SUM(N6:O7),"-")</f>
        <v>7500</v>
      </c>
      <c r="V6" s="82">
        <v>3</v>
      </c>
      <c r="W6" s="80">
        <f>IF(P6=0,"-",V6/P6)</f>
        <v>0.125</v>
      </c>
      <c r="X6" s="185">
        <v>31000</v>
      </c>
      <c r="Y6" s="186">
        <f>IFERROR(X6/P6,"-")</f>
        <v>1291.6666666667</v>
      </c>
      <c r="Z6" s="186">
        <f>IFERROR(X6/V6,"-")</f>
        <v>10333.333333333</v>
      </c>
      <c r="AA6" s="180">
        <f>SUM(X6:X7)-SUM(J6:J7)</f>
        <v>-204000</v>
      </c>
      <c r="AB6" s="83">
        <f>SUM(X6:X7)/SUM(J6:J7)</f>
        <v>0.38181818181818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0.29166666666667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7</v>
      </c>
      <c r="BO6" s="118">
        <f>IF(P6=0,"",IF(BN6=0,"",(BN6/P6)))</f>
        <v>0.29166666666667</v>
      </c>
      <c r="BP6" s="119">
        <v>1</v>
      </c>
      <c r="BQ6" s="120">
        <f>IFERROR(BP6/BN6,"-")</f>
        <v>0.14285714285714</v>
      </c>
      <c r="BR6" s="121">
        <v>5000</v>
      </c>
      <c r="BS6" s="122">
        <f>IFERROR(BR6/BN6,"-")</f>
        <v>714.28571428571</v>
      </c>
      <c r="BT6" s="123">
        <v>1</v>
      </c>
      <c r="BU6" s="123"/>
      <c r="BV6" s="123"/>
      <c r="BW6" s="124">
        <v>2</v>
      </c>
      <c r="BX6" s="125">
        <f>IF(P6=0,"",IF(BW6=0,"",(BW6/P6)))</f>
        <v>0.083333333333333</v>
      </c>
      <c r="BY6" s="126">
        <v>1</v>
      </c>
      <c r="BZ6" s="127">
        <f>IFERROR(BY6/BW6,"-")</f>
        <v>0.5</v>
      </c>
      <c r="CA6" s="128">
        <v>23000</v>
      </c>
      <c r="CB6" s="129">
        <f>IFERROR(CA6/BW6,"-")</f>
        <v>11500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31000</v>
      </c>
      <c r="CQ6" s="139">
        <v>23000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255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111</v>
      </c>
      <c r="L7" s="79">
        <v>54</v>
      </c>
      <c r="M7" s="79">
        <v>17</v>
      </c>
      <c r="N7" s="89">
        <v>20</v>
      </c>
      <c r="O7" s="90">
        <v>0</v>
      </c>
      <c r="P7" s="91">
        <f>N7+O7</f>
        <v>20</v>
      </c>
      <c r="Q7" s="80">
        <f>IFERROR(P7/M7,"-")</f>
        <v>1.1764705882353</v>
      </c>
      <c r="R7" s="79">
        <v>4</v>
      </c>
      <c r="S7" s="79">
        <v>1</v>
      </c>
      <c r="T7" s="80">
        <f>IFERROR(R7/(P7),"-")</f>
        <v>0.2</v>
      </c>
      <c r="U7" s="186"/>
      <c r="V7" s="82">
        <v>6</v>
      </c>
      <c r="W7" s="80">
        <f>IF(P7=0,"-",V7/P7)</f>
        <v>0.3</v>
      </c>
      <c r="X7" s="185">
        <v>95000</v>
      </c>
      <c r="Y7" s="186">
        <f>IFERROR(X7/P7,"-")</f>
        <v>4750</v>
      </c>
      <c r="Z7" s="186">
        <f>IFERROR(X7/V7,"-")</f>
        <v>15833.333333333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0.4</v>
      </c>
      <c r="BG7" s="110">
        <v>2</v>
      </c>
      <c r="BH7" s="112">
        <f>IFERROR(BG7/BE7,"-")</f>
        <v>0.25</v>
      </c>
      <c r="BI7" s="113">
        <v>41000</v>
      </c>
      <c r="BJ7" s="114">
        <f>IFERROR(BI7/BE7,"-")</f>
        <v>5125</v>
      </c>
      <c r="BK7" s="115">
        <v>1</v>
      </c>
      <c r="BL7" s="115"/>
      <c r="BM7" s="115">
        <v>1</v>
      </c>
      <c r="BN7" s="117">
        <v>3</v>
      </c>
      <c r="BO7" s="118">
        <f>IF(P7=0,"",IF(BN7=0,"",(BN7/P7)))</f>
        <v>0.15</v>
      </c>
      <c r="BP7" s="119">
        <v>1</v>
      </c>
      <c r="BQ7" s="120">
        <f>IFERROR(BP7/BN7,"-")</f>
        <v>0.33333333333333</v>
      </c>
      <c r="BR7" s="121">
        <v>5000</v>
      </c>
      <c r="BS7" s="122">
        <f>IFERROR(BR7/BN7,"-")</f>
        <v>1666.6666666667</v>
      </c>
      <c r="BT7" s="123">
        <v>1</v>
      </c>
      <c r="BU7" s="123"/>
      <c r="BV7" s="123"/>
      <c r="BW7" s="124">
        <v>4</v>
      </c>
      <c r="BX7" s="125">
        <f>IF(P7=0,"",IF(BW7=0,"",(BW7/P7)))</f>
        <v>0.2</v>
      </c>
      <c r="BY7" s="126">
        <v>2</v>
      </c>
      <c r="BZ7" s="127">
        <f>IFERROR(BY7/BW7,"-")</f>
        <v>0.5</v>
      </c>
      <c r="CA7" s="128">
        <v>31000</v>
      </c>
      <c r="CB7" s="129">
        <f>IFERROR(CA7/BW7,"-")</f>
        <v>7750</v>
      </c>
      <c r="CC7" s="130">
        <v>1</v>
      </c>
      <c r="CD7" s="130"/>
      <c r="CE7" s="130">
        <v>1</v>
      </c>
      <c r="CF7" s="131">
        <v>2</v>
      </c>
      <c r="CG7" s="132">
        <f>IF(P7=0,"",IF(CF7=0,"",(CF7/P7)))</f>
        <v>0.1</v>
      </c>
      <c r="CH7" s="133">
        <v>1</v>
      </c>
      <c r="CI7" s="134">
        <f>IFERROR(CH7/CF7,"-")</f>
        <v>0.5</v>
      </c>
      <c r="CJ7" s="135">
        <v>18000</v>
      </c>
      <c r="CK7" s="136">
        <f>IFERROR(CJ7/CF7,"-")</f>
        <v>9000</v>
      </c>
      <c r="CL7" s="137"/>
      <c r="CM7" s="137"/>
      <c r="CN7" s="137">
        <v>1</v>
      </c>
      <c r="CO7" s="138">
        <v>6</v>
      </c>
      <c r="CP7" s="139">
        <v>95000</v>
      </c>
      <c r="CQ7" s="139">
        <v>36000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2.212962962963</v>
      </c>
      <c r="B8" s="189" t="s">
        <v>256</v>
      </c>
      <c r="C8" s="189" t="s">
        <v>257</v>
      </c>
      <c r="D8" s="189" t="s">
        <v>258</v>
      </c>
      <c r="E8" s="189" t="s">
        <v>165</v>
      </c>
      <c r="F8" s="189" t="s">
        <v>64</v>
      </c>
      <c r="G8" s="88" t="s">
        <v>259</v>
      </c>
      <c r="H8" s="88" t="s">
        <v>260</v>
      </c>
      <c r="I8" s="88" t="s">
        <v>74</v>
      </c>
      <c r="J8" s="180">
        <v>108000</v>
      </c>
      <c r="K8" s="79">
        <v>8</v>
      </c>
      <c r="L8" s="79">
        <v>0</v>
      </c>
      <c r="M8" s="79">
        <v>31</v>
      </c>
      <c r="N8" s="89">
        <v>2</v>
      </c>
      <c r="O8" s="90">
        <v>0</v>
      </c>
      <c r="P8" s="91">
        <f>N8+O8</f>
        <v>2</v>
      </c>
      <c r="Q8" s="80">
        <f>IFERROR(P8/M8,"-")</f>
        <v>0.064516129032258</v>
      </c>
      <c r="R8" s="79">
        <v>1</v>
      </c>
      <c r="S8" s="79">
        <v>1</v>
      </c>
      <c r="T8" s="80">
        <f>IFERROR(R8/(P8),"-")</f>
        <v>0.5</v>
      </c>
      <c r="U8" s="186">
        <f>IFERROR(J8/SUM(N8:O9),"-")</f>
        <v>15428.571428571</v>
      </c>
      <c r="V8" s="82">
        <v>1</v>
      </c>
      <c r="W8" s="80">
        <f>IF(P8=0,"-",V8/P8)</f>
        <v>0.5</v>
      </c>
      <c r="X8" s="185">
        <v>3000</v>
      </c>
      <c r="Y8" s="186">
        <f>IFERROR(X8/P8,"-")</f>
        <v>1500</v>
      </c>
      <c r="Z8" s="186">
        <f>IFERROR(X8/V8,"-")</f>
        <v>3000</v>
      </c>
      <c r="AA8" s="180">
        <f>SUM(X8:X9)-SUM(J8:J9)</f>
        <v>131000</v>
      </c>
      <c r="AB8" s="83">
        <f>SUM(X8:X9)/SUM(J8:J9)</f>
        <v>2.212962962963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261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18</v>
      </c>
      <c r="L9" s="79">
        <v>11</v>
      </c>
      <c r="M9" s="79">
        <v>7</v>
      </c>
      <c r="N9" s="89">
        <v>5</v>
      </c>
      <c r="O9" s="90">
        <v>0</v>
      </c>
      <c r="P9" s="91">
        <f>N9+O9</f>
        <v>5</v>
      </c>
      <c r="Q9" s="80">
        <f>IFERROR(P9/M9,"-")</f>
        <v>0.71428571428571</v>
      </c>
      <c r="R9" s="79">
        <v>1</v>
      </c>
      <c r="S9" s="79">
        <v>2</v>
      </c>
      <c r="T9" s="80">
        <f>IFERROR(R9/(P9),"-")</f>
        <v>0.2</v>
      </c>
      <c r="U9" s="186"/>
      <c r="V9" s="82">
        <v>2</v>
      </c>
      <c r="W9" s="80">
        <f>IF(P9=0,"-",V9/P9)</f>
        <v>0.4</v>
      </c>
      <c r="X9" s="185">
        <v>236000</v>
      </c>
      <c r="Y9" s="186">
        <f>IFERROR(X9/P9,"-")</f>
        <v>47200</v>
      </c>
      <c r="Z9" s="186">
        <f>IFERROR(X9/V9,"-")</f>
        <v>118000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</v>
      </c>
      <c r="BP9" s="119">
        <v>1</v>
      </c>
      <c r="BQ9" s="120">
        <f>IFERROR(BP9/BN9,"-")</f>
        <v>1</v>
      </c>
      <c r="BR9" s="121">
        <v>5000</v>
      </c>
      <c r="BS9" s="122">
        <f>IFERROR(BR9/BN9,"-")</f>
        <v>5000</v>
      </c>
      <c r="BT9" s="123">
        <v>1</v>
      </c>
      <c r="BU9" s="123"/>
      <c r="BV9" s="123"/>
      <c r="BW9" s="124">
        <v>3</v>
      </c>
      <c r="BX9" s="125">
        <f>IF(P9=0,"",IF(BW9=0,"",(BW9/P9)))</f>
        <v>0.6</v>
      </c>
      <c r="BY9" s="126">
        <v>1</v>
      </c>
      <c r="BZ9" s="127">
        <f>IFERROR(BY9/BW9,"-")</f>
        <v>0.33333333333333</v>
      </c>
      <c r="CA9" s="128">
        <v>236000</v>
      </c>
      <c r="CB9" s="129">
        <f>IFERROR(CA9/BW9,"-")</f>
        <v>78666.666666667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236000</v>
      </c>
      <c r="CQ9" s="139">
        <v>236000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0.83333333333333</v>
      </c>
      <c r="B12" s="39"/>
      <c r="C12" s="39"/>
      <c r="D12" s="39"/>
      <c r="E12" s="39"/>
      <c r="F12" s="39"/>
      <c r="G12" s="40" t="s">
        <v>262</v>
      </c>
      <c r="H12" s="40"/>
      <c r="I12" s="40"/>
      <c r="J12" s="183">
        <f>SUM(J6:J11)</f>
        <v>438000</v>
      </c>
      <c r="K12" s="41">
        <f>SUM(K6:K11)</f>
        <v>173</v>
      </c>
      <c r="L12" s="41">
        <f>SUM(L6:L11)</f>
        <v>65</v>
      </c>
      <c r="M12" s="41">
        <f>SUM(M6:M11)</f>
        <v>157</v>
      </c>
      <c r="N12" s="41">
        <f>SUM(N6:N11)</f>
        <v>50</v>
      </c>
      <c r="O12" s="41">
        <f>SUM(O6:O11)</f>
        <v>1</v>
      </c>
      <c r="P12" s="41">
        <f>SUM(P6:P11)</f>
        <v>51</v>
      </c>
      <c r="Q12" s="42">
        <f>IFERROR(P12/M12,"-")</f>
        <v>0.32484076433121</v>
      </c>
      <c r="R12" s="76">
        <f>SUM(R6:R11)</f>
        <v>8</v>
      </c>
      <c r="S12" s="76">
        <f>SUM(S6:S11)</f>
        <v>10</v>
      </c>
      <c r="T12" s="42">
        <f>IFERROR(R12/P12,"-")</f>
        <v>0.15686274509804</v>
      </c>
      <c r="U12" s="188">
        <f>IFERROR(J12/P12,"-")</f>
        <v>8588.2352941176</v>
      </c>
      <c r="V12" s="44">
        <f>SUM(V6:V11)</f>
        <v>12</v>
      </c>
      <c r="W12" s="42">
        <f>IFERROR(V12/P12,"-")</f>
        <v>0.23529411764706</v>
      </c>
      <c r="X12" s="183">
        <f>SUM(X6:X11)</f>
        <v>365000</v>
      </c>
      <c r="Y12" s="183">
        <f>IFERROR(X12/P12,"-")</f>
        <v>7156.862745098</v>
      </c>
      <c r="Z12" s="183">
        <f>IFERROR(X12/V12,"-")</f>
        <v>30416.666666667</v>
      </c>
      <c r="AA12" s="183">
        <f>X12-J12</f>
        <v>-73000</v>
      </c>
      <c r="AB12" s="45">
        <f>X12/J12</f>
        <v>0.83333333333333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