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<sst xmlns="http://schemas.openxmlformats.org/spreadsheetml/2006/main" uniqueCount="229">
  <si>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</si>
  <si>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</si>
  <si>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</si>
  <si>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</si>
  <si>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</si>
  <si>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</si>
  <si>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</si>
  <si>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</si>
  <si>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</si>
  <si>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</si>
  <si>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</si>
  <si>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</si>
  <si>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</si>
  <si>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</si>
  <si>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</si>
  <si>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</si>
  <si>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</si>
  <si>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</si>
  <si>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</si>
  <si>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</si>
  <si>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</si>
  <si>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</si>
  <si>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</si>
  <si>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</si>
  <si>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</si>
  <si>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</si>
  <si>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</si>
  <si>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</si>
  <si>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</si>
  <si>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</si>
  <si>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</si>
  <si>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</si>
  <si>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</si>
  <si>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</si>
  <si>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</si>
  <si>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</si>
  <si>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</si>
  <si>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</si>
  <si>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</si>
  <si>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</si>
  <si>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</si>
  <si>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</si>
  <si>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</si>
  <si>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</si>
  <si>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</si>
  <si>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</si>
  <si>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</si>
  <si>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</si>
  <si>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</si>
  <si>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</si>
  <si>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</si>
  <si>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</si>
  <si>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</si>
  <si>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</si>
  <si>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</si>
  <si>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</si>
  <si>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</si>
  <si>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</si>
  <si>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</si>
  <si>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</si>
  <si>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pp1255</t>
  </si>
  <si>
    <t>空電</t>
  </si>
  <si>
    <t>83「海よりも家でビール。1人よりも2人でラブラブ。」</t>
  </si>
  <si>
    <t>lp01</t>
  </si>
  <si>
    <t>スポーツ報知西部</t>
  </si>
  <si>
    <t>4C終面雑報 5回以上</t>
  </si>
  <si>
    <t>8/1～</t>
  </si>
  <si>
    <t>pp1256</t>
  </si>
  <si>
    <t>84「キスしたな？母さんにもされたことないのに！」</t>
  </si>
  <si>
    <t>pp1257</t>
  </si>
  <si>
    <t>85「男女の交流戦開幕！」</t>
  </si>
  <si>
    <t>pp1258</t>
  </si>
  <si>
    <t>(空電共通)</t>
  </si>
  <si>
    <t>pp1259</t>
  </si>
  <si>
    <t>４コマ漫画版</t>
  </si>
  <si>
    <t>オシャレ不要！！オッサンは中身で勝負</t>
  </si>
  <si>
    <t>スポニチ関東</t>
  </si>
  <si>
    <t>全5段</t>
  </si>
  <si>
    <t>8月01日(木)</t>
  </si>
  <si>
    <t>pp1260</t>
  </si>
  <si>
    <t>pp1261</t>
  </si>
  <si>
    <t>C版</t>
  </si>
  <si>
    <t>出会い系使ってみたいけど、携帯メールが苦手という方</t>
  </si>
  <si>
    <t>pp1262</t>
  </si>
  <si>
    <t>pp1263</t>
  </si>
  <si>
    <t>丸コメント風版</t>
  </si>
  <si>
    <t>恋愛経験は不要！女性がリードしてくれます</t>
  </si>
  <si>
    <t>スポニチ関西</t>
  </si>
  <si>
    <t>pp1264</t>
  </si>
  <si>
    <t>pp1265</t>
  </si>
  <si>
    <t>記事版2</t>
  </si>
  <si>
    <t>40代女性が恋愛リベンジ</t>
  </si>
  <si>
    <t>pp1266</t>
  </si>
  <si>
    <t>pp1267</t>
  </si>
  <si>
    <t>黒：C版</t>
  </si>
  <si>
    <t>ホントにこんなおばさんでもいいの？</t>
  </si>
  <si>
    <t>サンスポ関東</t>
  </si>
  <si>
    <t>8月12日(月)</t>
  </si>
  <si>
    <t>pp1268</t>
  </si>
  <si>
    <t>pp1269</t>
  </si>
  <si>
    <t>黒：右女３</t>
  </si>
  <si>
    <t>依存症男性急増中！？</t>
  </si>
  <si>
    <t>8月18日(日)</t>
  </si>
  <si>
    <t>pp1270</t>
  </si>
  <si>
    <t>pp1271</t>
  </si>
  <si>
    <t>黒：記事風版</t>
  </si>
  <si>
    <t>週末会える女性を探すなら◯◯</t>
  </si>
  <si>
    <t>サンスポ関西</t>
  </si>
  <si>
    <t>8月10日(土)</t>
  </si>
  <si>
    <t>pp1272</t>
  </si>
  <si>
    <t>pp1273</t>
  </si>
  <si>
    <t>黒：熟女版</t>
  </si>
  <si>
    <t>献身交際。キュートな四十路妻。</t>
  </si>
  <si>
    <t>8月25日(日)</t>
  </si>
  <si>
    <t>pp1274</t>
  </si>
  <si>
    <t>pp1275</t>
  </si>
  <si>
    <t>雑誌版 SPA</t>
  </si>
  <si>
    <t>彼女50だけど、すごいんです</t>
  </si>
  <si>
    <t>スポーツ報知関東</t>
  </si>
  <si>
    <t>終面全5段</t>
  </si>
  <si>
    <t>8月31日(土)</t>
  </si>
  <si>
    <t>pp1276</t>
  </si>
  <si>
    <t>pp1277</t>
  </si>
  <si>
    <t>7月数野新版（仮）</t>
  </si>
  <si>
    <t>女性からは誘われません。男性から誘って出会うサイト</t>
  </si>
  <si>
    <t>8月17日(土)</t>
  </si>
  <si>
    <t>pp1278</t>
  </si>
  <si>
    <t>pp1279</t>
  </si>
  <si>
    <t>pp1280</t>
  </si>
  <si>
    <t>pp1281</t>
  </si>
  <si>
    <t>ニッカン関西</t>
  </si>
  <si>
    <t>pp1282</t>
  </si>
  <si>
    <t>pp1283</t>
  </si>
  <si>
    <t>右女３</t>
  </si>
  <si>
    <t>トゥギャザーする女性をゲットしようぜ！</t>
  </si>
  <si>
    <t>8月23日(金)</t>
  </si>
  <si>
    <t>pp1284</t>
  </si>
  <si>
    <t>pp1285</t>
  </si>
  <si>
    <t>デイリースポーツ関西</t>
  </si>
  <si>
    <t>4C終面全5段</t>
  </si>
  <si>
    <t>8月04日(日)</t>
  </si>
  <si>
    <t>pp1286</t>
  </si>
  <si>
    <t>pp1287</t>
  </si>
  <si>
    <t>8月24日(土)</t>
  </si>
  <si>
    <t>pp1288</t>
  </si>
  <si>
    <t>pp1289</t>
  </si>
  <si>
    <t>５分で出会って</t>
  </si>
  <si>
    <t>九スポ</t>
  </si>
  <si>
    <t>pp1290</t>
  </si>
  <si>
    <t>pp1291</t>
  </si>
  <si>
    <t>pp1292</t>
  </si>
  <si>
    <t>pp1293</t>
  </si>
  <si>
    <t>どきどき 逆指名 記事</t>
  </si>
  <si>
    <t>半5段</t>
  </si>
  <si>
    <t>pp1294</t>
  </si>
  <si>
    <t>pp1295</t>
  </si>
  <si>
    <t>pp1296</t>
  </si>
  <si>
    <t>pp1297</t>
  </si>
  <si>
    <t>pp1298</t>
  </si>
  <si>
    <t>pp1299</t>
  </si>
  <si>
    <t>pp1300</t>
  </si>
  <si>
    <t>pp1301</t>
  </si>
  <si>
    <t>8月02日(金)</t>
  </si>
  <si>
    <t>pp1302</t>
  </si>
  <si>
    <t>pp1303</t>
  </si>
  <si>
    <t>8月16日(金)</t>
  </si>
  <si>
    <t>pp1304</t>
  </si>
  <si>
    <t>pp1305</t>
  </si>
  <si>
    <t>pp1306</t>
  </si>
  <si>
    <t>pp1307</t>
  </si>
  <si>
    <t>pp1308</t>
  </si>
  <si>
    <t>pp1309</t>
  </si>
  <si>
    <t>pp1310</t>
  </si>
  <si>
    <t>pp1311</t>
  </si>
  <si>
    <t>pp1312</t>
  </si>
  <si>
    <t>pp1313</t>
  </si>
  <si>
    <t>4C終面雑報</t>
  </si>
  <si>
    <t>8月03日(土)</t>
  </si>
  <si>
    <t>pp1314</t>
  </si>
  <si>
    <t>pp1315</t>
  </si>
  <si>
    <t>8月06日(火)</t>
  </si>
  <si>
    <t>pp1316</t>
  </si>
  <si>
    <t>pp1317</t>
  </si>
  <si>
    <t>pp1318</t>
  </si>
  <si>
    <t>pp1319</t>
  </si>
  <si>
    <t>86「60代、70代男性にも新しい出会いの予感」</t>
  </si>
  <si>
    <t>8月09日(金)</t>
  </si>
  <si>
    <t>pp1320</t>
  </si>
  <si>
    <t>pp1321</t>
  </si>
  <si>
    <t>4C雑報</t>
  </si>
  <si>
    <t>pp1322</t>
  </si>
  <si>
    <t>pp1323</t>
  </si>
  <si>
    <t>pp1324</t>
  </si>
  <si>
    <t>pp1325</t>
  </si>
  <si>
    <t>pp1326</t>
  </si>
  <si>
    <t>pp1327</t>
  </si>
  <si>
    <t>8月11日(日)</t>
  </si>
  <si>
    <t>pp1328</t>
  </si>
  <si>
    <t>pp1329</t>
  </si>
  <si>
    <t>pp1330</t>
  </si>
  <si>
    <t>pp1331</t>
  </si>
  <si>
    <t>pp1332</t>
  </si>
  <si>
    <t>pp1333</t>
  </si>
  <si>
    <t>pp1334</t>
  </si>
  <si>
    <t>pp1335</t>
  </si>
  <si>
    <t>pp1336</t>
  </si>
  <si>
    <t>pp1337</t>
  </si>
  <si>
    <t>記事</t>
  </si>
  <si>
    <t>4C記事枠</t>
  </si>
  <si>
    <t>pp1338</t>
  </si>
  <si>
    <t>pp1339</t>
  </si>
  <si>
    <t>pp1340</t>
  </si>
  <si>
    <t>pp1341</t>
  </si>
  <si>
    <t>共通</t>
  </si>
  <si>
    <t>pp1342</t>
  </si>
  <si>
    <t>4C全面</t>
  </si>
  <si>
    <t>pp1343</t>
  </si>
  <si>
    <t>pp1344</t>
  </si>
  <si>
    <t>1C全面</t>
  </si>
  <si>
    <t>pp1345</t>
  </si>
  <si>
    <t>pp1346</t>
  </si>
  <si>
    <t>スポーツ報知関西</t>
  </si>
  <si>
    <t>pp1347</t>
  </si>
  <si>
    <t>pp1348</t>
  </si>
  <si>
    <t>中京スポーツ</t>
  </si>
  <si>
    <t>pp1349</t>
  </si>
  <si>
    <t>pp1350</t>
  </si>
  <si>
    <t>pp1351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</si>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</sst>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97</v>
      </c>
      <c r="D6" s="180">
        <v>5748000</v>
      </c>
      <c r="E6" s="79">
        <v>1547</v>
      </c>
      <c r="F6" s="79">
        <v>694</v>
      </c>
      <c r="G6" s="79">
        <v>2019</v>
      </c>
      <c r="H6" s="89">
        <v>274</v>
      </c>
      <c r="I6" s="90">
        <v>0</v>
      </c>
      <c r="J6" s="143">
        <f>H6+I6</f>
        <v>274</v>
      </c>
      <c r="K6" s="80">
        <f>IFERROR(J6/G6,"-")</f>
        <v>0.135710747895</v>
      </c>
      <c r="L6" s="79">
        <v>21</v>
      </c>
      <c r="M6" s="79">
        <v>62</v>
      </c>
      <c r="N6" s="80">
        <f>IFERROR(L6/J6,"-")</f>
        <v>0.076642335766423</v>
      </c>
      <c r="O6" s="81">
        <f>IFERROR(D6/J6,"-")</f>
        <v>20978.102189781</v>
      </c>
      <c r="P6" s="82">
        <v>57</v>
      </c>
      <c r="Q6" s="80">
        <f>IFERROR(P6/J6,"-")</f>
        <v>0.20802919708029</v>
      </c>
      <c r="R6" s="185">
        <v>4571007</v>
      </c>
      <c r="S6" s="186">
        <f>IFERROR(R6/J6,"-")</f>
        <v>16682.50729927</v>
      </c>
      <c r="T6" s="186">
        <f>IFERROR(R6/P6,"-")</f>
        <v>80193.105263158</v>
      </c>
      <c r="U6" s="180">
        <f>IFERROR(R6-D6,"-")</f>
        <v>-1176993</v>
      </c>
      <c r="V6" s="83">
        <f>R6/D6</f>
        <v>0.79523434237996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5748000</v>
      </c>
      <c r="E9" s="41">
        <f>SUM(E6:E7)</f>
        <v>1547</v>
      </c>
      <c r="F9" s="41">
        <f>SUM(F6:F7)</f>
        <v>694</v>
      </c>
      <c r="G9" s="41">
        <f>SUM(G6:G7)</f>
        <v>2019</v>
      </c>
      <c r="H9" s="41">
        <f>SUM(H6:H7)</f>
        <v>274</v>
      </c>
      <c r="I9" s="41">
        <f>SUM(I6:I7)</f>
        <v>0</v>
      </c>
      <c r="J9" s="41">
        <f>SUM(J6:J7)</f>
        <v>274</v>
      </c>
      <c r="K9" s="42">
        <f>IFERROR(J9/G9,"-")</f>
        <v>0.135710747895</v>
      </c>
      <c r="L9" s="76">
        <f>SUM(L6:L7)</f>
        <v>21</v>
      </c>
      <c r="M9" s="76">
        <f>SUM(M6:M7)</f>
        <v>62</v>
      </c>
      <c r="N9" s="42">
        <f>IFERROR(L9/J9,"-")</f>
        <v>0.076642335766423</v>
      </c>
      <c r="O9" s="43">
        <f>IFERROR(D9/J9,"-")</f>
        <v>20978.102189781</v>
      </c>
      <c r="P9" s="44">
        <f>SUM(P6:P7)</f>
        <v>57</v>
      </c>
      <c r="Q9" s="42">
        <f>IFERROR(P9/J9,"-")</f>
        <v>0.20802919708029</v>
      </c>
      <c r="R9" s="183">
        <f>SUM(R6:R7)</f>
        <v>4571007</v>
      </c>
      <c r="S9" s="183">
        <f>IFERROR(R9/J9,"-")</f>
        <v>16682.50729927</v>
      </c>
      <c r="T9" s="183">
        <f>IFERROR(P9/P9,"-")</f>
        <v>1</v>
      </c>
      <c r="U9" s="183">
        <f>SUM(U6:U7)</f>
        <v>-1176993</v>
      </c>
      <c r="V9" s="45">
        <f>IFERROR(R9/D9,"-")</f>
        <v>0.79523434237996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180000</v>
      </c>
      <c r="K6" s="79">
        <v>4</v>
      </c>
      <c r="L6" s="79">
        <v>0</v>
      </c>
      <c r="M6" s="79">
        <v>11</v>
      </c>
      <c r="N6" s="89">
        <v>2</v>
      </c>
      <c r="O6" s="90">
        <v>0</v>
      </c>
      <c r="P6" s="91">
        <f>N6+O6</f>
        <v>2</v>
      </c>
      <c r="Q6" s="80">
        <f>IFERROR(P6/M6,"-")</f>
        <v>0.18181818181818</v>
      </c>
      <c r="R6" s="79">
        <v>0</v>
      </c>
      <c r="S6" s="79">
        <v>1</v>
      </c>
      <c r="T6" s="80">
        <f>IFERROR(R6/(P6),"-")</f>
        <v>0</v>
      </c>
      <c r="U6" s="186">
        <f>IFERROR(J6/SUM(N6:O9),"-")</f>
        <v>18000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SUM(X6:X9)-SUM(J6:J9)</f>
        <v>-180000</v>
      </c>
      <c r="AB6" s="83">
        <f>SUM(X6:X9)/SUM(J6:J9)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68</v>
      </c>
      <c r="F7" s="189" t="s">
        <v>63</v>
      </c>
      <c r="G7" s="88"/>
      <c r="H7" s="88" t="s">
        <v>65</v>
      </c>
      <c r="I7" s="88"/>
      <c r="J7" s="180"/>
      <c r="K7" s="79">
        <v>5</v>
      </c>
      <c r="L7" s="79">
        <v>0</v>
      </c>
      <c r="M7" s="79">
        <v>20</v>
      </c>
      <c r="N7" s="89">
        <v>2</v>
      </c>
      <c r="O7" s="90">
        <v>0</v>
      </c>
      <c r="P7" s="91">
        <f>N7+O7</f>
        <v>2</v>
      </c>
      <c r="Q7" s="80">
        <f>IFERROR(P7/M7,"-")</f>
        <v>0.1</v>
      </c>
      <c r="R7" s="79">
        <v>0</v>
      </c>
      <c r="S7" s="79">
        <v>0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69</v>
      </c>
      <c r="C8" s="189"/>
      <c r="D8" s="189" t="s">
        <v>61</v>
      </c>
      <c r="E8" s="189" t="s">
        <v>70</v>
      </c>
      <c r="F8" s="189" t="s">
        <v>63</v>
      </c>
      <c r="G8" s="88"/>
      <c r="H8" s="88" t="s">
        <v>65</v>
      </c>
      <c r="I8" s="88"/>
      <c r="J8" s="180"/>
      <c r="K8" s="79">
        <v>9</v>
      </c>
      <c r="L8" s="79">
        <v>0</v>
      </c>
      <c r="M8" s="79">
        <v>22</v>
      </c>
      <c r="N8" s="89">
        <v>2</v>
      </c>
      <c r="O8" s="90">
        <v>0</v>
      </c>
      <c r="P8" s="91">
        <f>N8+O8</f>
        <v>2</v>
      </c>
      <c r="Q8" s="80">
        <f>IFERROR(P8/M8,"-")</f>
        <v>0.090909090909091</v>
      </c>
      <c r="R8" s="79">
        <v>1</v>
      </c>
      <c r="S8" s="79">
        <v>0</v>
      </c>
      <c r="T8" s="80">
        <f>IFERROR(R8/(P8),"-")</f>
        <v>0.5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71</v>
      </c>
      <c r="C9" s="189"/>
      <c r="D9" s="189" t="s">
        <v>72</v>
      </c>
      <c r="E9" s="189" t="s">
        <v>72</v>
      </c>
      <c r="F9" s="189" t="s">
        <v>61</v>
      </c>
      <c r="G9" s="88"/>
      <c r="H9" s="88"/>
      <c r="I9" s="88"/>
      <c r="J9" s="180"/>
      <c r="K9" s="79">
        <v>16</v>
      </c>
      <c r="L9" s="79">
        <v>12</v>
      </c>
      <c r="M9" s="79">
        <v>7</v>
      </c>
      <c r="N9" s="89">
        <v>4</v>
      </c>
      <c r="O9" s="90">
        <v>0</v>
      </c>
      <c r="P9" s="91">
        <f>N9+O9</f>
        <v>4</v>
      </c>
      <c r="Q9" s="80">
        <f>IFERROR(P9/M9,"-")</f>
        <v>0.57142857142857</v>
      </c>
      <c r="R9" s="79">
        <v>0</v>
      </c>
      <c r="S9" s="79">
        <v>0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0.125</v>
      </c>
      <c r="B10" s="189" t="s">
        <v>73</v>
      </c>
      <c r="C10" s="189"/>
      <c r="D10" s="189" t="s">
        <v>74</v>
      </c>
      <c r="E10" s="189" t="s">
        <v>75</v>
      </c>
      <c r="F10" s="189" t="s">
        <v>63</v>
      </c>
      <c r="G10" s="88" t="s">
        <v>76</v>
      </c>
      <c r="H10" s="88" t="s">
        <v>77</v>
      </c>
      <c r="I10" s="88" t="s">
        <v>78</v>
      </c>
      <c r="J10" s="180">
        <v>144000</v>
      </c>
      <c r="K10" s="79">
        <v>3</v>
      </c>
      <c r="L10" s="79">
        <v>0</v>
      </c>
      <c r="M10" s="79">
        <v>21</v>
      </c>
      <c r="N10" s="89">
        <v>2</v>
      </c>
      <c r="O10" s="90">
        <v>0</v>
      </c>
      <c r="P10" s="91">
        <f>N10+O10</f>
        <v>2</v>
      </c>
      <c r="Q10" s="80">
        <f>IFERROR(P10/M10,"-")</f>
        <v>0.095238095238095</v>
      </c>
      <c r="R10" s="79">
        <v>0</v>
      </c>
      <c r="S10" s="79">
        <v>0</v>
      </c>
      <c r="T10" s="80">
        <f>IFERROR(R10/(P10),"-")</f>
        <v>0</v>
      </c>
      <c r="U10" s="186">
        <f>IFERROR(J10/SUM(N10:O11),"-")</f>
        <v>36000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-126000</v>
      </c>
      <c r="AB10" s="83">
        <f>SUM(X10:X11)/SUM(J10:J11)</f>
        <v>0.125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2</v>
      </c>
      <c r="BO10" s="118">
        <f>IF(P10=0,"",IF(BN10=0,"",(BN10/P10)))</f>
        <v>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79</v>
      </c>
      <c r="C11" s="189"/>
      <c r="D11" s="189" t="s">
        <v>74</v>
      </c>
      <c r="E11" s="189" t="s">
        <v>75</v>
      </c>
      <c r="F11" s="189" t="s">
        <v>61</v>
      </c>
      <c r="G11" s="88"/>
      <c r="H11" s="88"/>
      <c r="I11" s="88"/>
      <c r="J11" s="180"/>
      <c r="K11" s="79">
        <v>11</v>
      </c>
      <c r="L11" s="79">
        <v>9</v>
      </c>
      <c r="M11" s="79">
        <v>0</v>
      </c>
      <c r="N11" s="89">
        <v>2</v>
      </c>
      <c r="O11" s="90">
        <v>0</v>
      </c>
      <c r="P11" s="91">
        <f>N11+O11</f>
        <v>2</v>
      </c>
      <c r="Q11" s="80" t="str">
        <f>IFERROR(P11/M11,"-")</f>
        <v>-</v>
      </c>
      <c r="R11" s="79">
        <v>0</v>
      </c>
      <c r="S11" s="79">
        <v>0</v>
      </c>
      <c r="T11" s="80">
        <f>IFERROR(R11/(P11),"-")</f>
        <v>0</v>
      </c>
      <c r="U11" s="186"/>
      <c r="V11" s="82">
        <v>1</v>
      </c>
      <c r="W11" s="80">
        <f>IF(P11=0,"-",V11/P11)</f>
        <v>0.5</v>
      </c>
      <c r="X11" s="185">
        <v>18000</v>
      </c>
      <c r="Y11" s="186">
        <f>IFERROR(X11/P11,"-")</f>
        <v>9000</v>
      </c>
      <c r="Z11" s="186">
        <f>IFERROR(X11/V11,"-")</f>
        <v>18000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0.5</v>
      </c>
      <c r="BP11" s="119">
        <v>1</v>
      </c>
      <c r="BQ11" s="120">
        <f>IFERROR(BP11/BN11,"-")</f>
        <v>1</v>
      </c>
      <c r="BR11" s="121">
        <v>18000</v>
      </c>
      <c r="BS11" s="122">
        <f>IFERROR(BR11/BN11,"-")</f>
        <v>18000</v>
      </c>
      <c r="BT11" s="123"/>
      <c r="BU11" s="123"/>
      <c r="BV11" s="123">
        <v>1</v>
      </c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18000</v>
      </c>
      <c r="CQ11" s="139">
        <v>18000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189" t="s">
        <v>80</v>
      </c>
      <c r="C12" s="189"/>
      <c r="D12" s="189" t="s">
        <v>81</v>
      </c>
      <c r="E12" s="189" t="s">
        <v>82</v>
      </c>
      <c r="F12" s="189" t="s">
        <v>63</v>
      </c>
      <c r="G12" s="88" t="s">
        <v>76</v>
      </c>
      <c r="H12" s="88" t="s">
        <v>77</v>
      </c>
      <c r="I12" s="88"/>
      <c r="J12" s="180">
        <v>144000</v>
      </c>
      <c r="K12" s="79">
        <v>3</v>
      </c>
      <c r="L12" s="79">
        <v>0</v>
      </c>
      <c r="M12" s="79">
        <v>34</v>
      </c>
      <c r="N12" s="89">
        <v>1</v>
      </c>
      <c r="O12" s="90">
        <v>0</v>
      </c>
      <c r="P12" s="91">
        <f>N12+O12</f>
        <v>1</v>
      </c>
      <c r="Q12" s="80">
        <f>IFERROR(P12/M12,"-")</f>
        <v>0.029411764705882</v>
      </c>
      <c r="R12" s="79">
        <v>0</v>
      </c>
      <c r="S12" s="79">
        <v>0</v>
      </c>
      <c r="T12" s="80">
        <f>IFERROR(R12/(P12),"-")</f>
        <v>0</v>
      </c>
      <c r="U12" s="186">
        <f>IFERROR(J12/SUM(N12:O13),"-")</f>
        <v>24000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-144000</v>
      </c>
      <c r="AB12" s="83">
        <f>SUM(X12:X13)/SUM(J12:J13)</f>
        <v>0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83</v>
      </c>
      <c r="C13" s="189"/>
      <c r="D13" s="189" t="s">
        <v>81</v>
      </c>
      <c r="E13" s="189" t="s">
        <v>82</v>
      </c>
      <c r="F13" s="189" t="s">
        <v>61</v>
      </c>
      <c r="G13" s="88"/>
      <c r="H13" s="88"/>
      <c r="I13" s="88"/>
      <c r="J13" s="180"/>
      <c r="K13" s="79">
        <v>20</v>
      </c>
      <c r="L13" s="79">
        <v>12</v>
      </c>
      <c r="M13" s="79">
        <v>1</v>
      </c>
      <c r="N13" s="89">
        <v>5</v>
      </c>
      <c r="O13" s="90">
        <v>0</v>
      </c>
      <c r="P13" s="91">
        <f>N13+O13</f>
        <v>5</v>
      </c>
      <c r="Q13" s="80">
        <f>IFERROR(P13/M13,"-")</f>
        <v>5</v>
      </c>
      <c r="R13" s="79">
        <v>1</v>
      </c>
      <c r="S13" s="79">
        <v>1</v>
      </c>
      <c r="T13" s="80">
        <f>IFERROR(R13/(P13),"-")</f>
        <v>0.2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0.4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0.4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0.016666666666667</v>
      </c>
      <c r="B14" s="189" t="s">
        <v>84</v>
      </c>
      <c r="C14" s="189"/>
      <c r="D14" s="189" t="s">
        <v>85</v>
      </c>
      <c r="E14" s="189" t="s">
        <v>86</v>
      </c>
      <c r="F14" s="189" t="s">
        <v>63</v>
      </c>
      <c r="G14" s="88" t="s">
        <v>87</v>
      </c>
      <c r="H14" s="88" t="s">
        <v>77</v>
      </c>
      <c r="I14" s="88"/>
      <c r="J14" s="180">
        <v>180000</v>
      </c>
      <c r="K14" s="79">
        <v>14</v>
      </c>
      <c r="L14" s="79">
        <v>0</v>
      </c>
      <c r="M14" s="79">
        <v>34</v>
      </c>
      <c r="N14" s="89">
        <v>3</v>
      </c>
      <c r="O14" s="90">
        <v>0</v>
      </c>
      <c r="P14" s="91">
        <f>N14+O14</f>
        <v>3</v>
      </c>
      <c r="Q14" s="80">
        <f>IFERROR(P14/M14,"-")</f>
        <v>0.088235294117647</v>
      </c>
      <c r="R14" s="79">
        <v>0</v>
      </c>
      <c r="S14" s="79">
        <v>1</v>
      </c>
      <c r="T14" s="80">
        <f>IFERROR(R14/(P14),"-")</f>
        <v>0</v>
      </c>
      <c r="U14" s="186">
        <f>IFERROR(J14/SUM(N14:O15),"-")</f>
        <v>30000</v>
      </c>
      <c r="V14" s="82">
        <v>1</v>
      </c>
      <c r="W14" s="80">
        <f>IF(P14=0,"-",V14/P14)</f>
        <v>0.33333333333333</v>
      </c>
      <c r="X14" s="185">
        <v>3000</v>
      </c>
      <c r="Y14" s="186">
        <f>IFERROR(X14/P14,"-")</f>
        <v>1000</v>
      </c>
      <c r="Z14" s="186">
        <f>IFERROR(X14/V14,"-")</f>
        <v>3000</v>
      </c>
      <c r="AA14" s="180">
        <f>SUM(X14:X15)-SUM(J14:J15)</f>
        <v>-177000</v>
      </c>
      <c r="AB14" s="83">
        <f>SUM(X14:X15)/SUM(J14:J15)</f>
        <v>0.016666666666667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0.33333333333333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0.33333333333333</v>
      </c>
      <c r="BP14" s="119">
        <v>1</v>
      </c>
      <c r="BQ14" s="120">
        <f>IFERROR(BP14/BN14,"-")</f>
        <v>1</v>
      </c>
      <c r="BR14" s="121">
        <v>3000</v>
      </c>
      <c r="BS14" s="122">
        <f>IFERROR(BR14/BN14,"-")</f>
        <v>3000</v>
      </c>
      <c r="BT14" s="123">
        <v>1</v>
      </c>
      <c r="BU14" s="123"/>
      <c r="BV14" s="123"/>
      <c r="BW14" s="124">
        <v>1</v>
      </c>
      <c r="BX14" s="125">
        <f>IF(P14=0,"",IF(BW14=0,"",(BW14/P14)))</f>
        <v>0.33333333333333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3000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88</v>
      </c>
      <c r="C15" s="189"/>
      <c r="D15" s="189" t="s">
        <v>85</v>
      </c>
      <c r="E15" s="189" t="s">
        <v>86</v>
      </c>
      <c r="F15" s="189" t="s">
        <v>61</v>
      </c>
      <c r="G15" s="88"/>
      <c r="H15" s="88"/>
      <c r="I15" s="88"/>
      <c r="J15" s="180"/>
      <c r="K15" s="79">
        <v>21</v>
      </c>
      <c r="L15" s="79">
        <v>13</v>
      </c>
      <c r="M15" s="79">
        <v>4</v>
      </c>
      <c r="N15" s="89">
        <v>3</v>
      </c>
      <c r="O15" s="90">
        <v>0</v>
      </c>
      <c r="P15" s="91">
        <f>N15+O15</f>
        <v>3</v>
      </c>
      <c r="Q15" s="80">
        <f>IFERROR(P15/M15,"-")</f>
        <v>0.75</v>
      </c>
      <c r="R15" s="79">
        <v>0</v>
      </c>
      <c r="S15" s="79">
        <v>1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0.66666666666667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4.9833333333333</v>
      </c>
      <c r="B16" s="189" t="s">
        <v>89</v>
      </c>
      <c r="C16" s="189"/>
      <c r="D16" s="189" t="s">
        <v>90</v>
      </c>
      <c r="E16" s="189" t="s">
        <v>91</v>
      </c>
      <c r="F16" s="189" t="s">
        <v>63</v>
      </c>
      <c r="G16" s="88" t="s">
        <v>87</v>
      </c>
      <c r="H16" s="88" t="s">
        <v>77</v>
      </c>
      <c r="I16" s="88"/>
      <c r="J16" s="180">
        <v>180000</v>
      </c>
      <c r="K16" s="79">
        <v>8</v>
      </c>
      <c r="L16" s="79">
        <v>0</v>
      </c>
      <c r="M16" s="79">
        <v>73</v>
      </c>
      <c r="N16" s="89">
        <v>4</v>
      </c>
      <c r="O16" s="90">
        <v>0</v>
      </c>
      <c r="P16" s="91">
        <f>N16+O16</f>
        <v>4</v>
      </c>
      <c r="Q16" s="80">
        <f>IFERROR(P16/M16,"-")</f>
        <v>0.054794520547945</v>
      </c>
      <c r="R16" s="79">
        <v>1</v>
      </c>
      <c r="S16" s="79">
        <v>2</v>
      </c>
      <c r="T16" s="80">
        <f>IFERROR(R16/(P16),"-")</f>
        <v>0.25</v>
      </c>
      <c r="U16" s="186">
        <f>IFERROR(J16/SUM(N16:O17),"-")</f>
        <v>18000</v>
      </c>
      <c r="V16" s="82">
        <v>3</v>
      </c>
      <c r="W16" s="80">
        <f>IF(P16=0,"-",V16/P16)</f>
        <v>0.75</v>
      </c>
      <c r="X16" s="185">
        <v>596000</v>
      </c>
      <c r="Y16" s="186">
        <f>IFERROR(X16/P16,"-")</f>
        <v>149000</v>
      </c>
      <c r="Z16" s="186">
        <f>IFERROR(X16/V16,"-")</f>
        <v>198666.66666667</v>
      </c>
      <c r="AA16" s="180">
        <f>SUM(X16:X17)-SUM(J16:J17)</f>
        <v>717000</v>
      </c>
      <c r="AB16" s="83">
        <f>SUM(X16:X17)/SUM(J16:J17)</f>
        <v>4.9833333333333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0.25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0.25</v>
      </c>
      <c r="BP16" s="119">
        <v>1</v>
      </c>
      <c r="BQ16" s="120">
        <f>IFERROR(BP16/BN16,"-")</f>
        <v>1</v>
      </c>
      <c r="BR16" s="121">
        <v>6000</v>
      </c>
      <c r="BS16" s="122">
        <f>IFERROR(BR16/BN16,"-")</f>
        <v>6000</v>
      </c>
      <c r="BT16" s="123"/>
      <c r="BU16" s="123">
        <v>1</v>
      </c>
      <c r="BV16" s="123"/>
      <c r="BW16" s="124">
        <v>2</v>
      </c>
      <c r="BX16" s="125">
        <f>IF(P16=0,"",IF(BW16=0,"",(BW16/P16)))</f>
        <v>0.5</v>
      </c>
      <c r="BY16" s="126">
        <v>2</v>
      </c>
      <c r="BZ16" s="127">
        <f>IFERROR(BY16/BW16,"-")</f>
        <v>1</v>
      </c>
      <c r="CA16" s="128">
        <v>590000</v>
      </c>
      <c r="CB16" s="129">
        <f>IFERROR(CA16/BW16,"-")</f>
        <v>295000</v>
      </c>
      <c r="CC16" s="130"/>
      <c r="CD16" s="130"/>
      <c r="CE16" s="130">
        <v>2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3</v>
      </c>
      <c r="CP16" s="139">
        <v>596000</v>
      </c>
      <c r="CQ16" s="139">
        <v>579000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189" t="s">
        <v>92</v>
      </c>
      <c r="C17" s="189"/>
      <c r="D17" s="189" t="s">
        <v>90</v>
      </c>
      <c r="E17" s="189" t="s">
        <v>91</v>
      </c>
      <c r="F17" s="189" t="s">
        <v>61</v>
      </c>
      <c r="G17" s="88"/>
      <c r="H17" s="88"/>
      <c r="I17" s="88"/>
      <c r="J17" s="180"/>
      <c r="K17" s="79">
        <v>28</v>
      </c>
      <c r="L17" s="79">
        <v>25</v>
      </c>
      <c r="M17" s="79">
        <v>15</v>
      </c>
      <c r="N17" s="89">
        <v>6</v>
      </c>
      <c r="O17" s="90">
        <v>0</v>
      </c>
      <c r="P17" s="91">
        <f>N17+O17</f>
        <v>6</v>
      </c>
      <c r="Q17" s="80">
        <f>IFERROR(P17/M17,"-")</f>
        <v>0.4</v>
      </c>
      <c r="R17" s="79">
        <v>0</v>
      </c>
      <c r="S17" s="79">
        <v>0</v>
      </c>
      <c r="T17" s="80">
        <f>IFERROR(R17/(P17),"-")</f>
        <v>0</v>
      </c>
      <c r="U17" s="186"/>
      <c r="V17" s="82">
        <v>1</v>
      </c>
      <c r="W17" s="80">
        <f>IF(P17=0,"-",V17/P17)</f>
        <v>0.16666666666667</v>
      </c>
      <c r="X17" s="185">
        <v>301000</v>
      </c>
      <c r="Y17" s="186">
        <f>IFERROR(X17/P17,"-")</f>
        <v>50166.666666667</v>
      </c>
      <c r="Z17" s="186">
        <f>IFERROR(X17/V17,"-")</f>
        <v>301000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5</v>
      </c>
      <c r="BO17" s="118">
        <f>IF(P17=0,"",IF(BN17=0,"",(BN17/P17)))</f>
        <v>0.83333333333333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0.16666666666667</v>
      </c>
      <c r="BY17" s="126">
        <v>1</v>
      </c>
      <c r="BZ17" s="127">
        <f>IFERROR(BY17/BW17,"-")</f>
        <v>1</v>
      </c>
      <c r="CA17" s="128">
        <v>301000</v>
      </c>
      <c r="CB17" s="129">
        <f>IFERROR(CA17/BW17,"-")</f>
        <v>301000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301000</v>
      </c>
      <c r="CQ17" s="139">
        <v>301000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0.80769230769231</v>
      </c>
      <c r="B18" s="189" t="s">
        <v>93</v>
      </c>
      <c r="C18" s="189"/>
      <c r="D18" s="189" t="s">
        <v>94</v>
      </c>
      <c r="E18" s="189" t="s">
        <v>95</v>
      </c>
      <c r="F18" s="189" t="s">
        <v>63</v>
      </c>
      <c r="G18" s="88" t="s">
        <v>96</v>
      </c>
      <c r="H18" s="88" t="s">
        <v>77</v>
      </c>
      <c r="I18" s="88" t="s">
        <v>97</v>
      </c>
      <c r="J18" s="180">
        <v>156000</v>
      </c>
      <c r="K18" s="79">
        <v>14</v>
      </c>
      <c r="L18" s="79">
        <v>0</v>
      </c>
      <c r="M18" s="79">
        <v>43</v>
      </c>
      <c r="N18" s="89">
        <v>4</v>
      </c>
      <c r="O18" s="90">
        <v>0</v>
      </c>
      <c r="P18" s="91">
        <f>N18+O18</f>
        <v>4</v>
      </c>
      <c r="Q18" s="80">
        <f>IFERROR(P18/M18,"-")</f>
        <v>0.093023255813953</v>
      </c>
      <c r="R18" s="79">
        <v>0</v>
      </c>
      <c r="S18" s="79">
        <v>2</v>
      </c>
      <c r="T18" s="80">
        <f>IFERROR(R18/(P18),"-")</f>
        <v>0</v>
      </c>
      <c r="U18" s="186">
        <f>IFERROR(J18/SUM(N18:O19),"-")</f>
        <v>19500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-30000</v>
      </c>
      <c r="AB18" s="83">
        <f>SUM(X18:X19)/SUM(J18:J19)</f>
        <v>0.80769230769231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0.25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98</v>
      </c>
      <c r="C19" s="189"/>
      <c r="D19" s="189" t="s">
        <v>94</v>
      </c>
      <c r="E19" s="189" t="s">
        <v>95</v>
      </c>
      <c r="F19" s="189" t="s">
        <v>61</v>
      </c>
      <c r="G19" s="88"/>
      <c r="H19" s="88"/>
      <c r="I19" s="88"/>
      <c r="J19" s="180"/>
      <c r="K19" s="79">
        <v>34</v>
      </c>
      <c r="L19" s="79">
        <v>26</v>
      </c>
      <c r="M19" s="79">
        <v>8</v>
      </c>
      <c r="N19" s="89">
        <v>4</v>
      </c>
      <c r="O19" s="90">
        <v>0</v>
      </c>
      <c r="P19" s="91">
        <f>N19+O19</f>
        <v>4</v>
      </c>
      <c r="Q19" s="80">
        <f>IFERROR(P19/M19,"-")</f>
        <v>0.5</v>
      </c>
      <c r="R19" s="79">
        <v>1</v>
      </c>
      <c r="S19" s="79">
        <v>2</v>
      </c>
      <c r="T19" s="80">
        <f>IFERROR(R19/(P19),"-")</f>
        <v>0.25</v>
      </c>
      <c r="U19" s="186"/>
      <c r="V19" s="82">
        <v>3</v>
      </c>
      <c r="W19" s="80">
        <f>IF(P19=0,"-",V19/P19)</f>
        <v>0.75</v>
      </c>
      <c r="X19" s="185">
        <v>126000</v>
      </c>
      <c r="Y19" s="186">
        <f>IFERROR(X19/P19,"-")</f>
        <v>31500</v>
      </c>
      <c r="Z19" s="186">
        <f>IFERROR(X19/V19,"-")</f>
        <v>42000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3</v>
      </c>
      <c r="BO19" s="118">
        <f>IF(P19=0,"",IF(BN19=0,"",(BN19/P19)))</f>
        <v>0.75</v>
      </c>
      <c r="BP19" s="119">
        <v>2</v>
      </c>
      <c r="BQ19" s="120">
        <f>IFERROR(BP19/BN19,"-")</f>
        <v>0.66666666666667</v>
      </c>
      <c r="BR19" s="121">
        <v>121000</v>
      </c>
      <c r="BS19" s="122">
        <f>IFERROR(BR19/BN19,"-")</f>
        <v>40333.333333333</v>
      </c>
      <c r="BT19" s="123"/>
      <c r="BU19" s="123">
        <v>1</v>
      </c>
      <c r="BV19" s="123">
        <v>1</v>
      </c>
      <c r="BW19" s="124">
        <v>1</v>
      </c>
      <c r="BX19" s="125">
        <f>IF(P19=0,"",IF(BW19=0,"",(BW19/P19)))</f>
        <v>0.25</v>
      </c>
      <c r="BY19" s="126">
        <v>1</v>
      </c>
      <c r="BZ19" s="127">
        <f>IFERROR(BY19/BW19,"-")</f>
        <v>1</v>
      </c>
      <c r="CA19" s="128">
        <v>5000</v>
      </c>
      <c r="CB19" s="129">
        <f>IFERROR(CA19/BW19,"-")</f>
        <v>5000</v>
      </c>
      <c r="CC19" s="130">
        <v>1</v>
      </c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3</v>
      </c>
      <c r="CP19" s="139">
        <v>126000</v>
      </c>
      <c r="CQ19" s="139">
        <v>111000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0</v>
      </c>
      <c r="B20" s="189" t="s">
        <v>99</v>
      </c>
      <c r="C20" s="189"/>
      <c r="D20" s="189" t="s">
        <v>100</v>
      </c>
      <c r="E20" s="189" t="s">
        <v>101</v>
      </c>
      <c r="F20" s="189" t="s">
        <v>63</v>
      </c>
      <c r="G20" s="88" t="s">
        <v>96</v>
      </c>
      <c r="H20" s="88" t="s">
        <v>77</v>
      </c>
      <c r="I20" s="190" t="s">
        <v>102</v>
      </c>
      <c r="J20" s="180">
        <v>156000</v>
      </c>
      <c r="K20" s="79">
        <v>6</v>
      </c>
      <c r="L20" s="79">
        <v>0</v>
      </c>
      <c r="M20" s="79">
        <v>21</v>
      </c>
      <c r="N20" s="89">
        <v>3</v>
      </c>
      <c r="O20" s="90">
        <v>0</v>
      </c>
      <c r="P20" s="91">
        <f>N20+O20</f>
        <v>3</v>
      </c>
      <c r="Q20" s="80">
        <f>IFERROR(P20/M20,"-")</f>
        <v>0.14285714285714</v>
      </c>
      <c r="R20" s="79">
        <v>0</v>
      </c>
      <c r="S20" s="79">
        <v>1</v>
      </c>
      <c r="T20" s="80">
        <f>IFERROR(R20/(P20),"-")</f>
        <v>0</v>
      </c>
      <c r="U20" s="186">
        <f>IFERROR(J20/SUM(N20:O21),"-")</f>
        <v>19500</v>
      </c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>
        <f>SUM(X20:X21)-SUM(J20:J21)</f>
        <v>-156000</v>
      </c>
      <c r="AB20" s="83">
        <f>SUM(X20:X21)/SUM(J20:J21)</f>
        <v>0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0.33333333333333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103</v>
      </c>
      <c r="C21" s="189"/>
      <c r="D21" s="189" t="s">
        <v>100</v>
      </c>
      <c r="E21" s="189" t="s">
        <v>101</v>
      </c>
      <c r="F21" s="189" t="s">
        <v>61</v>
      </c>
      <c r="G21" s="88"/>
      <c r="H21" s="88"/>
      <c r="I21" s="88"/>
      <c r="J21" s="180"/>
      <c r="K21" s="79">
        <v>21</v>
      </c>
      <c r="L21" s="79">
        <v>19</v>
      </c>
      <c r="M21" s="79">
        <v>55</v>
      </c>
      <c r="N21" s="89">
        <v>5</v>
      </c>
      <c r="O21" s="90">
        <v>0</v>
      </c>
      <c r="P21" s="91">
        <f>N21+O21</f>
        <v>5</v>
      </c>
      <c r="Q21" s="80">
        <f>IFERROR(P21/M21,"-")</f>
        <v>0.090909090909091</v>
      </c>
      <c r="R21" s="79">
        <v>1</v>
      </c>
      <c r="S21" s="79">
        <v>0</v>
      </c>
      <c r="T21" s="80">
        <f>IFERROR(R21/(P21),"-")</f>
        <v>0.2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0.2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</v>
      </c>
      <c r="BF21" s="111">
        <f>IF(P21=0,"",IF(BE21=0,"",(BE21/P21)))</f>
        <v>0.2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0.2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2</v>
      </c>
      <c r="BX21" s="125">
        <f>IF(P21=0,"",IF(BW21=0,"",(BW21/P21)))</f>
        <v>0.4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7.75</v>
      </c>
      <c r="B22" s="189" t="s">
        <v>104</v>
      </c>
      <c r="C22" s="189"/>
      <c r="D22" s="189" t="s">
        <v>105</v>
      </c>
      <c r="E22" s="189" t="s">
        <v>106</v>
      </c>
      <c r="F22" s="189" t="s">
        <v>63</v>
      </c>
      <c r="G22" s="88" t="s">
        <v>107</v>
      </c>
      <c r="H22" s="88" t="s">
        <v>77</v>
      </c>
      <c r="I22" s="191" t="s">
        <v>108</v>
      </c>
      <c r="J22" s="180">
        <v>156000</v>
      </c>
      <c r="K22" s="79">
        <v>5</v>
      </c>
      <c r="L22" s="79">
        <v>0</v>
      </c>
      <c r="M22" s="79">
        <v>14</v>
      </c>
      <c r="N22" s="89">
        <v>2</v>
      </c>
      <c r="O22" s="90">
        <v>0</v>
      </c>
      <c r="P22" s="91">
        <f>N22+O22</f>
        <v>2</v>
      </c>
      <c r="Q22" s="80">
        <f>IFERROR(P22/M22,"-")</f>
        <v>0.14285714285714</v>
      </c>
      <c r="R22" s="79">
        <v>1</v>
      </c>
      <c r="S22" s="79">
        <v>1</v>
      </c>
      <c r="T22" s="80">
        <f>IFERROR(R22/(P22),"-")</f>
        <v>0.5</v>
      </c>
      <c r="U22" s="186">
        <f>IFERROR(J22/SUM(N22:O23),"-")</f>
        <v>13000</v>
      </c>
      <c r="V22" s="82">
        <v>2</v>
      </c>
      <c r="W22" s="80">
        <f>IF(P22=0,"-",V22/P22)</f>
        <v>1</v>
      </c>
      <c r="X22" s="185">
        <v>1145000</v>
      </c>
      <c r="Y22" s="186">
        <f>IFERROR(X22/P22,"-")</f>
        <v>572500</v>
      </c>
      <c r="Z22" s="186">
        <f>IFERROR(X22/V22,"-")</f>
        <v>572500</v>
      </c>
      <c r="AA22" s="180">
        <f>SUM(X22:X23)-SUM(J22:J23)</f>
        <v>1053000</v>
      </c>
      <c r="AB22" s="83">
        <f>SUM(X22:X23)/SUM(J22:J23)</f>
        <v>7.75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0.5</v>
      </c>
      <c r="BP22" s="119">
        <v>1</v>
      </c>
      <c r="BQ22" s="120">
        <f>IFERROR(BP22/BN22,"-")</f>
        <v>1</v>
      </c>
      <c r="BR22" s="121">
        <v>1140000</v>
      </c>
      <c r="BS22" s="122">
        <f>IFERROR(BR22/BN22,"-")</f>
        <v>1140000</v>
      </c>
      <c r="BT22" s="123"/>
      <c r="BU22" s="123"/>
      <c r="BV22" s="123">
        <v>1</v>
      </c>
      <c r="BW22" s="124">
        <v>1</v>
      </c>
      <c r="BX22" s="125">
        <f>IF(P22=0,"",IF(BW22=0,"",(BW22/P22)))</f>
        <v>0.5</v>
      </c>
      <c r="BY22" s="126">
        <v>1</v>
      </c>
      <c r="BZ22" s="127">
        <f>IFERROR(BY22/BW22,"-")</f>
        <v>1</v>
      </c>
      <c r="CA22" s="128">
        <v>5000</v>
      </c>
      <c r="CB22" s="129">
        <f>IFERROR(CA22/BW22,"-")</f>
        <v>5000</v>
      </c>
      <c r="CC22" s="130">
        <v>1</v>
      </c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1145000</v>
      </c>
      <c r="CQ22" s="139">
        <v>1140000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189" t="s">
        <v>109</v>
      </c>
      <c r="C23" s="189"/>
      <c r="D23" s="189" t="s">
        <v>105</v>
      </c>
      <c r="E23" s="189" t="s">
        <v>106</v>
      </c>
      <c r="F23" s="189" t="s">
        <v>61</v>
      </c>
      <c r="G23" s="88"/>
      <c r="H23" s="88"/>
      <c r="I23" s="88"/>
      <c r="J23" s="180"/>
      <c r="K23" s="79">
        <v>40</v>
      </c>
      <c r="L23" s="79">
        <v>25</v>
      </c>
      <c r="M23" s="79">
        <v>18</v>
      </c>
      <c r="N23" s="89">
        <v>10</v>
      </c>
      <c r="O23" s="90">
        <v>0</v>
      </c>
      <c r="P23" s="91">
        <f>N23+O23</f>
        <v>10</v>
      </c>
      <c r="Q23" s="80">
        <f>IFERROR(P23/M23,"-")</f>
        <v>0.55555555555556</v>
      </c>
      <c r="R23" s="79">
        <v>0</v>
      </c>
      <c r="S23" s="79">
        <v>0</v>
      </c>
      <c r="T23" s="80">
        <f>IFERROR(R23/(P23),"-")</f>
        <v>0</v>
      </c>
      <c r="U23" s="186"/>
      <c r="V23" s="82">
        <v>2</v>
      </c>
      <c r="W23" s="80">
        <f>IF(P23=0,"-",V23/P23)</f>
        <v>0.2</v>
      </c>
      <c r="X23" s="185">
        <v>64000</v>
      </c>
      <c r="Y23" s="186">
        <f>IFERROR(X23/P23,"-")</f>
        <v>6400</v>
      </c>
      <c r="Z23" s="186">
        <f>IFERROR(X23/V23,"-")</f>
        <v>32000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0.2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6</v>
      </c>
      <c r="BO23" s="118">
        <f>IF(P23=0,"",IF(BN23=0,"",(BN23/P23)))</f>
        <v>0.6</v>
      </c>
      <c r="BP23" s="119">
        <v>1</v>
      </c>
      <c r="BQ23" s="120">
        <f>IFERROR(BP23/BN23,"-")</f>
        <v>0.16666666666667</v>
      </c>
      <c r="BR23" s="121">
        <v>28000</v>
      </c>
      <c r="BS23" s="122">
        <f>IFERROR(BR23/BN23,"-")</f>
        <v>4666.6666666667</v>
      </c>
      <c r="BT23" s="123"/>
      <c r="BU23" s="123"/>
      <c r="BV23" s="123">
        <v>1</v>
      </c>
      <c r="BW23" s="124">
        <v>2</v>
      </c>
      <c r="BX23" s="125">
        <f>IF(P23=0,"",IF(BW23=0,"",(BW23/P23)))</f>
        <v>0.2</v>
      </c>
      <c r="BY23" s="126">
        <v>1</v>
      </c>
      <c r="BZ23" s="127">
        <f>IFERROR(BY23/BW23,"-")</f>
        <v>0.5</v>
      </c>
      <c r="CA23" s="128">
        <v>36000</v>
      </c>
      <c r="CB23" s="129">
        <f>IFERROR(CA23/BW23,"-")</f>
        <v>18000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64000</v>
      </c>
      <c r="CQ23" s="139">
        <v>36000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0.21794871794872</v>
      </c>
      <c r="B24" s="189" t="s">
        <v>110</v>
      </c>
      <c r="C24" s="189"/>
      <c r="D24" s="189" t="s">
        <v>111</v>
      </c>
      <c r="E24" s="189" t="s">
        <v>112</v>
      </c>
      <c r="F24" s="189" t="s">
        <v>63</v>
      </c>
      <c r="G24" s="88" t="s">
        <v>107</v>
      </c>
      <c r="H24" s="88" t="s">
        <v>77</v>
      </c>
      <c r="I24" s="190" t="s">
        <v>113</v>
      </c>
      <c r="J24" s="180">
        <v>156000</v>
      </c>
      <c r="K24" s="79">
        <v>6</v>
      </c>
      <c r="L24" s="79">
        <v>0</v>
      </c>
      <c r="M24" s="79">
        <v>22</v>
      </c>
      <c r="N24" s="89">
        <v>3</v>
      </c>
      <c r="O24" s="90">
        <v>0</v>
      </c>
      <c r="P24" s="91">
        <f>N24+O24</f>
        <v>3</v>
      </c>
      <c r="Q24" s="80">
        <f>IFERROR(P24/M24,"-")</f>
        <v>0.13636363636364</v>
      </c>
      <c r="R24" s="79">
        <v>0</v>
      </c>
      <c r="S24" s="79">
        <v>0</v>
      </c>
      <c r="T24" s="80">
        <f>IFERROR(R24/(P24),"-")</f>
        <v>0</v>
      </c>
      <c r="U24" s="186">
        <f>IFERROR(J24/SUM(N24:O25),"-")</f>
        <v>26000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SUM(X24:X25)-SUM(J24:J25)</f>
        <v>-122000</v>
      </c>
      <c r="AB24" s="83">
        <f>SUM(X24:X25)/SUM(J24:J25)</f>
        <v>0.21794871794872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0.66666666666667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0.33333333333333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114</v>
      </c>
      <c r="C25" s="189"/>
      <c r="D25" s="189" t="s">
        <v>111</v>
      </c>
      <c r="E25" s="189" t="s">
        <v>112</v>
      </c>
      <c r="F25" s="189" t="s">
        <v>61</v>
      </c>
      <c r="G25" s="88"/>
      <c r="H25" s="88"/>
      <c r="I25" s="88"/>
      <c r="J25" s="180"/>
      <c r="K25" s="79">
        <v>23</v>
      </c>
      <c r="L25" s="79">
        <v>14</v>
      </c>
      <c r="M25" s="79">
        <v>18</v>
      </c>
      <c r="N25" s="89">
        <v>3</v>
      </c>
      <c r="O25" s="90">
        <v>0</v>
      </c>
      <c r="P25" s="91">
        <f>N25+O25</f>
        <v>3</v>
      </c>
      <c r="Q25" s="80">
        <f>IFERROR(P25/M25,"-")</f>
        <v>0.16666666666667</v>
      </c>
      <c r="R25" s="79">
        <v>1</v>
      </c>
      <c r="S25" s="79">
        <v>1</v>
      </c>
      <c r="T25" s="80">
        <f>IFERROR(R25/(P25),"-")</f>
        <v>0.33333333333333</v>
      </c>
      <c r="U25" s="186"/>
      <c r="V25" s="82">
        <v>1</v>
      </c>
      <c r="W25" s="80">
        <f>IF(P25=0,"-",V25/P25)</f>
        <v>0.33333333333333</v>
      </c>
      <c r="X25" s="185">
        <v>34000</v>
      </c>
      <c r="Y25" s="186">
        <f>IFERROR(X25/P25,"-")</f>
        <v>11333.333333333</v>
      </c>
      <c r="Z25" s="186">
        <f>IFERROR(X25/V25,"-")</f>
        <v>34000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2</v>
      </c>
      <c r="BO25" s="118">
        <f>IF(P25=0,"",IF(BN25=0,"",(BN25/P25)))</f>
        <v>0.66666666666667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0.33333333333333</v>
      </c>
      <c r="BY25" s="126">
        <v>1</v>
      </c>
      <c r="BZ25" s="127">
        <f>IFERROR(BY25/BW25,"-")</f>
        <v>1</v>
      </c>
      <c r="CA25" s="128">
        <v>34000</v>
      </c>
      <c r="CB25" s="129">
        <f>IFERROR(CA25/BW25,"-")</f>
        <v>34000</v>
      </c>
      <c r="CC25" s="130"/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34000</v>
      </c>
      <c r="CQ25" s="139">
        <v>34000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0.31</v>
      </c>
      <c r="B26" s="189" t="s">
        <v>115</v>
      </c>
      <c r="C26" s="189"/>
      <c r="D26" s="189" t="s">
        <v>116</v>
      </c>
      <c r="E26" s="189" t="s">
        <v>117</v>
      </c>
      <c r="F26" s="189" t="s">
        <v>63</v>
      </c>
      <c r="G26" s="88" t="s">
        <v>118</v>
      </c>
      <c r="H26" s="88" t="s">
        <v>119</v>
      </c>
      <c r="I26" s="191" t="s">
        <v>120</v>
      </c>
      <c r="J26" s="180">
        <v>300000</v>
      </c>
      <c r="K26" s="79">
        <v>32</v>
      </c>
      <c r="L26" s="79">
        <v>0</v>
      </c>
      <c r="M26" s="79">
        <v>115</v>
      </c>
      <c r="N26" s="89">
        <v>10</v>
      </c>
      <c r="O26" s="90">
        <v>0</v>
      </c>
      <c r="P26" s="91">
        <f>N26+O26</f>
        <v>10</v>
      </c>
      <c r="Q26" s="80">
        <f>IFERROR(P26/M26,"-")</f>
        <v>0.08695652173913</v>
      </c>
      <c r="R26" s="79">
        <v>0</v>
      </c>
      <c r="S26" s="79">
        <v>2</v>
      </c>
      <c r="T26" s="80">
        <f>IFERROR(R26/(P26),"-")</f>
        <v>0</v>
      </c>
      <c r="U26" s="186">
        <f>IFERROR(J26/SUM(N26:O27),"-")</f>
        <v>13043.47826087</v>
      </c>
      <c r="V26" s="82">
        <v>1</v>
      </c>
      <c r="W26" s="80">
        <f>IF(P26=0,"-",V26/P26)</f>
        <v>0.1</v>
      </c>
      <c r="X26" s="185">
        <v>5000</v>
      </c>
      <c r="Y26" s="186">
        <f>IFERROR(X26/P26,"-")</f>
        <v>500</v>
      </c>
      <c r="Z26" s="186">
        <f>IFERROR(X26/V26,"-")</f>
        <v>5000</v>
      </c>
      <c r="AA26" s="180">
        <f>SUM(X26:X27)-SUM(J26:J27)</f>
        <v>-207000</v>
      </c>
      <c r="AB26" s="83">
        <f>SUM(X26:X27)/SUM(J26:J27)</f>
        <v>0.31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6</v>
      </c>
      <c r="BO26" s="118">
        <f>IF(P26=0,"",IF(BN26=0,"",(BN26/P26)))</f>
        <v>0.6</v>
      </c>
      <c r="BP26" s="119">
        <v>1</v>
      </c>
      <c r="BQ26" s="120">
        <f>IFERROR(BP26/BN26,"-")</f>
        <v>0.16666666666667</v>
      </c>
      <c r="BR26" s="121">
        <v>5000</v>
      </c>
      <c r="BS26" s="122">
        <f>IFERROR(BR26/BN26,"-")</f>
        <v>833.33333333333</v>
      </c>
      <c r="BT26" s="123">
        <v>1</v>
      </c>
      <c r="BU26" s="123"/>
      <c r="BV26" s="123"/>
      <c r="BW26" s="124">
        <v>1</v>
      </c>
      <c r="BX26" s="125">
        <f>IF(P26=0,"",IF(BW26=0,"",(BW26/P26)))</f>
        <v>0.1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2</v>
      </c>
      <c r="CG26" s="132">
        <f>IF(P26=0,"",IF(CF26=0,"",(CF26/P26)))</f>
        <v>0.2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1</v>
      </c>
      <c r="CP26" s="139">
        <v>5000</v>
      </c>
      <c r="CQ26" s="139">
        <v>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121</v>
      </c>
      <c r="C27" s="189"/>
      <c r="D27" s="189" t="s">
        <v>116</v>
      </c>
      <c r="E27" s="189" t="s">
        <v>117</v>
      </c>
      <c r="F27" s="189" t="s">
        <v>61</v>
      </c>
      <c r="G27" s="88"/>
      <c r="H27" s="88"/>
      <c r="I27" s="88"/>
      <c r="J27" s="180"/>
      <c r="K27" s="79">
        <v>41</v>
      </c>
      <c r="L27" s="79">
        <v>33</v>
      </c>
      <c r="M27" s="79">
        <v>15</v>
      </c>
      <c r="N27" s="89">
        <v>13</v>
      </c>
      <c r="O27" s="90">
        <v>0</v>
      </c>
      <c r="P27" s="91">
        <f>N27+O27</f>
        <v>13</v>
      </c>
      <c r="Q27" s="80">
        <f>IFERROR(P27/M27,"-")</f>
        <v>0.86666666666667</v>
      </c>
      <c r="R27" s="79">
        <v>2</v>
      </c>
      <c r="S27" s="79">
        <v>4</v>
      </c>
      <c r="T27" s="80">
        <f>IFERROR(R27/(P27),"-")</f>
        <v>0.15384615384615</v>
      </c>
      <c r="U27" s="186"/>
      <c r="V27" s="82">
        <v>4</v>
      </c>
      <c r="W27" s="80">
        <f>IF(P27=0,"-",V27/P27)</f>
        <v>0.30769230769231</v>
      </c>
      <c r="X27" s="185">
        <v>88000</v>
      </c>
      <c r="Y27" s="186">
        <f>IFERROR(X27/P27,"-")</f>
        <v>6769.2307692308</v>
      </c>
      <c r="Z27" s="186">
        <f>IFERROR(X27/V27,"-")</f>
        <v>22000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3</v>
      </c>
      <c r="BF27" s="111">
        <f>IF(P27=0,"",IF(BE27=0,"",(BE27/P27)))</f>
        <v>0.23076923076923</v>
      </c>
      <c r="BG27" s="110">
        <v>1</v>
      </c>
      <c r="BH27" s="112">
        <f>IFERROR(BG27/BE27,"-")</f>
        <v>0.33333333333333</v>
      </c>
      <c r="BI27" s="113">
        <v>3000</v>
      </c>
      <c r="BJ27" s="114">
        <f>IFERROR(BI27/BE27,"-")</f>
        <v>1000</v>
      </c>
      <c r="BK27" s="115">
        <v>1</v>
      </c>
      <c r="BL27" s="115"/>
      <c r="BM27" s="115"/>
      <c r="BN27" s="117">
        <v>4</v>
      </c>
      <c r="BO27" s="118">
        <f>IF(P27=0,"",IF(BN27=0,"",(BN27/P27)))</f>
        <v>0.30769230769231</v>
      </c>
      <c r="BP27" s="119">
        <v>1</v>
      </c>
      <c r="BQ27" s="120">
        <f>IFERROR(BP27/BN27,"-")</f>
        <v>0.25</v>
      </c>
      <c r="BR27" s="121">
        <v>5000</v>
      </c>
      <c r="BS27" s="122">
        <f>IFERROR(BR27/BN27,"-")</f>
        <v>1250</v>
      </c>
      <c r="BT27" s="123">
        <v>1</v>
      </c>
      <c r="BU27" s="123"/>
      <c r="BV27" s="123"/>
      <c r="BW27" s="124">
        <v>4</v>
      </c>
      <c r="BX27" s="125">
        <f>IF(P27=0,"",IF(BW27=0,"",(BW27/P27)))</f>
        <v>0.30769230769231</v>
      </c>
      <c r="BY27" s="126">
        <v>2</v>
      </c>
      <c r="BZ27" s="127">
        <f>IFERROR(BY27/BW27,"-")</f>
        <v>0.5</v>
      </c>
      <c r="CA27" s="128">
        <v>80000</v>
      </c>
      <c r="CB27" s="129">
        <f>IFERROR(CA27/BW27,"-")</f>
        <v>20000</v>
      </c>
      <c r="CC27" s="130"/>
      <c r="CD27" s="130">
        <v>1</v>
      </c>
      <c r="CE27" s="130">
        <v>1</v>
      </c>
      <c r="CF27" s="131">
        <v>2</v>
      </c>
      <c r="CG27" s="132">
        <f>IF(P27=0,"",IF(CF27=0,"",(CF27/P27)))</f>
        <v>0.15384615384615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4</v>
      </c>
      <c r="CP27" s="139">
        <v>88000</v>
      </c>
      <c r="CQ27" s="139">
        <v>70000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189" t="s">
        <v>122</v>
      </c>
      <c r="C28" s="189"/>
      <c r="D28" s="189" t="s">
        <v>123</v>
      </c>
      <c r="E28" s="189" t="s">
        <v>124</v>
      </c>
      <c r="F28" s="189" t="s">
        <v>63</v>
      </c>
      <c r="G28" s="88" t="s">
        <v>118</v>
      </c>
      <c r="H28" s="88" t="s">
        <v>77</v>
      </c>
      <c r="I28" s="191" t="s">
        <v>125</v>
      </c>
      <c r="J28" s="180">
        <v>180000</v>
      </c>
      <c r="K28" s="79">
        <v>7</v>
      </c>
      <c r="L28" s="79">
        <v>0</v>
      </c>
      <c r="M28" s="79">
        <v>28</v>
      </c>
      <c r="N28" s="89">
        <v>1</v>
      </c>
      <c r="O28" s="90">
        <v>0</v>
      </c>
      <c r="P28" s="91">
        <f>N28+O28</f>
        <v>1</v>
      </c>
      <c r="Q28" s="80">
        <f>IFERROR(P28/M28,"-")</f>
        <v>0.035714285714286</v>
      </c>
      <c r="R28" s="79">
        <v>0</v>
      </c>
      <c r="S28" s="79">
        <v>0</v>
      </c>
      <c r="T28" s="80">
        <f>IFERROR(R28/(P28),"-")</f>
        <v>0</v>
      </c>
      <c r="U28" s="186">
        <f>IFERROR(J28/SUM(N28:O29),"-")</f>
        <v>60000</v>
      </c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>
        <f>SUM(X28:X29)-SUM(J28:J29)</f>
        <v>-180000</v>
      </c>
      <c r="AB28" s="83">
        <f>SUM(X28:X29)/SUM(J28:J29)</f>
        <v>0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1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126</v>
      </c>
      <c r="C29" s="189"/>
      <c r="D29" s="189" t="s">
        <v>123</v>
      </c>
      <c r="E29" s="189" t="s">
        <v>124</v>
      </c>
      <c r="F29" s="189" t="s">
        <v>61</v>
      </c>
      <c r="G29" s="88"/>
      <c r="H29" s="88"/>
      <c r="I29" s="88"/>
      <c r="J29" s="180"/>
      <c r="K29" s="79">
        <v>14</v>
      </c>
      <c r="L29" s="79">
        <v>8</v>
      </c>
      <c r="M29" s="79">
        <v>7</v>
      </c>
      <c r="N29" s="89">
        <v>2</v>
      </c>
      <c r="O29" s="90">
        <v>0</v>
      </c>
      <c r="P29" s="91">
        <f>N29+O29</f>
        <v>2</v>
      </c>
      <c r="Q29" s="80">
        <f>IFERROR(P29/M29,"-")</f>
        <v>0.28571428571429</v>
      </c>
      <c r="R29" s="79">
        <v>0</v>
      </c>
      <c r="S29" s="79">
        <v>1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5.1277777777778</v>
      </c>
      <c r="B30" s="189" t="s">
        <v>127</v>
      </c>
      <c r="C30" s="189"/>
      <c r="D30" s="189" t="s">
        <v>74</v>
      </c>
      <c r="E30" s="189" t="s">
        <v>75</v>
      </c>
      <c r="F30" s="189" t="s">
        <v>63</v>
      </c>
      <c r="G30" s="88" t="s">
        <v>118</v>
      </c>
      <c r="H30" s="88" t="s">
        <v>77</v>
      </c>
      <c r="I30" s="190" t="s">
        <v>102</v>
      </c>
      <c r="J30" s="180">
        <v>180000</v>
      </c>
      <c r="K30" s="79">
        <v>8</v>
      </c>
      <c r="L30" s="79">
        <v>0</v>
      </c>
      <c r="M30" s="79">
        <v>21</v>
      </c>
      <c r="N30" s="89">
        <v>1</v>
      </c>
      <c r="O30" s="90">
        <v>0</v>
      </c>
      <c r="P30" s="91">
        <f>N30+O30</f>
        <v>1</v>
      </c>
      <c r="Q30" s="80">
        <f>IFERROR(P30/M30,"-")</f>
        <v>0.047619047619048</v>
      </c>
      <c r="R30" s="79">
        <v>0</v>
      </c>
      <c r="S30" s="79">
        <v>0</v>
      </c>
      <c r="T30" s="80">
        <f>IFERROR(R30/(P30),"-")</f>
        <v>0</v>
      </c>
      <c r="U30" s="186">
        <f>IFERROR(J30/SUM(N30:O31),"-")</f>
        <v>45000</v>
      </c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>
        <f>SUM(X30:X31)-SUM(J30:J31)</f>
        <v>743000</v>
      </c>
      <c r="AB30" s="83">
        <f>SUM(X30:X31)/SUM(J30:J31)</f>
        <v>5.1277777777778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1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128</v>
      </c>
      <c r="C31" s="189"/>
      <c r="D31" s="189" t="s">
        <v>74</v>
      </c>
      <c r="E31" s="189" t="s">
        <v>75</v>
      </c>
      <c r="F31" s="189" t="s">
        <v>61</v>
      </c>
      <c r="G31" s="88"/>
      <c r="H31" s="88"/>
      <c r="I31" s="88"/>
      <c r="J31" s="180"/>
      <c r="K31" s="79">
        <v>17</v>
      </c>
      <c r="L31" s="79">
        <v>15</v>
      </c>
      <c r="M31" s="79">
        <v>5</v>
      </c>
      <c r="N31" s="89">
        <v>3</v>
      </c>
      <c r="O31" s="90">
        <v>0</v>
      </c>
      <c r="P31" s="91">
        <f>N31+O31</f>
        <v>3</v>
      </c>
      <c r="Q31" s="80">
        <f>IFERROR(P31/M31,"-")</f>
        <v>0.6</v>
      </c>
      <c r="R31" s="79">
        <v>1</v>
      </c>
      <c r="S31" s="79">
        <v>1</v>
      </c>
      <c r="T31" s="80">
        <f>IFERROR(R31/(P31),"-")</f>
        <v>0.33333333333333</v>
      </c>
      <c r="U31" s="186"/>
      <c r="V31" s="82">
        <v>1</v>
      </c>
      <c r="W31" s="80">
        <f>IF(P31=0,"-",V31/P31)</f>
        <v>0.33333333333333</v>
      </c>
      <c r="X31" s="185">
        <v>923000</v>
      </c>
      <c r="Y31" s="186">
        <f>IFERROR(X31/P31,"-")</f>
        <v>307666.66666667</v>
      </c>
      <c r="Z31" s="186">
        <f>IFERROR(X31/V31,"-")</f>
        <v>923000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3</v>
      </c>
      <c r="BO31" s="118">
        <f>IF(P31=0,"",IF(BN31=0,"",(BN31/P31)))</f>
        <v>1</v>
      </c>
      <c r="BP31" s="119">
        <v>1</v>
      </c>
      <c r="BQ31" s="120">
        <f>IFERROR(BP31/BN31,"-")</f>
        <v>0.33333333333333</v>
      </c>
      <c r="BR31" s="121">
        <v>923000</v>
      </c>
      <c r="BS31" s="122">
        <f>IFERROR(BR31/BN31,"-")</f>
        <v>307666.66666667</v>
      </c>
      <c r="BT31" s="123"/>
      <c r="BU31" s="123"/>
      <c r="BV31" s="123">
        <v>1</v>
      </c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923000</v>
      </c>
      <c r="CQ31" s="139">
        <v>923000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0</v>
      </c>
      <c r="B32" s="189" t="s">
        <v>129</v>
      </c>
      <c r="C32" s="189"/>
      <c r="D32" s="189" t="s">
        <v>81</v>
      </c>
      <c r="E32" s="189" t="s">
        <v>82</v>
      </c>
      <c r="F32" s="189" t="s">
        <v>63</v>
      </c>
      <c r="G32" s="88" t="s">
        <v>130</v>
      </c>
      <c r="H32" s="88" t="s">
        <v>77</v>
      </c>
      <c r="I32" s="190" t="s">
        <v>102</v>
      </c>
      <c r="J32" s="180">
        <v>156000</v>
      </c>
      <c r="K32" s="79">
        <v>2</v>
      </c>
      <c r="L32" s="79">
        <v>0</v>
      </c>
      <c r="M32" s="79">
        <v>12</v>
      </c>
      <c r="N32" s="89">
        <v>0</v>
      </c>
      <c r="O32" s="90">
        <v>0</v>
      </c>
      <c r="P32" s="91">
        <f>N32+O32</f>
        <v>0</v>
      </c>
      <c r="Q32" s="80">
        <f>IFERROR(P32/M32,"-")</f>
        <v>0</v>
      </c>
      <c r="R32" s="79">
        <v>0</v>
      </c>
      <c r="S32" s="79">
        <v>0</v>
      </c>
      <c r="T32" s="80" t="str">
        <f>IFERROR(R32/(P32),"-")</f>
        <v>-</v>
      </c>
      <c r="U32" s="186">
        <f>IFERROR(J32/SUM(N32:O33),"-")</f>
        <v>22285.714285714</v>
      </c>
      <c r="V32" s="82">
        <v>0</v>
      </c>
      <c r="W32" s="80" t="str">
        <f>IF(P32=0,"-",V32/P32)</f>
        <v>-</v>
      </c>
      <c r="X32" s="185">
        <v>0</v>
      </c>
      <c r="Y32" s="186" t="str">
        <f>IFERROR(X32/P32,"-")</f>
        <v>-</v>
      </c>
      <c r="Z32" s="186" t="str">
        <f>IFERROR(X32/V32,"-")</f>
        <v>-</v>
      </c>
      <c r="AA32" s="180">
        <f>SUM(X32:X33)-SUM(J32:J33)</f>
        <v>-156000</v>
      </c>
      <c r="AB32" s="83">
        <f>SUM(X32:X33)/SUM(J32:J33)</f>
        <v>0</v>
      </c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131</v>
      </c>
      <c r="C33" s="189"/>
      <c r="D33" s="189" t="s">
        <v>81</v>
      </c>
      <c r="E33" s="189" t="s">
        <v>82</v>
      </c>
      <c r="F33" s="189" t="s">
        <v>61</v>
      </c>
      <c r="G33" s="88"/>
      <c r="H33" s="88"/>
      <c r="I33" s="88"/>
      <c r="J33" s="180"/>
      <c r="K33" s="79">
        <v>24</v>
      </c>
      <c r="L33" s="79">
        <v>21</v>
      </c>
      <c r="M33" s="79">
        <v>12</v>
      </c>
      <c r="N33" s="89">
        <v>7</v>
      </c>
      <c r="O33" s="90">
        <v>0</v>
      </c>
      <c r="P33" s="91">
        <f>N33+O33</f>
        <v>7</v>
      </c>
      <c r="Q33" s="80">
        <f>IFERROR(P33/M33,"-")</f>
        <v>0.58333333333333</v>
      </c>
      <c r="R33" s="79">
        <v>0</v>
      </c>
      <c r="S33" s="79">
        <v>0</v>
      </c>
      <c r="T33" s="80">
        <f>IFERROR(R33/(P33),"-")</f>
        <v>0</v>
      </c>
      <c r="U33" s="186"/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0.14285714285714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3</v>
      </c>
      <c r="BO33" s="118">
        <f>IF(P33=0,"",IF(BN33=0,"",(BN33/P33)))</f>
        <v>0.42857142857143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0.14285714285714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2</v>
      </c>
      <c r="CG33" s="132">
        <f>IF(P33=0,"",IF(CF33=0,"",(CF33/P33)))</f>
        <v>0.28571428571429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0.032051282051282</v>
      </c>
      <c r="B34" s="189" t="s">
        <v>132</v>
      </c>
      <c r="C34" s="189"/>
      <c r="D34" s="189" t="s">
        <v>133</v>
      </c>
      <c r="E34" s="189" t="s">
        <v>134</v>
      </c>
      <c r="F34" s="189" t="s">
        <v>63</v>
      </c>
      <c r="G34" s="88" t="s">
        <v>130</v>
      </c>
      <c r="H34" s="88" t="s">
        <v>77</v>
      </c>
      <c r="I34" s="88" t="s">
        <v>135</v>
      </c>
      <c r="J34" s="180">
        <v>156000</v>
      </c>
      <c r="K34" s="79">
        <v>5</v>
      </c>
      <c r="L34" s="79">
        <v>0</v>
      </c>
      <c r="M34" s="79">
        <v>7</v>
      </c>
      <c r="N34" s="89">
        <v>3</v>
      </c>
      <c r="O34" s="90">
        <v>0</v>
      </c>
      <c r="P34" s="91">
        <f>N34+O34</f>
        <v>3</v>
      </c>
      <c r="Q34" s="80">
        <f>IFERROR(P34/M34,"-")</f>
        <v>0.42857142857143</v>
      </c>
      <c r="R34" s="79">
        <v>1</v>
      </c>
      <c r="S34" s="79">
        <v>0</v>
      </c>
      <c r="T34" s="80">
        <f>IFERROR(R34/(P34),"-")</f>
        <v>0.33333333333333</v>
      </c>
      <c r="U34" s="186">
        <f>IFERROR(J34/SUM(N34:O35),"-")</f>
        <v>26000</v>
      </c>
      <c r="V34" s="82">
        <v>1</v>
      </c>
      <c r="W34" s="80">
        <f>IF(P34=0,"-",V34/P34)</f>
        <v>0.33333333333333</v>
      </c>
      <c r="X34" s="185">
        <v>5000</v>
      </c>
      <c r="Y34" s="186">
        <f>IFERROR(X34/P34,"-")</f>
        <v>1666.6666666667</v>
      </c>
      <c r="Z34" s="186">
        <f>IFERROR(X34/V34,"-")</f>
        <v>5000</v>
      </c>
      <c r="AA34" s="180">
        <f>SUM(X34:X35)-SUM(J34:J35)</f>
        <v>-151000</v>
      </c>
      <c r="AB34" s="83">
        <f>SUM(X34:X35)/SUM(J34:J35)</f>
        <v>0.032051282051282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0.33333333333333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0.66666666666667</v>
      </c>
      <c r="BP34" s="119">
        <v>1</v>
      </c>
      <c r="BQ34" s="120">
        <f>IFERROR(BP34/BN34,"-")</f>
        <v>0.5</v>
      </c>
      <c r="BR34" s="121">
        <v>5000</v>
      </c>
      <c r="BS34" s="122">
        <f>IFERROR(BR34/BN34,"-")</f>
        <v>2500</v>
      </c>
      <c r="BT34" s="123">
        <v>1</v>
      </c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5000</v>
      </c>
      <c r="CQ34" s="139">
        <v>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136</v>
      </c>
      <c r="C35" s="189"/>
      <c r="D35" s="189" t="s">
        <v>133</v>
      </c>
      <c r="E35" s="189" t="s">
        <v>134</v>
      </c>
      <c r="F35" s="189" t="s">
        <v>61</v>
      </c>
      <c r="G35" s="88"/>
      <c r="H35" s="88"/>
      <c r="I35" s="88"/>
      <c r="J35" s="180"/>
      <c r="K35" s="79">
        <v>13</v>
      </c>
      <c r="L35" s="79">
        <v>11</v>
      </c>
      <c r="M35" s="79">
        <v>11</v>
      </c>
      <c r="N35" s="89">
        <v>3</v>
      </c>
      <c r="O35" s="90">
        <v>0</v>
      </c>
      <c r="P35" s="91">
        <f>N35+O35</f>
        <v>3</v>
      </c>
      <c r="Q35" s="80">
        <f>IFERROR(P35/M35,"-")</f>
        <v>0.27272727272727</v>
      </c>
      <c r="R35" s="79">
        <v>0</v>
      </c>
      <c r="S35" s="79">
        <v>0</v>
      </c>
      <c r="T35" s="80">
        <f>IFERROR(R35/(P35),"-")</f>
        <v>0</v>
      </c>
      <c r="U35" s="186"/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0.33333333333333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2</v>
      </c>
      <c r="BO35" s="118">
        <f>IF(P35=0,"",IF(BN35=0,"",(BN35/P35)))</f>
        <v>0.66666666666667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0.020833333333333</v>
      </c>
      <c r="B36" s="189" t="s">
        <v>137</v>
      </c>
      <c r="C36" s="189"/>
      <c r="D36" s="189" t="s">
        <v>85</v>
      </c>
      <c r="E36" s="189" t="s">
        <v>86</v>
      </c>
      <c r="F36" s="189" t="s">
        <v>63</v>
      </c>
      <c r="G36" s="88" t="s">
        <v>138</v>
      </c>
      <c r="H36" s="88" t="s">
        <v>139</v>
      </c>
      <c r="I36" s="190" t="s">
        <v>140</v>
      </c>
      <c r="J36" s="180">
        <v>144000</v>
      </c>
      <c r="K36" s="79">
        <v>12</v>
      </c>
      <c r="L36" s="79">
        <v>0</v>
      </c>
      <c r="M36" s="79">
        <v>48</v>
      </c>
      <c r="N36" s="89">
        <v>3</v>
      </c>
      <c r="O36" s="90">
        <v>0</v>
      </c>
      <c r="P36" s="91">
        <f>N36+O36</f>
        <v>3</v>
      </c>
      <c r="Q36" s="80">
        <f>IFERROR(P36/M36,"-")</f>
        <v>0.0625</v>
      </c>
      <c r="R36" s="79">
        <v>0</v>
      </c>
      <c r="S36" s="79">
        <v>1</v>
      </c>
      <c r="T36" s="80">
        <f>IFERROR(R36/(P36),"-")</f>
        <v>0</v>
      </c>
      <c r="U36" s="186">
        <f>IFERROR(J36/SUM(N36:O37),"-")</f>
        <v>20571.428571429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SUM(X36:X37)-SUM(J36:J37)</f>
        <v>-141000</v>
      </c>
      <c r="AB36" s="83">
        <f>SUM(X36:X37)/SUM(J36:J37)</f>
        <v>0.020833333333333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2</v>
      </c>
      <c r="BF36" s="111">
        <f>IF(P36=0,"",IF(BE36=0,"",(BE36/P36)))</f>
        <v>0.66666666666667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141</v>
      </c>
      <c r="C37" s="189"/>
      <c r="D37" s="189" t="s">
        <v>85</v>
      </c>
      <c r="E37" s="189" t="s">
        <v>86</v>
      </c>
      <c r="F37" s="189" t="s">
        <v>61</v>
      </c>
      <c r="G37" s="88"/>
      <c r="H37" s="88"/>
      <c r="I37" s="88"/>
      <c r="J37" s="180"/>
      <c r="K37" s="79">
        <v>28</v>
      </c>
      <c r="L37" s="79">
        <v>23</v>
      </c>
      <c r="M37" s="79">
        <v>28</v>
      </c>
      <c r="N37" s="89">
        <v>4</v>
      </c>
      <c r="O37" s="90">
        <v>0</v>
      </c>
      <c r="P37" s="91">
        <f>N37+O37</f>
        <v>4</v>
      </c>
      <c r="Q37" s="80">
        <f>IFERROR(P37/M37,"-")</f>
        <v>0.14285714285714</v>
      </c>
      <c r="R37" s="79">
        <v>0</v>
      </c>
      <c r="S37" s="79">
        <v>0</v>
      </c>
      <c r="T37" s="80">
        <f>IFERROR(R37/(P37),"-")</f>
        <v>0</v>
      </c>
      <c r="U37" s="186"/>
      <c r="V37" s="82">
        <v>1</v>
      </c>
      <c r="W37" s="80">
        <f>IF(P37=0,"-",V37/P37)</f>
        <v>0.25</v>
      </c>
      <c r="X37" s="185">
        <v>3000</v>
      </c>
      <c r="Y37" s="186">
        <f>IFERROR(X37/P37,"-")</f>
        <v>750</v>
      </c>
      <c r="Z37" s="186">
        <f>IFERROR(X37/V37,"-")</f>
        <v>3000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3</v>
      </c>
      <c r="BO37" s="118">
        <f>IF(P37=0,"",IF(BN37=0,"",(BN37/P37)))</f>
        <v>0.75</v>
      </c>
      <c r="BP37" s="119">
        <v>1</v>
      </c>
      <c r="BQ37" s="120">
        <f>IFERROR(BP37/BN37,"-")</f>
        <v>0.33333333333333</v>
      </c>
      <c r="BR37" s="121">
        <v>3000</v>
      </c>
      <c r="BS37" s="122">
        <f>IFERROR(BR37/BN37,"-")</f>
        <v>1000</v>
      </c>
      <c r="BT37" s="123">
        <v>1</v>
      </c>
      <c r="BU37" s="123"/>
      <c r="BV37" s="123"/>
      <c r="BW37" s="124">
        <v>1</v>
      </c>
      <c r="BX37" s="125">
        <f>IF(P37=0,"",IF(BW37=0,"",(BW37/P37)))</f>
        <v>0.25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3000</v>
      </c>
      <c r="CQ37" s="139">
        <v>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0.0625</v>
      </c>
      <c r="B38" s="189" t="s">
        <v>142</v>
      </c>
      <c r="C38" s="189"/>
      <c r="D38" s="189" t="s">
        <v>123</v>
      </c>
      <c r="E38" s="189" t="s">
        <v>124</v>
      </c>
      <c r="F38" s="189" t="s">
        <v>63</v>
      </c>
      <c r="G38" s="88" t="s">
        <v>138</v>
      </c>
      <c r="H38" s="88" t="s">
        <v>139</v>
      </c>
      <c r="I38" s="191" t="s">
        <v>143</v>
      </c>
      <c r="J38" s="180">
        <v>144000</v>
      </c>
      <c r="K38" s="79">
        <v>8</v>
      </c>
      <c r="L38" s="79">
        <v>0</v>
      </c>
      <c r="M38" s="79">
        <v>47</v>
      </c>
      <c r="N38" s="89">
        <v>2</v>
      </c>
      <c r="O38" s="90">
        <v>0</v>
      </c>
      <c r="P38" s="91">
        <f>N38+O38</f>
        <v>2</v>
      </c>
      <c r="Q38" s="80">
        <f>IFERROR(P38/M38,"-")</f>
        <v>0.042553191489362</v>
      </c>
      <c r="R38" s="79">
        <v>1</v>
      </c>
      <c r="S38" s="79">
        <v>0</v>
      </c>
      <c r="T38" s="80">
        <f>IFERROR(R38/(P38),"-")</f>
        <v>0.5</v>
      </c>
      <c r="U38" s="186">
        <f>IFERROR(J38/SUM(N38:O39),"-")</f>
        <v>36000</v>
      </c>
      <c r="V38" s="82">
        <v>1</v>
      </c>
      <c r="W38" s="80">
        <f>IF(P38=0,"-",V38/P38)</f>
        <v>0.5</v>
      </c>
      <c r="X38" s="185">
        <v>9000</v>
      </c>
      <c r="Y38" s="186">
        <f>IFERROR(X38/P38,"-")</f>
        <v>4500</v>
      </c>
      <c r="Z38" s="186">
        <f>IFERROR(X38/V38,"-")</f>
        <v>9000</v>
      </c>
      <c r="AA38" s="180">
        <f>SUM(X38:X39)-SUM(J38:J39)</f>
        <v>-135000</v>
      </c>
      <c r="AB38" s="83">
        <f>SUM(X38:X39)/SUM(J38:J39)</f>
        <v>0.0625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2</v>
      </c>
      <c r="BO38" s="118">
        <f>IF(P38=0,"",IF(BN38=0,"",(BN38/P38)))</f>
        <v>1</v>
      </c>
      <c r="BP38" s="119">
        <v>1</v>
      </c>
      <c r="BQ38" s="120">
        <f>IFERROR(BP38/BN38,"-")</f>
        <v>0.5</v>
      </c>
      <c r="BR38" s="121">
        <v>9000</v>
      </c>
      <c r="BS38" s="122">
        <f>IFERROR(BR38/BN38,"-")</f>
        <v>4500</v>
      </c>
      <c r="BT38" s="123"/>
      <c r="BU38" s="123"/>
      <c r="BV38" s="123">
        <v>1</v>
      </c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9000</v>
      </c>
      <c r="CQ38" s="139">
        <v>9000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144</v>
      </c>
      <c r="C39" s="189"/>
      <c r="D39" s="189" t="s">
        <v>123</v>
      </c>
      <c r="E39" s="189" t="s">
        <v>124</v>
      </c>
      <c r="F39" s="189" t="s">
        <v>61</v>
      </c>
      <c r="G39" s="88"/>
      <c r="H39" s="88"/>
      <c r="I39" s="88"/>
      <c r="J39" s="180"/>
      <c r="K39" s="79">
        <v>26</v>
      </c>
      <c r="L39" s="79">
        <v>19</v>
      </c>
      <c r="M39" s="79">
        <v>6</v>
      </c>
      <c r="N39" s="89">
        <v>2</v>
      </c>
      <c r="O39" s="90">
        <v>0</v>
      </c>
      <c r="P39" s="91">
        <f>N39+O39</f>
        <v>2</v>
      </c>
      <c r="Q39" s="80">
        <f>IFERROR(P39/M39,"-")</f>
        <v>0.33333333333333</v>
      </c>
      <c r="R39" s="79">
        <v>0</v>
      </c>
      <c r="S39" s="79">
        <v>0</v>
      </c>
      <c r="T39" s="80">
        <f>IFERROR(R39/(P39),"-")</f>
        <v>0</v>
      </c>
      <c r="U39" s="186"/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1</v>
      </c>
      <c r="CG39" s="132">
        <f>IF(P39=0,"",IF(CF39=0,"",(CF39/P39)))</f>
        <v>0.5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0.20833333333333</v>
      </c>
      <c r="B40" s="189" t="s">
        <v>145</v>
      </c>
      <c r="C40" s="189"/>
      <c r="D40" s="189" t="s">
        <v>94</v>
      </c>
      <c r="E40" s="189" t="s">
        <v>146</v>
      </c>
      <c r="F40" s="189" t="s">
        <v>63</v>
      </c>
      <c r="G40" s="88" t="s">
        <v>147</v>
      </c>
      <c r="H40" s="88" t="s">
        <v>77</v>
      </c>
      <c r="I40" s="191" t="s">
        <v>125</v>
      </c>
      <c r="J40" s="180">
        <v>96000</v>
      </c>
      <c r="K40" s="79">
        <v>0</v>
      </c>
      <c r="L40" s="79">
        <v>0</v>
      </c>
      <c r="M40" s="79">
        <v>20</v>
      </c>
      <c r="N40" s="89">
        <v>2</v>
      </c>
      <c r="O40" s="90">
        <v>0</v>
      </c>
      <c r="P40" s="91">
        <f>N40+O40</f>
        <v>2</v>
      </c>
      <c r="Q40" s="80">
        <f>IFERROR(P40/M40,"-")</f>
        <v>0.1</v>
      </c>
      <c r="R40" s="79">
        <v>1</v>
      </c>
      <c r="S40" s="79">
        <v>0</v>
      </c>
      <c r="T40" s="80">
        <f>IFERROR(R40/(P40),"-")</f>
        <v>0.5</v>
      </c>
      <c r="U40" s="186">
        <f>IFERROR(J40/SUM(N40:O41),"-")</f>
        <v>19200</v>
      </c>
      <c r="V40" s="82">
        <v>1</v>
      </c>
      <c r="W40" s="80">
        <f>IF(P40=0,"-",V40/P40)</f>
        <v>0.5</v>
      </c>
      <c r="X40" s="185">
        <v>3000</v>
      </c>
      <c r="Y40" s="186">
        <f>IFERROR(X40/P40,"-")</f>
        <v>1500</v>
      </c>
      <c r="Z40" s="186">
        <f>IFERROR(X40/V40,"-")</f>
        <v>3000</v>
      </c>
      <c r="AA40" s="180">
        <f>SUM(X40:X41)-SUM(J40:J41)</f>
        <v>-76000</v>
      </c>
      <c r="AB40" s="83">
        <f>SUM(X40:X41)/SUM(J40:J41)</f>
        <v>0.20833333333333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2</v>
      </c>
      <c r="BO40" s="118">
        <f>IF(P40=0,"",IF(BN40=0,"",(BN40/P40)))</f>
        <v>1</v>
      </c>
      <c r="BP40" s="119">
        <v>1</v>
      </c>
      <c r="BQ40" s="120">
        <f>IFERROR(BP40/BN40,"-")</f>
        <v>0.5</v>
      </c>
      <c r="BR40" s="121">
        <v>3000</v>
      </c>
      <c r="BS40" s="122">
        <f>IFERROR(BR40/BN40,"-")</f>
        <v>1500</v>
      </c>
      <c r="BT40" s="123">
        <v>1</v>
      </c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3000</v>
      </c>
      <c r="CQ40" s="139">
        <v>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148</v>
      </c>
      <c r="C41" s="189"/>
      <c r="D41" s="189" t="s">
        <v>94</v>
      </c>
      <c r="E41" s="189" t="s">
        <v>146</v>
      </c>
      <c r="F41" s="189" t="s">
        <v>61</v>
      </c>
      <c r="G41" s="88"/>
      <c r="H41" s="88"/>
      <c r="I41" s="88"/>
      <c r="J41" s="180"/>
      <c r="K41" s="79">
        <v>18</v>
      </c>
      <c r="L41" s="79">
        <v>11</v>
      </c>
      <c r="M41" s="79">
        <v>10</v>
      </c>
      <c r="N41" s="89">
        <v>3</v>
      </c>
      <c r="O41" s="90">
        <v>0</v>
      </c>
      <c r="P41" s="91">
        <f>N41+O41</f>
        <v>3</v>
      </c>
      <c r="Q41" s="80">
        <f>IFERROR(P41/M41,"-")</f>
        <v>0.3</v>
      </c>
      <c r="R41" s="79">
        <v>0</v>
      </c>
      <c r="S41" s="79">
        <v>1</v>
      </c>
      <c r="T41" s="80">
        <f>IFERROR(R41/(P41),"-")</f>
        <v>0</v>
      </c>
      <c r="U41" s="186"/>
      <c r="V41" s="82">
        <v>1</v>
      </c>
      <c r="W41" s="80">
        <f>IF(P41=0,"-",V41/P41)</f>
        <v>0.33333333333333</v>
      </c>
      <c r="X41" s="185">
        <v>17000</v>
      </c>
      <c r="Y41" s="186">
        <f>IFERROR(X41/P41,"-")</f>
        <v>5666.6666666667</v>
      </c>
      <c r="Z41" s="186">
        <f>IFERROR(X41/V41,"-")</f>
        <v>17000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0.33333333333333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0.33333333333333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>
        <v>1</v>
      </c>
      <c r="CG41" s="132">
        <f>IF(P41=0,"",IF(CF41=0,"",(CF41/P41)))</f>
        <v>0.33333333333333</v>
      </c>
      <c r="CH41" s="133">
        <v>1</v>
      </c>
      <c r="CI41" s="134">
        <f>IFERROR(CH41/CF41,"-")</f>
        <v>1</v>
      </c>
      <c r="CJ41" s="135">
        <v>17000</v>
      </c>
      <c r="CK41" s="136">
        <f>IFERROR(CJ41/CF41,"-")</f>
        <v>17000</v>
      </c>
      <c r="CL41" s="137"/>
      <c r="CM41" s="137"/>
      <c r="CN41" s="137">
        <v>1</v>
      </c>
      <c r="CO41" s="138">
        <v>1</v>
      </c>
      <c r="CP41" s="139">
        <v>17000</v>
      </c>
      <c r="CQ41" s="139">
        <v>17000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4.0729895833333</v>
      </c>
      <c r="B42" s="189" t="s">
        <v>149</v>
      </c>
      <c r="C42" s="189"/>
      <c r="D42" s="189" t="s">
        <v>100</v>
      </c>
      <c r="E42" s="189" t="s">
        <v>95</v>
      </c>
      <c r="F42" s="189" t="s">
        <v>63</v>
      </c>
      <c r="G42" s="88" t="s">
        <v>147</v>
      </c>
      <c r="H42" s="88" t="s">
        <v>77</v>
      </c>
      <c r="I42" s="191" t="s">
        <v>143</v>
      </c>
      <c r="J42" s="180">
        <v>96000</v>
      </c>
      <c r="K42" s="79">
        <v>3</v>
      </c>
      <c r="L42" s="79">
        <v>0</v>
      </c>
      <c r="M42" s="79">
        <v>29</v>
      </c>
      <c r="N42" s="89">
        <v>2</v>
      </c>
      <c r="O42" s="90">
        <v>0</v>
      </c>
      <c r="P42" s="91">
        <f>N42+O42</f>
        <v>2</v>
      </c>
      <c r="Q42" s="80">
        <f>IFERROR(P42/M42,"-")</f>
        <v>0.068965517241379</v>
      </c>
      <c r="R42" s="79">
        <v>1</v>
      </c>
      <c r="S42" s="79">
        <v>1</v>
      </c>
      <c r="T42" s="80">
        <f>IFERROR(R42/(P42),"-")</f>
        <v>0.5</v>
      </c>
      <c r="U42" s="186">
        <f>IFERROR(J42/SUM(N42:O43),"-")</f>
        <v>19200</v>
      </c>
      <c r="V42" s="82">
        <v>2</v>
      </c>
      <c r="W42" s="80">
        <f>IF(P42=0,"-",V42/P42)</f>
        <v>1</v>
      </c>
      <c r="X42" s="185">
        <v>370007</v>
      </c>
      <c r="Y42" s="186">
        <f>IFERROR(X42/P42,"-")</f>
        <v>185003.5</v>
      </c>
      <c r="Z42" s="186">
        <f>IFERROR(X42/V42,"-")</f>
        <v>185003.5</v>
      </c>
      <c r="AA42" s="180">
        <f>SUM(X42:X43)-SUM(J42:J43)</f>
        <v>295007</v>
      </c>
      <c r="AB42" s="83">
        <f>SUM(X42:X43)/SUM(J42:J43)</f>
        <v>4.0729895833333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2</v>
      </c>
      <c r="BX42" s="125">
        <f>IF(P42=0,"",IF(BW42=0,"",(BW42/P42)))</f>
        <v>1</v>
      </c>
      <c r="BY42" s="126">
        <v>2</v>
      </c>
      <c r="BZ42" s="127">
        <f>IFERROR(BY42/BW42,"-")</f>
        <v>1</v>
      </c>
      <c r="CA42" s="128">
        <v>370007</v>
      </c>
      <c r="CB42" s="129">
        <f>IFERROR(CA42/BW42,"-")</f>
        <v>185003.5</v>
      </c>
      <c r="CC42" s="130">
        <v>1</v>
      </c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2</v>
      </c>
      <c r="CP42" s="139">
        <v>370007</v>
      </c>
      <c r="CQ42" s="139">
        <v>360007</v>
      </c>
      <c r="CR42" s="139"/>
      <c r="CS42" s="140" t="str">
        <f>IF(AND(CQ42=0,CR42=0),"",IF(AND(CQ42&lt;=100000,CR42&lt;=100000),"",IF(CQ42/CP42&gt;0.7,"男高",IF(CR42/CP42&gt;0.7,"女高",""))))</f>
        <v>男高</v>
      </c>
    </row>
    <row r="43" spans="1:98">
      <c r="A43" s="78"/>
      <c r="B43" s="189" t="s">
        <v>150</v>
      </c>
      <c r="C43" s="189"/>
      <c r="D43" s="189" t="s">
        <v>100</v>
      </c>
      <c r="E43" s="189" t="s">
        <v>95</v>
      </c>
      <c r="F43" s="189" t="s">
        <v>61</v>
      </c>
      <c r="G43" s="88"/>
      <c r="H43" s="88"/>
      <c r="I43" s="88"/>
      <c r="J43" s="180"/>
      <c r="K43" s="79">
        <v>18</v>
      </c>
      <c r="L43" s="79">
        <v>14</v>
      </c>
      <c r="M43" s="79">
        <v>1</v>
      </c>
      <c r="N43" s="89">
        <v>3</v>
      </c>
      <c r="O43" s="90">
        <v>0</v>
      </c>
      <c r="P43" s="91">
        <f>N43+O43</f>
        <v>3</v>
      </c>
      <c r="Q43" s="80">
        <f>IFERROR(P43/M43,"-")</f>
        <v>3</v>
      </c>
      <c r="R43" s="79">
        <v>1</v>
      </c>
      <c r="S43" s="79">
        <v>1</v>
      </c>
      <c r="T43" s="80">
        <f>IFERROR(R43/(P43),"-")</f>
        <v>0.33333333333333</v>
      </c>
      <c r="U43" s="186"/>
      <c r="V43" s="82">
        <v>1</v>
      </c>
      <c r="W43" s="80">
        <f>IF(P43=0,"-",V43/P43)</f>
        <v>0.33333333333333</v>
      </c>
      <c r="X43" s="185">
        <v>21000</v>
      </c>
      <c r="Y43" s="186">
        <f>IFERROR(X43/P43,"-")</f>
        <v>7000</v>
      </c>
      <c r="Z43" s="186">
        <f>IFERROR(X43/V43,"-")</f>
        <v>21000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>
        <v>1</v>
      </c>
      <c r="AW43" s="105">
        <f>IF(P43=0,"",IF(AV43=0,"",(AV43/P43)))</f>
        <v>0.33333333333333</v>
      </c>
      <c r="AX43" s="104">
        <v>1</v>
      </c>
      <c r="AY43" s="106">
        <f>IFERROR(AX43/AV43,"-")</f>
        <v>1</v>
      </c>
      <c r="AZ43" s="107">
        <v>21000</v>
      </c>
      <c r="BA43" s="108">
        <f>IFERROR(AZ43/AV43,"-")</f>
        <v>21000</v>
      </c>
      <c r="BB43" s="109"/>
      <c r="BC43" s="109"/>
      <c r="BD43" s="109">
        <v>1</v>
      </c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2</v>
      </c>
      <c r="BO43" s="118">
        <f>IF(P43=0,"",IF(BN43=0,"",(BN43/P43)))</f>
        <v>0.66666666666667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21000</v>
      </c>
      <c r="CQ43" s="139">
        <v>21000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</v>
      </c>
      <c r="B44" s="189" t="s">
        <v>151</v>
      </c>
      <c r="C44" s="189"/>
      <c r="D44" s="189" t="s">
        <v>152</v>
      </c>
      <c r="E44" s="189" t="s">
        <v>101</v>
      </c>
      <c r="F44" s="189" t="s">
        <v>63</v>
      </c>
      <c r="G44" s="88" t="s">
        <v>76</v>
      </c>
      <c r="H44" s="88" t="s">
        <v>153</v>
      </c>
      <c r="I44" s="88"/>
      <c r="J44" s="180">
        <v>102000</v>
      </c>
      <c r="K44" s="79">
        <v>8</v>
      </c>
      <c r="L44" s="79">
        <v>0</v>
      </c>
      <c r="M44" s="79">
        <v>26</v>
      </c>
      <c r="N44" s="89">
        <v>3</v>
      </c>
      <c r="O44" s="90">
        <v>0</v>
      </c>
      <c r="P44" s="91">
        <f>N44+O44</f>
        <v>3</v>
      </c>
      <c r="Q44" s="80">
        <f>IFERROR(P44/M44,"-")</f>
        <v>0.11538461538462</v>
      </c>
      <c r="R44" s="79">
        <v>0</v>
      </c>
      <c r="S44" s="79">
        <v>0</v>
      </c>
      <c r="T44" s="80">
        <f>IFERROR(R44/(P44),"-")</f>
        <v>0</v>
      </c>
      <c r="U44" s="186">
        <f>IFERROR(J44/SUM(N44:O45),"-")</f>
        <v>17000</v>
      </c>
      <c r="V44" s="82">
        <v>0</v>
      </c>
      <c r="W44" s="80">
        <f>IF(P44=0,"-",V44/P44)</f>
        <v>0</v>
      </c>
      <c r="X44" s="185">
        <v>0</v>
      </c>
      <c r="Y44" s="186">
        <f>IFERROR(X44/P44,"-")</f>
        <v>0</v>
      </c>
      <c r="Z44" s="186" t="str">
        <f>IFERROR(X44/V44,"-")</f>
        <v>-</v>
      </c>
      <c r="AA44" s="180">
        <f>SUM(X44:X45)-SUM(J44:J45)</f>
        <v>-102000</v>
      </c>
      <c r="AB44" s="83">
        <f>SUM(X44:X45)/SUM(J44:J45)</f>
        <v>0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0.33333333333333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2</v>
      </c>
      <c r="BO44" s="118">
        <f>IF(P44=0,"",IF(BN44=0,"",(BN44/P44)))</f>
        <v>0.66666666666667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154</v>
      </c>
      <c r="C45" s="189"/>
      <c r="D45" s="189" t="s">
        <v>152</v>
      </c>
      <c r="E45" s="189" t="s">
        <v>101</v>
      </c>
      <c r="F45" s="189" t="s">
        <v>61</v>
      </c>
      <c r="G45" s="88"/>
      <c r="H45" s="88"/>
      <c r="I45" s="88"/>
      <c r="J45" s="180"/>
      <c r="K45" s="79">
        <v>27</v>
      </c>
      <c r="L45" s="79">
        <v>20</v>
      </c>
      <c r="M45" s="79">
        <v>12</v>
      </c>
      <c r="N45" s="89">
        <v>3</v>
      </c>
      <c r="O45" s="90">
        <v>0</v>
      </c>
      <c r="P45" s="91">
        <f>N45+O45</f>
        <v>3</v>
      </c>
      <c r="Q45" s="80">
        <f>IFERROR(P45/M45,"-")</f>
        <v>0.25</v>
      </c>
      <c r="R45" s="79">
        <v>0</v>
      </c>
      <c r="S45" s="79">
        <v>0</v>
      </c>
      <c r="T45" s="80">
        <f>IFERROR(R45/(P45),"-")</f>
        <v>0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0.33333333333333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1</v>
      </c>
      <c r="BO45" s="118">
        <f>IF(P45=0,"",IF(BN45=0,"",(BN45/P45)))</f>
        <v>0.33333333333333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>
        <v>1</v>
      </c>
      <c r="CG45" s="132">
        <f>IF(P45=0,"",IF(CF45=0,"",(CF45/P45)))</f>
        <v>0.33333333333333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2.3529411764706</v>
      </c>
      <c r="B46" s="189" t="s">
        <v>155</v>
      </c>
      <c r="C46" s="189"/>
      <c r="D46" s="189" t="s">
        <v>152</v>
      </c>
      <c r="E46" s="189" t="s">
        <v>106</v>
      </c>
      <c r="F46" s="189" t="s">
        <v>63</v>
      </c>
      <c r="G46" s="88" t="s">
        <v>76</v>
      </c>
      <c r="H46" s="88" t="s">
        <v>153</v>
      </c>
      <c r="I46" s="88"/>
      <c r="J46" s="180">
        <v>102000</v>
      </c>
      <c r="K46" s="79">
        <v>10</v>
      </c>
      <c r="L46" s="79">
        <v>0</v>
      </c>
      <c r="M46" s="79">
        <v>49</v>
      </c>
      <c r="N46" s="89">
        <v>2</v>
      </c>
      <c r="O46" s="90">
        <v>0</v>
      </c>
      <c r="P46" s="91">
        <f>N46+O46</f>
        <v>2</v>
      </c>
      <c r="Q46" s="80">
        <f>IFERROR(P46/M46,"-")</f>
        <v>0.040816326530612</v>
      </c>
      <c r="R46" s="79">
        <v>0</v>
      </c>
      <c r="S46" s="79">
        <v>0</v>
      </c>
      <c r="T46" s="80">
        <f>IFERROR(R46/(P46),"-")</f>
        <v>0</v>
      </c>
      <c r="U46" s="186">
        <f>IFERROR(J46/SUM(N46:O47),"-")</f>
        <v>14571.428571429</v>
      </c>
      <c r="V46" s="82">
        <v>0</v>
      </c>
      <c r="W46" s="80">
        <f>IF(P46=0,"-",V46/P46)</f>
        <v>0</v>
      </c>
      <c r="X46" s="185">
        <v>0</v>
      </c>
      <c r="Y46" s="186">
        <f>IFERROR(X46/P46,"-")</f>
        <v>0</v>
      </c>
      <c r="Z46" s="186" t="str">
        <f>IFERROR(X46/V46,"-")</f>
        <v>-</v>
      </c>
      <c r="AA46" s="180">
        <f>SUM(X46:X47)-SUM(J46:J47)</f>
        <v>138000</v>
      </c>
      <c r="AB46" s="83">
        <f>SUM(X46:X47)/SUM(J46:J47)</f>
        <v>2.3529411764706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1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156</v>
      </c>
      <c r="C47" s="189"/>
      <c r="D47" s="189" t="s">
        <v>152</v>
      </c>
      <c r="E47" s="189" t="s">
        <v>106</v>
      </c>
      <c r="F47" s="189" t="s">
        <v>61</v>
      </c>
      <c r="G47" s="88"/>
      <c r="H47" s="88"/>
      <c r="I47" s="88"/>
      <c r="J47" s="180"/>
      <c r="K47" s="79">
        <v>31</v>
      </c>
      <c r="L47" s="79">
        <v>18</v>
      </c>
      <c r="M47" s="79">
        <v>32</v>
      </c>
      <c r="N47" s="89">
        <v>5</v>
      </c>
      <c r="O47" s="90">
        <v>0</v>
      </c>
      <c r="P47" s="91">
        <f>N47+O47</f>
        <v>5</v>
      </c>
      <c r="Q47" s="80">
        <f>IFERROR(P47/M47,"-")</f>
        <v>0.15625</v>
      </c>
      <c r="R47" s="79">
        <v>1</v>
      </c>
      <c r="S47" s="79">
        <v>2</v>
      </c>
      <c r="T47" s="80">
        <f>IFERROR(R47/(P47),"-")</f>
        <v>0.2</v>
      </c>
      <c r="U47" s="186"/>
      <c r="V47" s="82">
        <v>2</v>
      </c>
      <c r="W47" s="80">
        <f>IF(P47=0,"-",V47/P47)</f>
        <v>0.4</v>
      </c>
      <c r="X47" s="185">
        <v>240000</v>
      </c>
      <c r="Y47" s="186">
        <f>IFERROR(X47/P47,"-")</f>
        <v>48000</v>
      </c>
      <c r="Z47" s="186">
        <f>IFERROR(X47/V47,"-")</f>
        <v>120000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3</v>
      </c>
      <c r="BO47" s="118">
        <f>IF(P47=0,"",IF(BN47=0,"",(BN47/P47)))</f>
        <v>0.6</v>
      </c>
      <c r="BP47" s="119">
        <v>1</v>
      </c>
      <c r="BQ47" s="120">
        <f>IFERROR(BP47/BN47,"-")</f>
        <v>0.33333333333333</v>
      </c>
      <c r="BR47" s="121">
        <v>40000</v>
      </c>
      <c r="BS47" s="122">
        <f>IFERROR(BR47/BN47,"-")</f>
        <v>13333.333333333</v>
      </c>
      <c r="BT47" s="123"/>
      <c r="BU47" s="123"/>
      <c r="BV47" s="123">
        <v>1</v>
      </c>
      <c r="BW47" s="124">
        <v>1</v>
      </c>
      <c r="BX47" s="125">
        <f>IF(P47=0,"",IF(BW47=0,"",(BW47/P47)))</f>
        <v>0.2</v>
      </c>
      <c r="BY47" s="126">
        <v>1</v>
      </c>
      <c r="BZ47" s="127">
        <f>IFERROR(BY47/BW47,"-")</f>
        <v>1</v>
      </c>
      <c r="CA47" s="128">
        <v>200000</v>
      </c>
      <c r="CB47" s="129">
        <f>IFERROR(CA47/BW47,"-")</f>
        <v>200000</v>
      </c>
      <c r="CC47" s="130"/>
      <c r="CD47" s="130"/>
      <c r="CE47" s="130">
        <v>1</v>
      </c>
      <c r="CF47" s="131">
        <v>1</v>
      </c>
      <c r="CG47" s="132">
        <f>IF(P47=0,"",IF(CF47=0,"",(CF47/P47)))</f>
        <v>0.2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2</v>
      </c>
      <c r="CP47" s="139">
        <v>240000</v>
      </c>
      <c r="CQ47" s="139">
        <v>200000</v>
      </c>
      <c r="CR47" s="139"/>
      <c r="CS47" s="140" t="str">
        <f>IF(AND(CQ47=0,CR47=0),"",IF(AND(CQ47&lt;=100000,CR47&lt;=100000),"",IF(CQ47/CP47&gt;0.7,"男高",IF(CR47/CP47&gt;0.7,"女高",""))))</f>
        <v>男高</v>
      </c>
    </row>
    <row r="48" spans="1:98">
      <c r="A48" s="78">
        <f>AB48</f>
        <v>0</v>
      </c>
      <c r="B48" s="189" t="s">
        <v>157</v>
      </c>
      <c r="C48" s="189"/>
      <c r="D48" s="189" t="s">
        <v>152</v>
      </c>
      <c r="E48" s="189" t="s">
        <v>112</v>
      </c>
      <c r="F48" s="189" t="s">
        <v>63</v>
      </c>
      <c r="G48" s="88" t="s">
        <v>87</v>
      </c>
      <c r="H48" s="88" t="s">
        <v>153</v>
      </c>
      <c r="I48" s="88"/>
      <c r="J48" s="180">
        <v>102000</v>
      </c>
      <c r="K48" s="79">
        <v>7</v>
      </c>
      <c r="L48" s="79">
        <v>0</v>
      </c>
      <c r="M48" s="79">
        <v>29</v>
      </c>
      <c r="N48" s="89">
        <v>0</v>
      </c>
      <c r="O48" s="90">
        <v>0</v>
      </c>
      <c r="P48" s="91">
        <f>N48+O48</f>
        <v>0</v>
      </c>
      <c r="Q48" s="80">
        <f>IFERROR(P48/M48,"-")</f>
        <v>0</v>
      </c>
      <c r="R48" s="79">
        <v>0</v>
      </c>
      <c r="S48" s="79">
        <v>0</v>
      </c>
      <c r="T48" s="80" t="str">
        <f>IFERROR(R48/(P48),"-")</f>
        <v>-</v>
      </c>
      <c r="U48" s="186">
        <f>IFERROR(J48/SUM(N48:O49),"-")</f>
        <v>14571.428571429</v>
      </c>
      <c r="V48" s="82">
        <v>0</v>
      </c>
      <c r="W48" s="80" t="str">
        <f>IF(P48=0,"-",V48/P48)</f>
        <v>-</v>
      </c>
      <c r="X48" s="185">
        <v>0</v>
      </c>
      <c r="Y48" s="186" t="str">
        <f>IFERROR(X48/P48,"-")</f>
        <v>-</v>
      </c>
      <c r="Z48" s="186" t="str">
        <f>IFERROR(X48/V48,"-")</f>
        <v>-</v>
      </c>
      <c r="AA48" s="180">
        <f>SUM(X48:X49)-SUM(J48:J49)</f>
        <v>-102000</v>
      </c>
      <c r="AB48" s="83">
        <f>SUM(X48:X49)/SUM(J48:J49)</f>
        <v>0</v>
      </c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158</v>
      </c>
      <c r="C49" s="189"/>
      <c r="D49" s="189" t="s">
        <v>152</v>
      </c>
      <c r="E49" s="189" t="s">
        <v>112</v>
      </c>
      <c r="F49" s="189" t="s">
        <v>61</v>
      </c>
      <c r="G49" s="88"/>
      <c r="H49" s="88"/>
      <c r="I49" s="88"/>
      <c r="J49" s="180"/>
      <c r="K49" s="79">
        <v>82</v>
      </c>
      <c r="L49" s="79">
        <v>29</v>
      </c>
      <c r="M49" s="79">
        <v>42</v>
      </c>
      <c r="N49" s="89">
        <v>7</v>
      </c>
      <c r="O49" s="90">
        <v>0</v>
      </c>
      <c r="P49" s="91">
        <f>N49+O49</f>
        <v>7</v>
      </c>
      <c r="Q49" s="80">
        <f>IFERROR(P49/M49,"-")</f>
        <v>0.16666666666667</v>
      </c>
      <c r="R49" s="79">
        <v>0</v>
      </c>
      <c r="S49" s="79">
        <v>0</v>
      </c>
      <c r="T49" s="80">
        <f>IFERROR(R49/(P49),"-")</f>
        <v>0</v>
      </c>
      <c r="U49" s="186"/>
      <c r="V49" s="82">
        <v>0</v>
      </c>
      <c r="W49" s="80">
        <f>IF(P49=0,"-",V49/P49)</f>
        <v>0</v>
      </c>
      <c r="X49" s="185">
        <v>0</v>
      </c>
      <c r="Y49" s="186">
        <f>IFERROR(X49/P49,"-")</f>
        <v>0</v>
      </c>
      <c r="Z49" s="186" t="str">
        <f>IFERROR(X49/V49,"-")</f>
        <v>-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0.28571428571429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4</v>
      </c>
      <c r="BX49" s="125">
        <f>IF(P49=0,"",IF(BW49=0,"",(BW49/P49)))</f>
        <v>0.57142857142857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>
        <v>1</v>
      </c>
      <c r="CG49" s="132">
        <f>IF(P49=0,"",IF(CF49=0,"",(CF49/P49)))</f>
        <v>0.14285714285714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</v>
      </c>
      <c r="B50" s="189" t="s">
        <v>159</v>
      </c>
      <c r="C50" s="189"/>
      <c r="D50" s="189" t="s">
        <v>152</v>
      </c>
      <c r="E50" s="189" t="s">
        <v>117</v>
      </c>
      <c r="F50" s="189" t="s">
        <v>63</v>
      </c>
      <c r="G50" s="88" t="s">
        <v>87</v>
      </c>
      <c r="H50" s="88" t="s">
        <v>153</v>
      </c>
      <c r="I50" s="88"/>
      <c r="J50" s="180">
        <v>102000</v>
      </c>
      <c r="K50" s="79">
        <v>8</v>
      </c>
      <c r="L50" s="79">
        <v>0</v>
      </c>
      <c r="M50" s="79">
        <v>19</v>
      </c>
      <c r="N50" s="89">
        <v>2</v>
      </c>
      <c r="O50" s="90">
        <v>0</v>
      </c>
      <c r="P50" s="91">
        <f>N50+O50</f>
        <v>2</v>
      </c>
      <c r="Q50" s="80">
        <f>IFERROR(P50/M50,"-")</f>
        <v>0.10526315789474</v>
      </c>
      <c r="R50" s="79">
        <v>0</v>
      </c>
      <c r="S50" s="79">
        <v>1</v>
      </c>
      <c r="T50" s="80">
        <f>IFERROR(R50/(P50),"-")</f>
        <v>0</v>
      </c>
      <c r="U50" s="186">
        <f>IFERROR(J50/SUM(N50:O51),"-")</f>
        <v>34000</v>
      </c>
      <c r="V50" s="82">
        <v>0</v>
      </c>
      <c r="W50" s="80">
        <f>IF(P50=0,"-",V50/P50)</f>
        <v>0</v>
      </c>
      <c r="X50" s="185">
        <v>0</v>
      </c>
      <c r="Y50" s="186">
        <f>IFERROR(X50/P50,"-")</f>
        <v>0</v>
      </c>
      <c r="Z50" s="186" t="str">
        <f>IFERROR(X50/V50,"-")</f>
        <v>-</v>
      </c>
      <c r="AA50" s="180">
        <f>SUM(X50:X51)-SUM(J50:J51)</f>
        <v>-102000</v>
      </c>
      <c r="AB50" s="83">
        <f>SUM(X50:X51)/SUM(J50:J51)</f>
        <v>0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2</v>
      </c>
      <c r="BO50" s="118">
        <f>IF(P50=0,"",IF(BN50=0,"",(BN50/P50)))</f>
        <v>1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160</v>
      </c>
      <c r="C51" s="189"/>
      <c r="D51" s="189" t="s">
        <v>152</v>
      </c>
      <c r="E51" s="189" t="s">
        <v>117</v>
      </c>
      <c r="F51" s="189" t="s">
        <v>61</v>
      </c>
      <c r="G51" s="88"/>
      <c r="H51" s="88"/>
      <c r="I51" s="88"/>
      <c r="J51" s="180"/>
      <c r="K51" s="79">
        <v>17</v>
      </c>
      <c r="L51" s="79">
        <v>12</v>
      </c>
      <c r="M51" s="79">
        <v>13</v>
      </c>
      <c r="N51" s="89">
        <v>1</v>
      </c>
      <c r="O51" s="90">
        <v>0</v>
      </c>
      <c r="P51" s="91">
        <f>N51+O51</f>
        <v>1</v>
      </c>
      <c r="Q51" s="80">
        <f>IFERROR(P51/M51,"-")</f>
        <v>0.076923076923077</v>
      </c>
      <c r="R51" s="79">
        <v>0</v>
      </c>
      <c r="S51" s="79">
        <v>0</v>
      </c>
      <c r="T51" s="80">
        <f>IFERROR(R51/(P51),"-")</f>
        <v>0</v>
      </c>
      <c r="U51" s="186"/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1</v>
      </c>
      <c r="BX51" s="125">
        <f>IF(P51=0,"",IF(BW51=0,"",(BW51/P51)))</f>
        <v>1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0.30769230769231</v>
      </c>
      <c r="B52" s="189" t="s">
        <v>161</v>
      </c>
      <c r="C52" s="189"/>
      <c r="D52" s="189" t="s">
        <v>152</v>
      </c>
      <c r="E52" s="189" t="s">
        <v>124</v>
      </c>
      <c r="F52" s="189" t="s">
        <v>63</v>
      </c>
      <c r="G52" s="88" t="s">
        <v>96</v>
      </c>
      <c r="H52" s="88" t="s">
        <v>153</v>
      </c>
      <c r="I52" s="88" t="s">
        <v>162</v>
      </c>
      <c r="J52" s="180">
        <v>78000</v>
      </c>
      <c r="K52" s="79">
        <v>4</v>
      </c>
      <c r="L52" s="79">
        <v>0</v>
      </c>
      <c r="M52" s="79">
        <v>14</v>
      </c>
      <c r="N52" s="89">
        <v>3</v>
      </c>
      <c r="O52" s="90">
        <v>0</v>
      </c>
      <c r="P52" s="91">
        <f>N52+O52</f>
        <v>3</v>
      </c>
      <c r="Q52" s="80">
        <f>IFERROR(P52/M52,"-")</f>
        <v>0.21428571428571</v>
      </c>
      <c r="R52" s="79">
        <v>0</v>
      </c>
      <c r="S52" s="79">
        <v>2</v>
      </c>
      <c r="T52" s="80">
        <f>IFERROR(R52/(P52),"-")</f>
        <v>0</v>
      </c>
      <c r="U52" s="186">
        <f>IFERROR(J52/SUM(N52:O53),"-")</f>
        <v>19500</v>
      </c>
      <c r="V52" s="82">
        <v>2</v>
      </c>
      <c r="W52" s="80">
        <f>IF(P52=0,"-",V52/P52)</f>
        <v>0.66666666666667</v>
      </c>
      <c r="X52" s="185">
        <v>19000</v>
      </c>
      <c r="Y52" s="186">
        <f>IFERROR(X52/P52,"-")</f>
        <v>6333.3333333333</v>
      </c>
      <c r="Z52" s="186">
        <f>IFERROR(X52/V52,"-")</f>
        <v>9500</v>
      </c>
      <c r="AA52" s="180">
        <f>SUM(X52:X53)-SUM(J52:J53)</f>
        <v>-54000</v>
      </c>
      <c r="AB52" s="83">
        <f>SUM(X52:X53)/SUM(J52:J53)</f>
        <v>0.30769230769231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0.33333333333333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>
        <v>2</v>
      </c>
      <c r="BF52" s="111">
        <f>IF(P52=0,"",IF(BE52=0,"",(BE52/P52)))</f>
        <v>0.66666666666667</v>
      </c>
      <c r="BG52" s="110">
        <v>2</v>
      </c>
      <c r="BH52" s="112">
        <f>IFERROR(BG52/BE52,"-")</f>
        <v>1</v>
      </c>
      <c r="BI52" s="113">
        <v>19000</v>
      </c>
      <c r="BJ52" s="114">
        <f>IFERROR(BI52/BE52,"-")</f>
        <v>9500</v>
      </c>
      <c r="BK52" s="115"/>
      <c r="BL52" s="115">
        <v>1</v>
      </c>
      <c r="BM52" s="115">
        <v>1</v>
      </c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2</v>
      </c>
      <c r="CP52" s="139">
        <v>19000</v>
      </c>
      <c r="CQ52" s="139">
        <v>10000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163</v>
      </c>
      <c r="C53" s="189"/>
      <c r="D53" s="189" t="s">
        <v>152</v>
      </c>
      <c r="E53" s="189" t="s">
        <v>124</v>
      </c>
      <c r="F53" s="189" t="s">
        <v>61</v>
      </c>
      <c r="G53" s="88"/>
      <c r="H53" s="88"/>
      <c r="I53" s="88"/>
      <c r="J53" s="180"/>
      <c r="K53" s="79">
        <v>5</v>
      </c>
      <c r="L53" s="79">
        <v>5</v>
      </c>
      <c r="M53" s="79">
        <v>0</v>
      </c>
      <c r="N53" s="89">
        <v>1</v>
      </c>
      <c r="O53" s="90">
        <v>0</v>
      </c>
      <c r="P53" s="91">
        <f>N53+O53</f>
        <v>1</v>
      </c>
      <c r="Q53" s="80" t="str">
        <f>IFERROR(P53/M53,"-")</f>
        <v>-</v>
      </c>
      <c r="R53" s="79">
        <v>0</v>
      </c>
      <c r="S53" s="79">
        <v>1</v>
      </c>
      <c r="T53" s="80">
        <f>IFERROR(R53/(P53),"-")</f>
        <v>0</v>
      </c>
      <c r="U53" s="186"/>
      <c r="V53" s="82">
        <v>1</v>
      </c>
      <c r="W53" s="80">
        <f>IF(P53=0,"-",V53/P53)</f>
        <v>1</v>
      </c>
      <c r="X53" s="185">
        <v>5000</v>
      </c>
      <c r="Y53" s="186">
        <f>IFERROR(X53/P53,"-")</f>
        <v>5000</v>
      </c>
      <c r="Z53" s="186">
        <f>IFERROR(X53/V53,"-")</f>
        <v>5000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1</v>
      </c>
      <c r="BY53" s="126">
        <v>1</v>
      </c>
      <c r="BZ53" s="127">
        <f>IFERROR(BY53/BW53,"-")</f>
        <v>1</v>
      </c>
      <c r="CA53" s="128">
        <v>5000</v>
      </c>
      <c r="CB53" s="129">
        <f>IFERROR(CA53/BW53,"-")</f>
        <v>5000</v>
      </c>
      <c r="CC53" s="130">
        <v>1</v>
      </c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5000</v>
      </c>
      <c r="CQ53" s="139">
        <v>5000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0.038461538461538</v>
      </c>
      <c r="B54" s="189" t="s">
        <v>164</v>
      </c>
      <c r="C54" s="189"/>
      <c r="D54" s="189" t="s">
        <v>152</v>
      </c>
      <c r="E54" s="189" t="s">
        <v>75</v>
      </c>
      <c r="F54" s="189" t="s">
        <v>63</v>
      </c>
      <c r="G54" s="88" t="s">
        <v>96</v>
      </c>
      <c r="H54" s="88" t="s">
        <v>153</v>
      </c>
      <c r="I54" s="88" t="s">
        <v>165</v>
      </c>
      <c r="J54" s="180">
        <v>78000</v>
      </c>
      <c r="K54" s="79">
        <v>6</v>
      </c>
      <c r="L54" s="79">
        <v>0</v>
      </c>
      <c r="M54" s="79">
        <v>12</v>
      </c>
      <c r="N54" s="89">
        <v>1</v>
      </c>
      <c r="O54" s="90">
        <v>0</v>
      </c>
      <c r="P54" s="91">
        <f>N54+O54</f>
        <v>1</v>
      </c>
      <c r="Q54" s="80">
        <f>IFERROR(P54/M54,"-")</f>
        <v>0.083333333333333</v>
      </c>
      <c r="R54" s="79">
        <v>0</v>
      </c>
      <c r="S54" s="79">
        <v>1</v>
      </c>
      <c r="T54" s="80">
        <f>IFERROR(R54/(P54),"-")</f>
        <v>0</v>
      </c>
      <c r="U54" s="186">
        <f>IFERROR(J54/SUM(N54:O55),"-")</f>
        <v>26000</v>
      </c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>
        <f>SUM(X54:X55)-SUM(J54:J55)</f>
        <v>-75000</v>
      </c>
      <c r="AB54" s="83">
        <f>SUM(X54:X55)/SUM(J54:J55)</f>
        <v>0.038461538461538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1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166</v>
      </c>
      <c r="C55" s="189"/>
      <c r="D55" s="189" t="s">
        <v>152</v>
      </c>
      <c r="E55" s="189" t="s">
        <v>75</v>
      </c>
      <c r="F55" s="189" t="s">
        <v>61</v>
      </c>
      <c r="G55" s="88"/>
      <c r="H55" s="88"/>
      <c r="I55" s="88"/>
      <c r="J55" s="180"/>
      <c r="K55" s="79">
        <v>16</v>
      </c>
      <c r="L55" s="79">
        <v>11</v>
      </c>
      <c r="M55" s="79">
        <v>5</v>
      </c>
      <c r="N55" s="89">
        <v>2</v>
      </c>
      <c r="O55" s="90">
        <v>0</v>
      </c>
      <c r="P55" s="91">
        <f>N55+O55</f>
        <v>2</v>
      </c>
      <c r="Q55" s="80">
        <f>IFERROR(P55/M55,"-")</f>
        <v>0.4</v>
      </c>
      <c r="R55" s="79">
        <v>0</v>
      </c>
      <c r="S55" s="79">
        <v>0</v>
      </c>
      <c r="T55" s="80">
        <f>IFERROR(R55/(P55),"-")</f>
        <v>0</v>
      </c>
      <c r="U55" s="186"/>
      <c r="V55" s="82">
        <v>1</v>
      </c>
      <c r="W55" s="80">
        <f>IF(P55=0,"-",V55/P55)</f>
        <v>0.5</v>
      </c>
      <c r="X55" s="185">
        <v>3000</v>
      </c>
      <c r="Y55" s="186">
        <f>IFERROR(X55/P55,"-")</f>
        <v>1500</v>
      </c>
      <c r="Z55" s="186">
        <f>IFERROR(X55/V55,"-")</f>
        <v>3000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0.5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1</v>
      </c>
      <c r="BX55" s="125">
        <f>IF(P55=0,"",IF(BW55=0,"",(BW55/P55)))</f>
        <v>0.5</v>
      </c>
      <c r="BY55" s="126">
        <v>1</v>
      </c>
      <c r="BZ55" s="127">
        <f>IFERROR(BY55/BW55,"-")</f>
        <v>1</v>
      </c>
      <c r="CA55" s="128">
        <v>3000</v>
      </c>
      <c r="CB55" s="129">
        <f>IFERROR(CA55/BW55,"-")</f>
        <v>3000</v>
      </c>
      <c r="CC55" s="130">
        <v>1</v>
      </c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3000</v>
      </c>
      <c r="CQ55" s="139">
        <v>3000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1.7435897435897</v>
      </c>
      <c r="B56" s="189" t="s">
        <v>167</v>
      </c>
      <c r="C56" s="189"/>
      <c r="D56" s="189" t="s">
        <v>152</v>
      </c>
      <c r="E56" s="189" t="s">
        <v>82</v>
      </c>
      <c r="F56" s="189" t="s">
        <v>63</v>
      </c>
      <c r="G56" s="88" t="s">
        <v>107</v>
      </c>
      <c r="H56" s="88" t="s">
        <v>153</v>
      </c>
      <c r="I56" s="88" t="s">
        <v>162</v>
      </c>
      <c r="J56" s="180">
        <v>78000</v>
      </c>
      <c r="K56" s="79">
        <v>4</v>
      </c>
      <c r="L56" s="79">
        <v>0</v>
      </c>
      <c r="M56" s="79">
        <v>12</v>
      </c>
      <c r="N56" s="89">
        <v>3</v>
      </c>
      <c r="O56" s="90">
        <v>0</v>
      </c>
      <c r="P56" s="91">
        <f>N56+O56</f>
        <v>3</v>
      </c>
      <c r="Q56" s="80">
        <f>IFERROR(P56/M56,"-")</f>
        <v>0.25</v>
      </c>
      <c r="R56" s="79">
        <v>0</v>
      </c>
      <c r="S56" s="79">
        <v>1</v>
      </c>
      <c r="T56" s="80">
        <f>IFERROR(R56/(P56),"-")</f>
        <v>0</v>
      </c>
      <c r="U56" s="186">
        <f>IFERROR(J56/SUM(N56:O57),"-")</f>
        <v>15600</v>
      </c>
      <c r="V56" s="82">
        <v>1</v>
      </c>
      <c r="W56" s="80">
        <f>IF(P56=0,"-",V56/P56)</f>
        <v>0.33333333333333</v>
      </c>
      <c r="X56" s="185">
        <v>3000</v>
      </c>
      <c r="Y56" s="186">
        <f>IFERROR(X56/P56,"-")</f>
        <v>1000</v>
      </c>
      <c r="Z56" s="186">
        <f>IFERROR(X56/V56,"-")</f>
        <v>3000</v>
      </c>
      <c r="AA56" s="180">
        <f>SUM(X56:X57)-SUM(J56:J57)</f>
        <v>58000</v>
      </c>
      <c r="AB56" s="83">
        <f>SUM(X56:X57)/SUM(J56:J57)</f>
        <v>1.7435897435897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1</v>
      </c>
      <c r="AN56" s="99">
        <f>IF(P56=0,"",IF(AM56=0,"",(AM56/P56)))</f>
        <v>0.33333333333333</v>
      </c>
      <c r="AO56" s="98">
        <v>1</v>
      </c>
      <c r="AP56" s="100">
        <f>IFERROR(AO56/AM56,"-")</f>
        <v>1</v>
      </c>
      <c r="AQ56" s="101">
        <v>3000</v>
      </c>
      <c r="AR56" s="102">
        <f>IFERROR(AQ56/AM56,"-")</f>
        <v>3000</v>
      </c>
      <c r="AS56" s="103">
        <v>1</v>
      </c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0.33333333333333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1</v>
      </c>
      <c r="BO56" s="118">
        <f>IF(P56=0,"",IF(BN56=0,"",(BN56/P56)))</f>
        <v>0.33333333333333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3000</v>
      </c>
      <c r="CQ56" s="139">
        <v>3000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168</v>
      </c>
      <c r="C57" s="189"/>
      <c r="D57" s="189" t="s">
        <v>152</v>
      </c>
      <c r="E57" s="189" t="s">
        <v>82</v>
      </c>
      <c r="F57" s="189" t="s">
        <v>61</v>
      </c>
      <c r="G57" s="88"/>
      <c r="H57" s="88"/>
      <c r="I57" s="88"/>
      <c r="J57" s="180"/>
      <c r="K57" s="79">
        <v>32</v>
      </c>
      <c r="L57" s="79">
        <v>15</v>
      </c>
      <c r="M57" s="79">
        <v>9</v>
      </c>
      <c r="N57" s="89">
        <v>2</v>
      </c>
      <c r="O57" s="90">
        <v>0</v>
      </c>
      <c r="P57" s="91">
        <f>N57+O57</f>
        <v>2</v>
      </c>
      <c r="Q57" s="80">
        <f>IFERROR(P57/M57,"-")</f>
        <v>0.22222222222222</v>
      </c>
      <c r="R57" s="79">
        <v>1</v>
      </c>
      <c r="S57" s="79">
        <v>0</v>
      </c>
      <c r="T57" s="80">
        <f>IFERROR(R57/(P57),"-")</f>
        <v>0.5</v>
      </c>
      <c r="U57" s="186"/>
      <c r="V57" s="82">
        <v>1</v>
      </c>
      <c r="W57" s="80">
        <f>IF(P57=0,"-",V57/P57)</f>
        <v>0.5</v>
      </c>
      <c r="X57" s="185">
        <v>133000</v>
      </c>
      <c r="Y57" s="186">
        <f>IFERROR(X57/P57,"-")</f>
        <v>66500</v>
      </c>
      <c r="Z57" s="186">
        <f>IFERROR(X57/V57,"-")</f>
        <v>133000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0.5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>
        <v>1</v>
      </c>
      <c r="CG57" s="132">
        <f>IF(P57=0,"",IF(CF57=0,"",(CF57/P57)))</f>
        <v>0.5</v>
      </c>
      <c r="CH57" s="133">
        <v>1</v>
      </c>
      <c r="CI57" s="134">
        <f>IFERROR(CH57/CF57,"-")</f>
        <v>1</v>
      </c>
      <c r="CJ57" s="135">
        <v>133000</v>
      </c>
      <c r="CK57" s="136">
        <f>IFERROR(CJ57/CF57,"-")</f>
        <v>133000</v>
      </c>
      <c r="CL57" s="137"/>
      <c r="CM57" s="137"/>
      <c r="CN57" s="137">
        <v>1</v>
      </c>
      <c r="CO57" s="138">
        <v>1</v>
      </c>
      <c r="CP57" s="139">
        <v>133000</v>
      </c>
      <c r="CQ57" s="139">
        <v>133000</v>
      </c>
      <c r="CR57" s="139"/>
      <c r="CS57" s="140" t="str">
        <f>IF(AND(CQ57=0,CR57=0),"",IF(AND(CQ57&lt;=100000,CR57&lt;=100000),"",IF(CQ57/CP57&gt;0.7,"男高",IF(CR57/CP57&gt;0.7,"女高",""))))</f>
        <v>男高</v>
      </c>
    </row>
    <row r="58" spans="1:98">
      <c r="A58" s="78">
        <f>AB58</f>
        <v>0</v>
      </c>
      <c r="B58" s="189" t="s">
        <v>169</v>
      </c>
      <c r="C58" s="189"/>
      <c r="D58" s="189" t="s">
        <v>152</v>
      </c>
      <c r="E58" s="189" t="s">
        <v>134</v>
      </c>
      <c r="F58" s="189" t="s">
        <v>63</v>
      </c>
      <c r="G58" s="88" t="s">
        <v>107</v>
      </c>
      <c r="H58" s="88" t="s">
        <v>153</v>
      </c>
      <c r="I58" s="88" t="s">
        <v>165</v>
      </c>
      <c r="J58" s="180">
        <v>78000</v>
      </c>
      <c r="K58" s="79">
        <v>4</v>
      </c>
      <c r="L58" s="79">
        <v>0</v>
      </c>
      <c r="M58" s="79">
        <v>10</v>
      </c>
      <c r="N58" s="89">
        <v>3</v>
      </c>
      <c r="O58" s="90">
        <v>0</v>
      </c>
      <c r="P58" s="91">
        <f>N58+O58</f>
        <v>3</v>
      </c>
      <c r="Q58" s="80">
        <f>IFERROR(P58/M58,"-")</f>
        <v>0.3</v>
      </c>
      <c r="R58" s="79">
        <v>0</v>
      </c>
      <c r="S58" s="79">
        <v>2</v>
      </c>
      <c r="T58" s="80">
        <f>IFERROR(R58/(P58),"-")</f>
        <v>0</v>
      </c>
      <c r="U58" s="186">
        <f>IFERROR(J58/SUM(N58:O59),"-")</f>
        <v>15600</v>
      </c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>
        <f>SUM(X58:X59)-SUM(J58:J59)</f>
        <v>-78000</v>
      </c>
      <c r="AB58" s="83">
        <f>SUM(X58:X59)/SUM(J58:J59)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2</v>
      </c>
      <c r="BF58" s="111">
        <f>IF(P58=0,"",IF(BE58=0,"",(BE58/P58)))</f>
        <v>0.66666666666667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1</v>
      </c>
      <c r="BO58" s="118">
        <f>IF(P58=0,"",IF(BN58=0,"",(BN58/P58)))</f>
        <v>0.33333333333333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170</v>
      </c>
      <c r="C59" s="189"/>
      <c r="D59" s="189" t="s">
        <v>152</v>
      </c>
      <c r="E59" s="189" t="s">
        <v>134</v>
      </c>
      <c r="F59" s="189" t="s">
        <v>61</v>
      </c>
      <c r="G59" s="88"/>
      <c r="H59" s="88"/>
      <c r="I59" s="88"/>
      <c r="J59" s="180"/>
      <c r="K59" s="79">
        <v>21</v>
      </c>
      <c r="L59" s="79">
        <v>12</v>
      </c>
      <c r="M59" s="79">
        <v>15</v>
      </c>
      <c r="N59" s="89">
        <v>2</v>
      </c>
      <c r="O59" s="90">
        <v>0</v>
      </c>
      <c r="P59" s="91">
        <f>N59+O59</f>
        <v>2</v>
      </c>
      <c r="Q59" s="80">
        <f>IFERROR(P59/M59,"-")</f>
        <v>0.13333333333333</v>
      </c>
      <c r="R59" s="79">
        <v>0</v>
      </c>
      <c r="S59" s="79">
        <v>0</v>
      </c>
      <c r="T59" s="80">
        <f>IFERROR(R59/(P59),"-")</f>
        <v>0</v>
      </c>
      <c r="U59" s="186"/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0.5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1</v>
      </c>
      <c r="BO59" s="118">
        <f>IF(P59=0,"",IF(BN59=0,"",(BN59/P59)))</f>
        <v>0.5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0.11538461538462</v>
      </c>
      <c r="B60" s="189" t="s">
        <v>171</v>
      </c>
      <c r="C60" s="189"/>
      <c r="D60" s="189" t="s">
        <v>152</v>
      </c>
      <c r="E60" s="189" t="s">
        <v>86</v>
      </c>
      <c r="F60" s="189" t="s">
        <v>63</v>
      </c>
      <c r="G60" s="88" t="s">
        <v>130</v>
      </c>
      <c r="H60" s="88" t="s">
        <v>153</v>
      </c>
      <c r="I60" s="190" t="s">
        <v>140</v>
      </c>
      <c r="J60" s="180">
        <v>78000</v>
      </c>
      <c r="K60" s="79">
        <v>8</v>
      </c>
      <c r="L60" s="79">
        <v>0</v>
      </c>
      <c r="M60" s="79">
        <v>24</v>
      </c>
      <c r="N60" s="89">
        <v>6</v>
      </c>
      <c r="O60" s="90">
        <v>0</v>
      </c>
      <c r="P60" s="91">
        <f>N60+O60</f>
        <v>6</v>
      </c>
      <c r="Q60" s="80">
        <f>IFERROR(P60/M60,"-")</f>
        <v>0.25</v>
      </c>
      <c r="R60" s="79">
        <v>0</v>
      </c>
      <c r="S60" s="79">
        <v>2</v>
      </c>
      <c r="T60" s="80">
        <f>IFERROR(R60/(P60),"-")</f>
        <v>0</v>
      </c>
      <c r="U60" s="186">
        <f>IFERROR(J60/SUM(N60:O61),"-")</f>
        <v>9750</v>
      </c>
      <c r="V60" s="82">
        <v>2</v>
      </c>
      <c r="W60" s="80">
        <f>IF(P60=0,"-",V60/P60)</f>
        <v>0.33333333333333</v>
      </c>
      <c r="X60" s="185">
        <v>9000</v>
      </c>
      <c r="Y60" s="186">
        <f>IFERROR(X60/P60,"-")</f>
        <v>1500</v>
      </c>
      <c r="Z60" s="186">
        <f>IFERROR(X60/V60,"-")</f>
        <v>4500</v>
      </c>
      <c r="AA60" s="180">
        <f>SUM(X60:X61)-SUM(J60:J61)</f>
        <v>-69000</v>
      </c>
      <c r="AB60" s="83">
        <f>SUM(X60:X61)/SUM(J60:J61)</f>
        <v>0.11538461538462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0.16666666666667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4</v>
      </c>
      <c r="BO60" s="118">
        <f>IF(P60=0,"",IF(BN60=0,"",(BN60/P60)))</f>
        <v>0.66666666666667</v>
      </c>
      <c r="BP60" s="119">
        <v>2</v>
      </c>
      <c r="BQ60" s="120">
        <f>IFERROR(BP60/BN60,"-")</f>
        <v>0.5</v>
      </c>
      <c r="BR60" s="121">
        <v>9000</v>
      </c>
      <c r="BS60" s="122">
        <f>IFERROR(BR60/BN60,"-")</f>
        <v>2250</v>
      </c>
      <c r="BT60" s="123">
        <v>1</v>
      </c>
      <c r="BU60" s="123">
        <v>1</v>
      </c>
      <c r="BV60" s="123"/>
      <c r="BW60" s="124">
        <v>1</v>
      </c>
      <c r="BX60" s="125">
        <f>IF(P60=0,"",IF(BW60=0,"",(BW60/P60)))</f>
        <v>0.16666666666667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2</v>
      </c>
      <c r="CP60" s="139">
        <v>9000</v>
      </c>
      <c r="CQ60" s="139">
        <v>6000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172</v>
      </c>
      <c r="C61" s="189"/>
      <c r="D61" s="189" t="s">
        <v>152</v>
      </c>
      <c r="E61" s="189" t="s">
        <v>86</v>
      </c>
      <c r="F61" s="189" t="s">
        <v>61</v>
      </c>
      <c r="G61" s="88"/>
      <c r="H61" s="88"/>
      <c r="I61" s="88"/>
      <c r="J61" s="180"/>
      <c r="K61" s="79">
        <v>17</v>
      </c>
      <c r="L61" s="79">
        <v>12</v>
      </c>
      <c r="M61" s="79">
        <v>18</v>
      </c>
      <c r="N61" s="89">
        <v>2</v>
      </c>
      <c r="O61" s="90">
        <v>0</v>
      </c>
      <c r="P61" s="91">
        <f>N61+O61</f>
        <v>2</v>
      </c>
      <c r="Q61" s="80">
        <f>IFERROR(P61/M61,"-")</f>
        <v>0.11111111111111</v>
      </c>
      <c r="R61" s="79">
        <v>0</v>
      </c>
      <c r="S61" s="79">
        <v>0</v>
      </c>
      <c r="T61" s="80">
        <f>IFERROR(R61/(P61),"-")</f>
        <v>0</v>
      </c>
      <c r="U61" s="186"/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0.5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1</v>
      </c>
      <c r="BX61" s="125">
        <f>IF(P61=0,"",IF(BW61=0,"",(BW61/P61)))</f>
        <v>0.5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0.064102564102564</v>
      </c>
      <c r="B62" s="189" t="s">
        <v>173</v>
      </c>
      <c r="C62" s="189"/>
      <c r="D62" s="189" t="s">
        <v>152</v>
      </c>
      <c r="E62" s="189" t="s">
        <v>91</v>
      </c>
      <c r="F62" s="189" t="s">
        <v>63</v>
      </c>
      <c r="G62" s="88" t="s">
        <v>130</v>
      </c>
      <c r="H62" s="88" t="s">
        <v>153</v>
      </c>
      <c r="I62" s="191" t="s">
        <v>120</v>
      </c>
      <c r="J62" s="180">
        <v>78000</v>
      </c>
      <c r="K62" s="79">
        <v>8</v>
      </c>
      <c r="L62" s="79">
        <v>0</v>
      </c>
      <c r="M62" s="79">
        <v>21</v>
      </c>
      <c r="N62" s="89">
        <v>4</v>
      </c>
      <c r="O62" s="90">
        <v>0</v>
      </c>
      <c r="P62" s="91">
        <f>N62+O62</f>
        <v>4</v>
      </c>
      <c r="Q62" s="80">
        <f>IFERROR(P62/M62,"-")</f>
        <v>0.19047619047619</v>
      </c>
      <c r="R62" s="79">
        <v>0</v>
      </c>
      <c r="S62" s="79">
        <v>1</v>
      </c>
      <c r="T62" s="80">
        <f>IFERROR(R62/(P62),"-")</f>
        <v>0</v>
      </c>
      <c r="U62" s="186">
        <f>IFERROR(J62/SUM(N62:O63),"-")</f>
        <v>19500</v>
      </c>
      <c r="V62" s="82">
        <v>1</v>
      </c>
      <c r="W62" s="80">
        <f>IF(P62=0,"-",V62/P62)</f>
        <v>0.25</v>
      </c>
      <c r="X62" s="185">
        <v>5000</v>
      </c>
      <c r="Y62" s="186">
        <f>IFERROR(X62/P62,"-")</f>
        <v>1250</v>
      </c>
      <c r="Z62" s="186">
        <f>IFERROR(X62/V62,"-")</f>
        <v>5000</v>
      </c>
      <c r="AA62" s="180">
        <f>SUM(X62:X63)-SUM(J62:J63)</f>
        <v>-73000</v>
      </c>
      <c r="AB62" s="83">
        <f>SUM(X62:X63)/SUM(J62:J63)</f>
        <v>0.064102564102564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0.25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3</v>
      </c>
      <c r="BO62" s="118">
        <f>IF(P62=0,"",IF(BN62=0,"",(BN62/P62)))</f>
        <v>0.75</v>
      </c>
      <c r="BP62" s="119">
        <v>1</v>
      </c>
      <c r="BQ62" s="120">
        <f>IFERROR(BP62/BN62,"-")</f>
        <v>0.33333333333333</v>
      </c>
      <c r="BR62" s="121">
        <v>5000</v>
      </c>
      <c r="BS62" s="122">
        <f>IFERROR(BR62/BN62,"-")</f>
        <v>1666.6666666667</v>
      </c>
      <c r="BT62" s="123">
        <v>1</v>
      </c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5000</v>
      </c>
      <c r="CQ62" s="139">
        <v>5000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174</v>
      </c>
      <c r="C63" s="189"/>
      <c r="D63" s="189" t="s">
        <v>152</v>
      </c>
      <c r="E63" s="189" t="s">
        <v>91</v>
      </c>
      <c r="F63" s="189" t="s">
        <v>61</v>
      </c>
      <c r="G63" s="88"/>
      <c r="H63" s="88"/>
      <c r="I63" s="88"/>
      <c r="J63" s="180"/>
      <c r="K63" s="79">
        <v>11</v>
      </c>
      <c r="L63" s="79">
        <v>4</v>
      </c>
      <c r="M63" s="79">
        <v>0</v>
      </c>
      <c r="N63" s="89">
        <v>0</v>
      </c>
      <c r="O63" s="90">
        <v>0</v>
      </c>
      <c r="P63" s="91">
        <f>N63+O63</f>
        <v>0</v>
      </c>
      <c r="Q63" s="80" t="str">
        <f>IFERROR(P63/M63,"-")</f>
        <v>-</v>
      </c>
      <c r="R63" s="79">
        <v>0</v>
      </c>
      <c r="S63" s="79">
        <v>0</v>
      </c>
      <c r="T63" s="80" t="str">
        <f>IFERROR(R63/(P63),"-")</f>
        <v>-</v>
      </c>
      <c r="U63" s="186"/>
      <c r="V63" s="82">
        <v>0</v>
      </c>
      <c r="W63" s="80" t="str">
        <f>IF(P63=0,"-",V63/P63)</f>
        <v>-</v>
      </c>
      <c r="X63" s="185">
        <v>0</v>
      </c>
      <c r="Y63" s="186" t="str">
        <f>IFERROR(X63/P63,"-")</f>
        <v>-</v>
      </c>
      <c r="Z63" s="186" t="str">
        <f>IFERROR(X63/V63,"-")</f>
        <v>-</v>
      </c>
      <c r="AA63" s="18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0.05</v>
      </c>
      <c r="B64" s="189" t="s">
        <v>175</v>
      </c>
      <c r="C64" s="189"/>
      <c r="D64" s="189" t="s">
        <v>61</v>
      </c>
      <c r="E64" s="189" t="s">
        <v>62</v>
      </c>
      <c r="F64" s="189" t="s">
        <v>63</v>
      </c>
      <c r="G64" s="88" t="s">
        <v>118</v>
      </c>
      <c r="H64" s="88" t="s">
        <v>176</v>
      </c>
      <c r="I64" s="191" t="s">
        <v>177</v>
      </c>
      <c r="J64" s="180">
        <v>60000</v>
      </c>
      <c r="K64" s="79">
        <v>4</v>
      </c>
      <c r="L64" s="79">
        <v>0</v>
      </c>
      <c r="M64" s="79">
        <v>18</v>
      </c>
      <c r="N64" s="89">
        <v>1</v>
      </c>
      <c r="O64" s="90">
        <v>0</v>
      </c>
      <c r="P64" s="91">
        <f>N64+O64</f>
        <v>1</v>
      </c>
      <c r="Q64" s="80">
        <f>IFERROR(P64/M64,"-")</f>
        <v>0.055555555555556</v>
      </c>
      <c r="R64" s="79">
        <v>0</v>
      </c>
      <c r="S64" s="79">
        <v>1</v>
      </c>
      <c r="T64" s="80">
        <f>IFERROR(R64/(P64),"-")</f>
        <v>0</v>
      </c>
      <c r="U64" s="186">
        <f>IFERROR(J64/SUM(N64:O65),"-")</f>
        <v>15000</v>
      </c>
      <c r="V64" s="82">
        <v>1</v>
      </c>
      <c r="W64" s="80">
        <f>IF(P64=0,"-",V64/P64)</f>
        <v>1</v>
      </c>
      <c r="X64" s="185">
        <v>3000</v>
      </c>
      <c r="Y64" s="186">
        <f>IFERROR(X64/P64,"-")</f>
        <v>3000</v>
      </c>
      <c r="Z64" s="186">
        <f>IFERROR(X64/V64,"-")</f>
        <v>3000</v>
      </c>
      <c r="AA64" s="180">
        <f>SUM(X64:X65)-SUM(J64:J65)</f>
        <v>-57000</v>
      </c>
      <c r="AB64" s="83">
        <f>SUM(X64:X65)/SUM(J64:J65)</f>
        <v>0.05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1</v>
      </c>
      <c r="BG64" s="110">
        <v>1</v>
      </c>
      <c r="BH64" s="112">
        <f>IFERROR(BG64/BE64,"-")</f>
        <v>1</v>
      </c>
      <c r="BI64" s="113">
        <v>3000</v>
      </c>
      <c r="BJ64" s="114">
        <f>IFERROR(BI64/BE64,"-")</f>
        <v>3000</v>
      </c>
      <c r="BK64" s="115">
        <v>1</v>
      </c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3000</v>
      </c>
      <c r="CQ64" s="139">
        <v>3000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178</v>
      </c>
      <c r="C65" s="189"/>
      <c r="D65" s="189" t="s">
        <v>61</v>
      </c>
      <c r="E65" s="189" t="s">
        <v>62</v>
      </c>
      <c r="F65" s="189" t="s">
        <v>61</v>
      </c>
      <c r="G65" s="88"/>
      <c r="H65" s="88"/>
      <c r="I65" s="88"/>
      <c r="J65" s="180"/>
      <c r="K65" s="79">
        <v>14</v>
      </c>
      <c r="L65" s="79">
        <v>9</v>
      </c>
      <c r="M65" s="79">
        <v>3</v>
      </c>
      <c r="N65" s="89">
        <v>3</v>
      </c>
      <c r="O65" s="90">
        <v>0</v>
      </c>
      <c r="P65" s="91">
        <f>N65+O65</f>
        <v>3</v>
      </c>
      <c r="Q65" s="80">
        <f>IFERROR(P65/M65,"-")</f>
        <v>1</v>
      </c>
      <c r="R65" s="79">
        <v>0</v>
      </c>
      <c r="S65" s="79">
        <v>0</v>
      </c>
      <c r="T65" s="80">
        <f>IFERROR(R65/(P65),"-")</f>
        <v>0</v>
      </c>
      <c r="U65" s="186"/>
      <c r="V65" s="82">
        <v>0</v>
      </c>
      <c r="W65" s="80">
        <f>IF(P65=0,"-",V65/P65)</f>
        <v>0</v>
      </c>
      <c r="X65" s="185">
        <v>0</v>
      </c>
      <c r="Y65" s="186">
        <f>IFERROR(X65/P65,"-")</f>
        <v>0</v>
      </c>
      <c r="Z65" s="186" t="str">
        <f>IFERROR(X65/V65,"-")</f>
        <v>-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3</v>
      </c>
      <c r="BO65" s="118">
        <f>IF(P65=0,"",IF(BN65=0,"",(BN65/P65)))</f>
        <v>1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0.16666666666667</v>
      </c>
      <c r="B66" s="189" t="s">
        <v>179</v>
      </c>
      <c r="C66" s="189"/>
      <c r="D66" s="189" t="s">
        <v>61</v>
      </c>
      <c r="E66" s="189" t="s">
        <v>68</v>
      </c>
      <c r="F66" s="189" t="s">
        <v>63</v>
      </c>
      <c r="G66" s="88" t="s">
        <v>118</v>
      </c>
      <c r="H66" s="88" t="s">
        <v>176</v>
      </c>
      <c r="I66" s="88" t="s">
        <v>180</v>
      </c>
      <c r="J66" s="180">
        <v>60000</v>
      </c>
      <c r="K66" s="79">
        <v>5</v>
      </c>
      <c r="L66" s="79">
        <v>0</v>
      </c>
      <c r="M66" s="79">
        <v>28</v>
      </c>
      <c r="N66" s="89">
        <v>3</v>
      </c>
      <c r="O66" s="90">
        <v>0</v>
      </c>
      <c r="P66" s="91">
        <f>N66+O66</f>
        <v>3</v>
      </c>
      <c r="Q66" s="80">
        <f>IFERROR(P66/M66,"-")</f>
        <v>0.10714285714286</v>
      </c>
      <c r="R66" s="79">
        <v>0</v>
      </c>
      <c r="S66" s="79">
        <v>2</v>
      </c>
      <c r="T66" s="80">
        <f>IFERROR(R66/(P66),"-")</f>
        <v>0</v>
      </c>
      <c r="U66" s="186">
        <f>IFERROR(J66/SUM(N66:O67),"-")</f>
        <v>15000</v>
      </c>
      <c r="V66" s="82">
        <v>1</v>
      </c>
      <c r="W66" s="80">
        <f>IF(P66=0,"-",V66/P66)</f>
        <v>0.33333333333333</v>
      </c>
      <c r="X66" s="185">
        <v>10000</v>
      </c>
      <c r="Y66" s="186">
        <f>IFERROR(X66/P66,"-")</f>
        <v>3333.3333333333</v>
      </c>
      <c r="Z66" s="186">
        <f>IFERROR(X66/V66,"-")</f>
        <v>10000</v>
      </c>
      <c r="AA66" s="180">
        <f>SUM(X66:X67)-SUM(J66:J67)</f>
        <v>-50000</v>
      </c>
      <c r="AB66" s="83">
        <f>SUM(X66:X67)/SUM(J66:J67)</f>
        <v>0.16666666666667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1</v>
      </c>
      <c r="AN66" s="99">
        <f>IF(P66=0,"",IF(AM66=0,"",(AM66/P66)))</f>
        <v>0.33333333333333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2</v>
      </c>
      <c r="BO66" s="118">
        <f>IF(P66=0,"",IF(BN66=0,"",(BN66/P66)))</f>
        <v>0.66666666666667</v>
      </c>
      <c r="BP66" s="119">
        <v>1</v>
      </c>
      <c r="BQ66" s="120">
        <f>IFERROR(BP66/BN66,"-")</f>
        <v>0.5</v>
      </c>
      <c r="BR66" s="121">
        <v>10000</v>
      </c>
      <c r="BS66" s="122">
        <f>IFERROR(BR66/BN66,"-")</f>
        <v>5000</v>
      </c>
      <c r="BT66" s="123"/>
      <c r="BU66" s="123">
        <v>1</v>
      </c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10000</v>
      </c>
      <c r="CQ66" s="139">
        <v>10000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181</v>
      </c>
      <c r="C67" s="189"/>
      <c r="D67" s="189" t="s">
        <v>61</v>
      </c>
      <c r="E67" s="189" t="s">
        <v>68</v>
      </c>
      <c r="F67" s="189" t="s">
        <v>61</v>
      </c>
      <c r="G67" s="88"/>
      <c r="H67" s="88"/>
      <c r="I67" s="88"/>
      <c r="J67" s="180"/>
      <c r="K67" s="79">
        <v>15</v>
      </c>
      <c r="L67" s="79">
        <v>11</v>
      </c>
      <c r="M67" s="79">
        <v>0</v>
      </c>
      <c r="N67" s="89">
        <v>1</v>
      </c>
      <c r="O67" s="90">
        <v>0</v>
      </c>
      <c r="P67" s="91">
        <f>N67+O67</f>
        <v>1</v>
      </c>
      <c r="Q67" s="80" t="str">
        <f>IFERROR(P67/M67,"-")</f>
        <v>-</v>
      </c>
      <c r="R67" s="79">
        <v>0</v>
      </c>
      <c r="S67" s="79">
        <v>0</v>
      </c>
      <c r="T67" s="80">
        <f>IFERROR(R67/(P67),"-")</f>
        <v>0</v>
      </c>
      <c r="U67" s="186"/>
      <c r="V67" s="82">
        <v>0</v>
      </c>
      <c r="W67" s="80">
        <f>IF(P67=0,"-",V67/P67)</f>
        <v>0</v>
      </c>
      <c r="X67" s="185">
        <v>0</v>
      </c>
      <c r="Y67" s="186">
        <f>IFERROR(X67/P67,"-")</f>
        <v>0</v>
      </c>
      <c r="Z67" s="186" t="str">
        <f>IFERROR(X67/V67,"-")</f>
        <v>-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1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0.65</v>
      </c>
      <c r="B68" s="189" t="s">
        <v>182</v>
      </c>
      <c r="C68" s="189"/>
      <c r="D68" s="189" t="s">
        <v>61</v>
      </c>
      <c r="E68" s="189" t="s">
        <v>70</v>
      </c>
      <c r="F68" s="189" t="s">
        <v>63</v>
      </c>
      <c r="G68" s="88" t="s">
        <v>118</v>
      </c>
      <c r="H68" s="88" t="s">
        <v>176</v>
      </c>
      <c r="I68" s="191" t="s">
        <v>108</v>
      </c>
      <c r="J68" s="180">
        <v>60000</v>
      </c>
      <c r="K68" s="79">
        <v>6</v>
      </c>
      <c r="L68" s="79">
        <v>0</v>
      </c>
      <c r="M68" s="79">
        <v>31</v>
      </c>
      <c r="N68" s="89">
        <v>3</v>
      </c>
      <c r="O68" s="90">
        <v>0</v>
      </c>
      <c r="P68" s="91">
        <f>N68+O68</f>
        <v>3</v>
      </c>
      <c r="Q68" s="80">
        <f>IFERROR(P68/M68,"-")</f>
        <v>0.096774193548387</v>
      </c>
      <c r="R68" s="79">
        <v>0</v>
      </c>
      <c r="S68" s="79">
        <v>2</v>
      </c>
      <c r="T68" s="80">
        <f>IFERROR(R68/(P68),"-")</f>
        <v>0</v>
      </c>
      <c r="U68" s="186">
        <f>IFERROR(J68/SUM(N68:O69),"-")</f>
        <v>10000</v>
      </c>
      <c r="V68" s="82">
        <v>0</v>
      </c>
      <c r="W68" s="80">
        <f>IF(P68=0,"-",V68/P68)</f>
        <v>0</v>
      </c>
      <c r="X68" s="185">
        <v>0</v>
      </c>
      <c r="Y68" s="186">
        <f>IFERROR(X68/P68,"-")</f>
        <v>0</v>
      </c>
      <c r="Z68" s="186" t="str">
        <f>IFERROR(X68/V68,"-")</f>
        <v>-</v>
      </c>
      <c r="AA68" s="180">
        <f>SUM(X68:X69)-SUM(J68:J69)</f>
        <v>-21000</v>
      </c>
      <c r="AB68" s="83">
        <f>SUM(X68:X69)/SUM(J68:J69)</f>
        <v>0.65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>
        <v>1</v>
      </c>
      <c r="AW68" s="105">
        <f>IF(P68=0,"",IF(AV68=0,"",(AV68/P68)))</f>
        <v>0.33333333333333</v>
      </c>
      <c r="AX68" s="104"/>
      <c r="AY68" s="106">
        <f>IFERROR(AX68/AV68,"-")</f>
        <v>0</v>
      </c>
      <c r="AZ68" s="107"/>
      <c r="BA68" s="108">
        <f>IFERROR(AZ68/AV68,"-")</f>
        <v>0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2</v>
      </c>
      <c r="BO68" s="118">
        <f>IF(P68=0,"",IF(BN68=0,"",(BN68/P68)))</f>
        <v>0.66666666666667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183</v>
      </c>
      <c r="C69" s="189"/>
      <c r="D69" s="189" t="s">
        <v>61</v>
      </c>
      <c r="E69" s="189" t="s">
        <v>70</v>
      </c>
      <c r="F69" s="189" t="s">
        <v>61</v>
      </c>
      <c r="G69" s="88"/>
      <c r="H69" s="88"/>
      <c r="I69" s="88"/>
      <c r="J69" s="180"/>
      <c r="K69" s="79">
        <v>9</v>
      </c>
      <c r="L69" s="79">
        <v>9</v>
      </c>
      <c r="M69" s="79">
        <v>2</v>
      </c>
      <c r="N69" s="89">
        <v>3</v>
      </c>
      <c r="O69" s="90">
        <v>0</v>
      </c>
      <c r="P69" s="91">
        <f>N69+O69</f>
        <v>3</v>
      </c>
      <c r="Q69" s="80">
        <f>IFERROR(P69/M69,"-")</f>
        <v>1.5</v>
      </c>
      <c r="R69" s="79">
        <v>0</v>
      </c>
      <c r="S69" s="79">
        <v>1</v>
      </c>
      <c r="T69" s="80">
        <f>IFERROR(R69/(P69),"-")</f>
        <v>0</v>
      </c>
      <c r="U69" s="186"/>
      <c r="V69" s="82">
        <v>1</v>
      </c>
      <c r="W69" s="80">
        <f>IF(P69=0,"-",V69/P69)</f>
        <v>0.33333333333333</v>
      </c>
      <c r="X69" s="185">
        <v>39000</v>
      </c>
      <c r="Y69" s="186">
        <f>IFERROR(X69/P69,"-")</f>
        <v>13000</v>
      </c>
      <c r="Z69" s="186">
        <f>IFERROR(X69/V69,"-")</f>
        <v>39000</v>
      </c>
      <c r="AA69" s="18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2</v>
      </c>
      <c r="BF69" s="111">
        <f>IF(P69=0,"",IF(BE69=0,"",(BE69/P69)))</f>
        <v>0.66666666666667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>
        <v>1</v>
      </c>
      <c r="BO69" s="118">
        <f>IF(P69=0,"",IF(BN69=0,"",(BN69/P69)))</f>
        <v>0.33333333333333</v>
      </c>
      <c r="BP69" s="119">
        <v>1</v>
      </c>
      <c r="BQ69" s="120">
        <f>IFERROR(BP69/BN69,"-")</f>
        <v>1</v>
      </c>
      <c r="BR69" s="121">
        <v>39000</v>
      </c>
      <c r="BS69" s="122">
        <f>IFERROR(BR69/BN69,"-")</f>
        <v>39000</v>
      </c>
      <c r="BT69" s="123"/>
      <c r="BU69" s="123"/>
      <c r="BV69" s="123">
        <v>1</v>
      </c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1</v>
      </c>
      <c r="CP69" s="139">
        <v>39000</v>
      </c>
      <c r="CQ69" s="139">
        <v>39000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</v>
      </c>
      <c r="B70" s="189" t="s">
        <v>184</v>
      </c>
      <c r="C70" s="189"/>
      <c r="D70" s="189" t="s">
        <v>61</v>
      </c>
      <c r="E70" s="189" t="s">
        <v>185</v>
      </c>
      <c r="F70" s="189" t="s">
        <v>63</v>
      </c>
      <c r="G70" s="88" t="s">
        <v>118</v>
      </c>
      <c r="H70" s="88" t="s">
        <v>176</v>
      </c>
      <c r="I70" s="88" t="s">
        <v>186</v>
      </c>
      <c r="J70" s="180">
        <v>60000</v>
      </c>
      <c r="K70" s="79">
        <v>13</v>
      </c>
      <c r="L70" s="79">
        <v>0</v>
      </c>
      <c r="M70" s="79">
        <v>31</v>
      </c>
      <c r="N70" s="89">
        <v>2</v>
      </c>
      <c r="O70" s="90">
        <v>0</v>
      </c>
      <c r="P70" s="91">
        <f>N70+O70</f>
        <v>2</v>
      </c>
      <c r="Q70" s="80">
        <f>IFERROR(P70/M70,"-")</f>
        <v>0.064516129032258</v>
      </c>
      <c r="R70" s="79">
        <v>0</v>
      </c>
      <c r="S70" s="79">
        <v>0</v>
      </c>
      <c r="T70" s="80">
        <f>IFERROR(R70/(P70),"-")</f>
        <v>0</v>
      </c>
      <c r="U70" s="186">
        <f>IFERROR(J70/SUM(N70:O71),"-")</f>
        <v>12000</v>
      </c>
      <c r="V70" s="82">
        <v>0</v>
      </c>
      <c r="W70" s="80">
        <f>IF(P70=0,"-",V70/P70)</f>
        <v>0</v>
      </c>
      <c r="X70" s="185">
        <v>0</v>
      </c>
      <c r="Y70" s="186">
        <f>IFERROR(X70/P70,"-")</f>
        <v>0</v>
      </c>
      <c r="Z70" s="186" t="str">
        <f>IFERROR(X70/V70,"-")</f>
        <v>-</v>
      </c>
      <c r="AA70" s="180">
        <f>SUM(X70:X71)-SUM(J70:J71)</f>
        <v>-60000</v>
      </c>
      <c r="AB70" s="83">
        <f>SUM(X70:X71)/SUM(J70:J71)</f>
        <v>0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0.5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1</v>
      </c>
      <c r="BO70" s="118">
        <f>IF(P70=0,"",IF(BN70=0,"",(BN70/P70)))</f>
        <v>0.5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187</v>
      </c>
      <c r="C71" s="189"/>
      <c r="D71" s="189" t="s">
        <v>61</v>
      </c>
      <c r="E71" s="189" t="s">
        <v>185</v>
      </c>
      <c r="F71" s="189" t="s">
        <v>61</v>
      </c>
      <c r="G71" s="88"/>
      <c r="H71" s="88"/>
      <c r="I71" s="88"/>
      <c r="J71" s="180"/>
      <c r="K71" s="79">
        <v>20</v>
      </c>
      <c r="L71" s="79">
        <v>16</v>
      </c>
      <c r="M71" s="79">
        <v>0</v>
      </c>
      <c r="N71" s="89">
        <v>3</v>
      </c>
      <c r="O71" s="90">
        <v>0</v>
      </c>
      <c r="P71" s="91">
        <f>N71+O71</f>
        <v>3</v>
      </c>
      <c r="Q71" s="80" t="str">
        <f>IFERROR(P71/M71,"-")</f>
        <v>-</v>
      </c>
      <c r="R71" s="79">
        <v>0</v>
      </c>
      <c r="S71" s="79">
        <v>0</v>
      </c>
      <c r="T71" s="80">
        <f>IFERROR(R71/(P71),"-")</f>
        <v>0</v>
      </c>
      <c r="U71" s="186"/>
      <c r="V71" s="82">
        <v>0</v>
      </c>
      <c r="W71" s="80">
        <f>IF(P71=0,"-",V71/P71)</f>
        <v>0</v>
      </c>
      <c r="X71" s="185">
        <v>0</v>
      </c>
      <c r="Y71" s="186">
        <f>IFERROR(X71/P71,"-")</f>
        <v>0</v>
      </c>
      <c r="Z71" s="186" t="str">
        <f>IFERROR(X71/V71,"-")</f>
        <v>-</v>
      </c>
      <c r="AA71" s="18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>
        <v>1</v>
      </c>
      <c r="BF71" s="111">
        <f>IF(P71=0,"",IF(BE71=0,"",(BE71/P71)))</f>
        <v>0.33333333333333</v>
      </c>
      <c r="BG71" s="110"/>
      <c r="BH71" s="112">
        <f>IFERROR(BG71/BE71,"-")</f>
        <v>0</v>
      </c>
      <c r="BI71" s="113"/>
      <c r="BJ71" s="114">
        <f>IFERROR(BI71/BE71,"-")</f>
        <v>0</v>
      </c>
      <c r="BK71" s="115"/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>
        <v>2</v>
      </c>
      <c r="BX71" s="125">
        <f>IF(P71=0,"",IF(BW71=0,"",(BW71/P71)))</f>
        <v>0.66666666666667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</v>
      </c>
      <c r="B72" s="189" t="s">
        <v>188</v>
      </c>
      <c r="C72" s="189"/>
      <c r="D72" s="189" t="s">
        <v>133</v>
      </c>
      <c r="E72" s="189" t="s">
        <v>62</v>
      </c>
      <c r="F72" s="189" t="s">
        <v>63</v>
      </c>
      <c r="G72" s="88" t="s">
        <v>76</v>
      </c>
      <c r="H72" s="88" t="s">
        <v>189</v>
      </c>
      <c r="I72" s="191" t="s">
        <v>177</v>
      </c>
      <c r="J72" s="180">
        <v>36000</v>
      </c>
      <c r="K72" s="79">
        <v>2</v>
      </c>
      <c r="L72" s="79">
        <v>0</v>
      </c>
      <c r="M72" s="79">
        <v>20</v>
      </c>
      <c r="N72" s="89">
        <v>1</v>
      </c>
      <c r="O72" s="90">
        <v>0</v>
      </c>
      <c r="P72" s="91">
        <f>N72+O72</f>
        <v>1</v>
      </c>
      <c r="Q72" s="80">
        <f>IFERROR(P72/M72,"-")</f>
        <v>0.05</v>
      </c>
      <c r="R72" s="79">
        <v>0</v>
      </c>
      <c r="S72" s="79">
        <v>0</v>
      </c>
      <c r="T72" s="80">
        <f>IFERROR(R72/(P72),"-")</f>
        <v>0</v>
      </c>
      <c r="U72" s="186">
        <f>IFERROR(J72/SUM(N72:O73),"-")</f>
        <v>12000</v>
      </c>
      <c r="V72" s="82">
        <v>0</v>
      </c>
      <c r="W72" s="80">
        <f>IF(P72=0,"-",V72/P72)</f>
        <v>0</v>
      </c>
      <c r="X72" s="185">
        <v>0</v>
      </c>
      <c r="Y72" s="186">
        <f>IFERROR(X72/P72,"-")</f>
        <v>0</v>
      </c>
      <c r="Z72" s="186" t="str">
        <f>IFERROR(X72/V72,"-")</f>
        <v>-</v>
      </c>
      <c r="AA72" s="180">
        <f>SUM(X72:X73)-SUM(J72:J73)</f>
        <v>-36000</v>
      </c>
      <c r="AB72" s="83">
        <f>SUM(X72:X73)/SUM(J72:J73)</f>
        <v>0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1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190</v>
      </c>
      <c r="C73" s="189"/>
      <c r="D73" s="189" t="s">
        <v>133</v>
      </c>
      <c r="E73" s="189" t="s">
        <v>62</v>
      </c>
      <c r="F73" s="189" t="s">
        <v>61</v>
      </c>
      <c r="G73" s="88"/>
      <c r="H73" s="88"/>
      <c r="I73" s="88"/>
      <c r="J73" s="180"/>
      <c r="K73" s="79">
        <v>44</v>
      </c>
      <c r="L73" s="79">
        <v>10</v>
      </c>
      <c r="M73" s="79">
        <v>15</v>
      </c>
      <c r="N73" s="89">
        <v>2</v>
      </c>
      <c r="O73" s="90">
        <v>0</v>
      </c>
      <c r="P73" s="91">
        <f>N73+O73</f>
        <v>2</v>
      </c>
      <c r="Q73" s="80">
        <f>IFERROR(P73/M73,"-")</f>
        <v>0.13333333333333</v>
      </c>
      <c r="R73" s="79">
        <v>0</v>
      </c>
      <c r="S73" s="79">
        <v>0</v>
      </c>
      <c r="T73" s="80">
        <f>IFERROR(R73/(P73),"-")</f>
        <v>0</v>
      </c>
      <c r="U73" s="186"/>
      <c r="V73" s="82">
        <v>0</v>
      </c>
      <c r="W73" s="80">
        <f>IF(P73=0,"-",V73/P73)</f>
        <v>0</v>
      </c>
      <c r="X73" s="185">
        <v>0</v>
      </c>
      <c r="Y73" s="186">
        <f>IFERROR(X73/P73,"-")</f>
        <v>0</v>
      </c>
      <c r="Z73" s="186" t="str">
        <f>IFERROR(X73/V73,"-")</f>
        <v>-</v>
      </c>
      <c r="AA73" s="18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0.5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1</v>
      </c>
      <c r="BO73" s="118">
        <f>IF(P73=0,"",IF(BN73=0,"",(BN73/P73)))</f>
        <v>0.5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0</v>
      </c>
      <c r="B74" s="189" t="s">
        <v>191</v>
      </c>
      <c r="C74" s="189"/>
      <c r="D74" s="189" t="s">
        <v>133</v>
      </c>
      <c r="E74" s="189" t="s">
        <v>68</v>
      </c>
      <c r="F74" s="189" t="s">
        <v>63</v>
      </c>
      <c r="G74" s="88" t="s">
        <v>76</v>
      </c>
      <c r="H74" s="88" t="s">
        <v>189</v>
      </c>
      <c r="I74" s="190" t="s">
        <v>140</v>
      </c>
      <c r="J74" s="180">
        <v>36000</v>
      </c>
      <c r="K74" s="79">
        <v>2</v>
      </c>
      <c r="L74" s="79">
        <v>0</v>
      </c>
      <c r="M74" s="79">
        <v>20</v>
      </c>
      <c r="N74" s="89">
        <v>1</v>
      </c>
      <c r="O74" s="90">
        <v>0</v>
      </c>
      <c r="P74" s="91">
        <f>N74+O74</f>
        <v>1</v>
      </c>
      <c r="Q74" s="80">
        <f>IFERROR(P74/M74,"-")</f>
        <v>0.05</v>
      </c>
      <c r="R74" s="79">
        <v>0</v>
      </c>
      <c r="S74" s="79">
        <v>0</v>
      </c>
      <c r="T74" s="80">
        <f>IFERROR(R74/(P74),"-")</f>
        <v>0</v>
      </c>
      <c r="U74" s="186">
        <f>IFERROR(J74/SUM(N74:O75),"-")</f>
        <v>36000</v>
      </c>
      <c r="V74" s="82">
        <v>0</v>
      </c>
      <c r="W74" s="80">
        <f>IF(P74=0,"-",V74/P74)</f>
        <v>0</v>
      </c>
      <c r="X74" s="185">
        <v>0</v>
      </c>
      <c r="Y74" s="186">
        <f>IFERROR(X74/P74,"-")</f>
        <v>0</v>
      </c>
      <c r="Z74" s="186" t="str">
        <f>IFERROR(X74/V74,"-")</f>
        <v>-</v>
      </c>
      <c r="AA74" s="180">
        <f>SUM(X74:X75)-SUM(J74:J75)</f>
        <v>-36000</v>
      </c>
      <c r="AB74" s="83">
        <f>SUM(X74:X75)/SUM(J74:J75)</f>
        <v>0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1</v>
      </c>
      <c r="BX74" s="125">
        <f>IF(P74=0,"",IF(BW74=0,"",(BW74/P74)))</f>
        <v>1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189" t="s">
        <v>192</v>
      </c>
      <c r="C75" s="189"/>
      <c r="D75" s="189" t="s">
        <v>133</v>
      </c>
      <c r="E75" s="189" t="s">
        <v>68</v>
      </c>
      <c r="F75" s="189" t="s">
        <v>61</v>
      </c>
      <c r="G75" s="88"/>
      <c r="H75" s="88"/>
      <c r="I75" s="88"/>
      <c r="J75" s="180"/>
      <c r="K75" s="79">
        <v>4</v>
      </c>
      <c r="L75" s="79">
        <v>4</v>
      </c>
      <c r="M75" s="79">
        <v>2</v>
      </c>
      <c r="N75" s="89">
        <v>0</v>
      </c>
      <c r="O75" s="90">
        <v>0</v>
      </c>
      <c r="P75" s="91">
        <f>N75+O75</f>
        <v>0</v>
      </c>
      <c r="Q75" s="80">
        <f>IFERROR(P75/M75,"-")</f>
        <v>0</v>
      </c>
      <c r="R75" s="79">
        <v>0</v>
      </c>
      <c r="S75" s="79">
        <v>0</v>
      </c>
      <c r="T75" s="80" t="str">
        <f>IFERROR(R75/(P75),"-")</f>
        <v>-</v>
      </c>
      <c r="U75" s="186"/>
      <c r="V75" s="82">
        <v>0</v>
      </c>
      <c r="W75" s="80" t="str">
        <f>IF(P75=0,"-",V75/P75)</f>
        <v>-</v>
      </c>
      <c r="X75" s="185">
        <v>0</v>
      </c>
      <c r="Y75" s="186" t="str">
        <f>IFERROR(X75/P75,"-")</f>
        <v>-</v>
      </c>
      <c r="Z75" s="186" t="str">
        <f>IFERROR(X75/V75,"-")</f>
        <v>-</v>
      </c>
      <c r="AA75" s="180"/>
      <c r="AB75" s="83"/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</v>
      </c>
      <c r="B76" s="189" t="s">
        <v>193</v>
      </c>
      <c r="C76" s="189"/>
      <c r="D76" s="189" t="s">
        <v>133</v>
      </c>
      <c r="E76" s="189" t="s">
        <v>70</v>
      </c>
      <c r="F76" s="189" t="s">
        <v>63</v>
      </c>
      <c r="G76" s="88" t="s">
        <v>76</v>
      </c>
      <c r="H76" s="88" t="s">
        <v>189</v>
      </c>
      <c r="I76" s="191" t="s">
        <v>108</v>
      </c>
      <c r="J76" s="180">
        <v>36000</v>
      </c>
      <c r="K76" s="79">
        <v>4</v>
      </c>
      <c r="L76" s="79">
        <v>0</v>
      </c>
      <c r="M76" s="79">
        <v>30</v>
      </c>
      <c r="N76" s="89">
        <v>2</v>
      </c>
      <c r="O76" s="90">
        <v>0</v>
      </c>
      <c r="P76" s="91">
        <f>N76+O76</f>
        <v>2</v>
      </c>
      <c r="Q76" s="80">
        <f>IFERROR(P76/M76,"-")</f>
        <v>0.066666666666667</v>
      </c>
      <c r="R76" s="79">
        <v>0</v>
      </c>
      <c r="S76" s="79">
        <v>0</v>
      </c>
      <c r="T76" s="80">
        <f>IFERROR(R76/(P76),"-")</f>
        <v>0</v>
      </c>
      <c r="U76" s="186">
        <f>IFERROR(J76/SUM(N76:O77),"-")</f>
        <v>18000</v>
      </c>
      <c r="V76" s="82">
        <v>0</v>
      </c>
      <c r="W76" s="80">
        <f>IF(P76=0,"-",V76/P76)</f>
        <v>0</v>
      </c>
      <c r="X76" s="185">
        <v>0</v>
      </c>
      <c r="Y76" s="186">
        <f>IFERROR(X76/P76,"-")</f>
        <v>0</v>
      </c>
      <c r="Z76" s="186" t="str">
        <f>IFERROR(X76/V76,"-")</f>
        <v>-</v>
      </c>
      <c r="AA76" s="180">
        <f>SUM(X76:X77)-SUM(J76:J77)</f>
        <v>-36000</v>
      </c>
      <c r="AB76" s="83">
        <f>SUM(X76:X77)/SUM(J76:J77)</f>
        <v>0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>
        <v>1</v>
      </c>
      <c r="BF76" s="111">
        <f>IF(P76=0,"",IF(BE76=0,"",(BE76/P76)))</f>
        <v>0.5</v>
      </c>
      <c r="BG76" s="110"/>
      <c r="BH76" s="112">
        <f>IFERROR(BG76/BE76,"-")</f>
        <v>0</v>
      </c>
      <c r="BI76" s="113"/>
      <c r="BJ76" s="114">
        <f>IFERROR(BI76/BE76,"-")</f>
        <v>0</v>
      </c>
      <c r="BK76" s="115"/>
      <c r="BL76" s="115"/>
      <c r="BM76" s="115"/>
      <c r="BN76" s="117">
        <v>1</v>
      </c>
      <c r="BO76" s="118">
        <f>IF(P76=0,"",IF(BN76=0,"",(BN76/P76)))</f>
        <v>0.5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189" t="s">
        <v>194</v>
      </c>
      <c r="C77" s="189"/>
      <c r="D77" s="189" t="s">
        <v>133</v>
      </c>
      <c r="E77" s="189" t="s">
        <v>70</v>
      </c>
      <c r="F77" s="189" t="s">
        <v>61</v>
      </c>
      <c r="G77" s="88"/>
      <c r="H77" s="88"/>
      <c r="I77" s="88"/>
      <c r="J77" s="180"/>
      <c r="K77" s="79">
        <v>30</v>
      </c>
      <c r="L77" s="79">
        <v>4</v>
      </c>
      <c r="M77" s="79">
        <v>2</v>
      </c>
      <c r="N77" s="89">
        <v>0</v>
      </c>
      <c r="O77" s="90">
        <v>0</v>
      </c>
      <c r="P77" s="91">
        <f>N77+O77</f>
        <v>0</v>
      </c>
      <c r="Q77" s="80">
        <f>IFERROR(P77/M77,"-")</f>
        <v>0</v>
      </c>
      <c r="R77" s="79">
        <v>0</v>
      </c>
      <c r="S77" s="79">
        <v>0</v>
      </c>
      <c r="T77" s="80" t="str">
        <f>IFERROR(R77/(P77),"-")</f>
        <v>-</v>
      </c>
      <c r="U77" s="186"/>
      <c r="V77" s="82">
        <v>0</v>
      </c>
      <c r="W77" s="80" t="str">
        <f>IF(P77=0,"-",V77/P77)</f>
        <v>-</v>
      </c>
      <c r="X77" s="185">
        <v>0</v>
      </c>
      <c r="Y77" s="186" t="str">
        <f>IFERROR(X77/P77,"-")</f>
        <v>-</v>
      </c>
      <c r="Z77" s="186" t="str">
        <f>IFERROR(X77/V77,"-")</f>
        <v>-</v>
      </c>
      <c r="AA77" s="180"/>
      <c r="AB77" s="83"/>
      <c r="AC77" s="77"/>
      <c r="AD77" s="92"/>
      <c r="AE77" s="93" t="str">
        <f>IF(P77=0,"",IF(AD77=0,"",(AD77/P77)))</f>
        <v/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 t="str">
        <f>IF(P77=0,"",IF(AM77=0,"",(AM77/P77)))</f>
        <v/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 t="str">
        <f>IF(P77=0,"",IF(AV77=0,"",(AV77/P77)))</f>
        <v/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 t="str">
        <f>IF(P77=0,"",IF(BE77=0,"",(BE77/P77)))</f>
        <v/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 t="str">
        <f>IF(P77=0,"",IF(BN77=0,"",(BN77/P77)))</f>
        <v/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 t="str">
        <f>IF(P77=0,"",IF(BW77=0,"",(BW77/P77)))</f>
        <v/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 t="str">
        <f>IF(P77=0,"",IF(CF77=0,"",(CF77/P77)))</f>
        <v/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>
        <f>AB78</f>
        <v>4.0277777777778</v>
      </c>
      <c r="B78" s="189" t="s">
        <v>195</v>
      </c>
      <c r="C78" s="189"/>
      <c r="D78" s="189" t="s">
        <v>133</v>
      </c>
      <c r="E78" s="189" t="s">
        <v>185</v>
      </c>
      <c r="F78" s="189" t="s">
        <v>63</v>
      </c>
      <c r="G78" s="88" t="s">
        <v>76</v>
      </c>
      <c r="H78" s="88" t="s">
        <v>189</v>
      </c>
      <c r="I78" s="190" t="s">
        <v>196</v>
      </c>
      <c r="J78" s="180">
        <v>36000</v>
      </c>
      <c r="K78" s="79">
        <v>5</v>
      </c>
      <c r="L78" s="79">
        <v>0</v>
      </c>
      <c r="M78" s="79">
        <v>32</v>
      </c>
      <c r="N78" s="89">
        <v>2</v>
      </c>
      <c r="O78" s="90">
        <v>0</v>
      </c>
      <c r="P78" s="91">
        <f>N78+O78</f>
        <v>2</v>
      </c>
      <c r="Q78" s="80">
        <f>IFERROR(P78/M78,"-")</f>
        <v>0.0625</v>
      </c>
      <c r="R78" s="79">
        <v>0</v>
      </c>
      <c r="S78" s="79">
        <v>2</v>
      </c>
      <c r="T78" s="80">
        <f>IFERROR(R78/(P78),"-")</f>
        <v>0</v>
      </c>
      <c r="U78" s="186">
        <f>IFERROR(J78/SUM(N78:O79),"-")</f>
        <v>9000</v>
      </c>
      <c r="V78" s="82">
        <v>2</v>
      </c>
      <c r="W78" s="80">
        <f>IF(P78=0,"-",V78/P78)</f>
        <v>1</v>
      </c>
      <c r="X78" s="185">
        <v>142000</v>
      </c>
      <c r="Y78" s="186">
        <f>IFERROR(X78/P78,"-")</f>
        <v>71000</v>
      </c>
      <c r="Z78" s="186">
        <f>IFERROR(X78/V78,"-")</f>
        <v>71000</v>
      </c>
      <c r="AA78" s="180">
        <f>SUM(X78:X79)-SUM(J78:J79)</f>
        <v>109000</v>
      </c>
      <c r="AB78" s="83">
        <f>SUM(X78:X79)/SUM(J78:J79)</f>
        <v>4.0277777777778</v>
      </c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2</v>
      </c>
      <c r="BO78" s="118">
        <f>IF(P78=0,"",IF(BN78=0,"",(BN78/P78)))</f>
        <v>1</v>
      </c>
      <c r="BP78" s="119">
        <v>2</v>
      </c>
      <c r="BQ78" s="120">
        <f>IFERROR(BP78/BN78,"-")</f>
        <v>1</v>
      </c>
      <c r="BR78" s="121">
        <v>142000</v>
      </c>
      <c r="BS78" s="122">
        <f>IFERROR(BR78/BN78,"-")</f>
        <v>71000</v>
      </c>
      <c r="BT78" s="123">
        <v>1</v>
      </c>
      <c r="BU78" s="123"/>
      <c r="BV78" s="123">
        <v>1</v>
      </c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2</v>
      </c>
      <c r="CP78" s="139">
        <v>142000</v>
      </c>
      <c r="CQ78" s="139">
        <v>132000</v>
      </c>
      <c r="CR78" s="139"/>
      <c r="CS78" s="140" t="str">
        <f>IF(AND(CQ78=0,CR78=0),"",IF(AND(CQ78&lt;=100000,CR78&lt;=100000),"",IF(CQ78/CP78&gt;0.7,"男高",IF(CR78/CP78&gt;0.7,"女高",""))))</f>
        <v>男高</v>
      </c>
    </row>
    <row r="79" spans="1:98">
      <c r="A79" s="78"/>
      <c r="B79" s="189" t="s">
        <v>197</v>
      </c>
      <c r="C79" s="189"/>
      <c r="D79" s="189" t="s">
        <v>133</v>
      </c>
      <c r="E79" s="189" t="s">
        <v>185</v>
      </c>
      <c r="F79" s="189" t="s">
        <v>61</v>
      </c>
      <c r="G79" s="88"/>
      <c r="H79" s="88"/>
      <c r="I79" s="88"/>
      <c r="J79" s="180"/>
      <c r="K79" s="79">
        <v>8</v>
      </c>
      <c r="L79" s="79">
        <v>8</v>
      </c>
      <c r="M79" s="79">
        <v>1</v>
      </c>
      <c r="N79" s="89">
        <v>2</v>
      </c>
      <c r="O79" s="90">
        <v>0</v>
      </c>
      <c r="P79" s="91">
        <f>N79+O79</f>
        <v>2</v>
      </c>
      <c r="Q79" s="80">
        <f>IFERROR(P79/M79,"-")</f>
        <v>2</v>
      </c>
      <c r="R79" s="79">
        <v>0</v>
      </c>
      <c r="S79" s="79">
        <v>0</v>
      </c>
      <c r="T79" s="80">
        <f>IFERROR(R79/(P79),"-")</f>
        <v>0</v>
      </c>
      <c r="U79" s="186"/>
      <c r="V79" s="82">
        <v>1</v>
      </c>
      <c r="W79" s="80">
        <f>IF(P79=0,"-",V79/P79)</f>
        <v>0.5</v>
      </c>
      <c r="X79" s="185">
        <v>3000</v>
      </c>
      <c r="Y79" s="186">
        <f>IFERROR(X79/P79,"-")</f>
        <v>1500</v>
      </c>
      <c r="Z79" s="186">
        <f>IFERROR(X79/V79,"-")</f>
        <v>3000</v>
      </c>
      <c r="AA79" s="18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>
        <v>1</v>
      </c>
      <c r="BF79" s="111">
        <f>IF(P79=0,"",IF(BE79=0,"",(BE79/P79)))</f>
        <v>0.5</v>
      </c>
      <c r="BG79" s="110">
        <v>1</v>
      </c>
      <c r="BH79" s="112">
        <f>IFERROR(BG79/BE79,"-")</f>
        <v>1</v>
      </c>
      <c r="BI79" s="113">
        <v>3000</v>
      </c>
      <c r="BJ79" s="114">
        <f>IFERROR(BI79/BE79,"-")</f>
        <v>3000</v>
      </c>
      <c r="BK79" s="115">
        <v>1</v>
      </c>
      <c r="BL79" s="115"/>
      <c r="BM79" s="115"/>
      <c r="BN79" s="117"/>
      <c r="BO79" s="118">
        <f>IF(P79=0,"",IF(BN79=0,"",(BN79/P79)))</f>
        <v>0</v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>
        <v>1</v>
      </c>
      <c r="BX79" s="125">
        <f>IF(P79=0,"",IF(BW79=0,"",(BW79/P79)))</f>
        <v>0.5</v>
      </c>
      <c r="BY79" s="126"/>
      <c r="BZ79" s="127">
        <f>IFERROR(BY79/BW79,"-")</f>
        <v>0</v>
      </c>
      <c r="CA79" s="128"/>
      <c r="CB79" s="129">
        <f>IFERROR(CA79/BW79,"-")</f>
        <v>0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1</v>
      </c>
      <c r="CP79" s="139">
        <v>3000</v>
      </c>
      <c r="CQ79" s="139">
        <v>3000</v>
      </c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>
        <f>AB80</f>
        <v>0</v>
      </c>
      <c r="B80" s="189" t="s">
        <v>198</v>
      </c>
      <c r="C80" s="189"/>
      <c r="D80" s="189" t="s">
        <v>133</v>
      </c>
      <c r="E80" s="189" t="s">
        <v>62</v>
      </c>
      <c r="F80" s="189" t="s">
        <v>63</v>
      </c>
      <c r="G80" s="88" t="s">
        <v>76</v>
      </c>
      <c r="H80" s="88" t="s">
        <v>189</v>
      </c>
      <c r="I80" s="191" t="s">
        <v>125</v>
      </c>
      <c r="J80" s="180">
        <v>36000</v>
      </c>
      <c r="K80" s="79">
        <v>6</v>
      </c>
      <c r="L80" s="79">
        <v>0</v>
      </c>
      <c r="M80" s="79">
        <v>32</v>
      </c>
      <c r="N80" s="89">
        <v>2</v>
      </c>
      <c r="O80" s="90">
        <v>0</v>
      </c>
      <c r="P80" s="91">
        <f>N80+O80</f>
        <v>2</v>
      </c>
      <c r="Q80" s="80">
        <f>IFERROR(P80/M80,"-")</f>
        <v>0.0625</v>
      </c>
      <c r="R80" s="79">
        <v>0</v>
      </c>
      <c r="S80" s="79">
        <v>1</v>
      </c>
      <c r="T80" s="80">
        <f>IFERROR(R80/(P80),"-")</f>
        <v>0</v>
      </c>
      <c r="U80" s="186">
        <f>IFERROR(J80/SUM(N80:O81),"-")</f>
        <v>18000</v>
      </c>
      <c r="V80" s="82">
        <v>0</v>
      </c>
      <c r="W80" s="80">
        <f>IF(P80=0,"-",V80/P80)</f>
        <v>0</v>
      </c>
      <c r="X80" s="185">
        <v>0</v>
      </c>
      <c r="Y80" s="186">
        <f>IFERROR(X80/P80,"-")</f>
        <v>0</v>
      </c>
      <c r="Z80" s="186" t="str">
        <f>IFERROR(X80/V80,"-")</f>
        <v>-</v>
      </c>
      <c r="AA80" s="180">
        <f>SUM(X80:X81)-SUM(J80:J81)</f>
        <v>-36000</v>
      </c>
      <c r="AB80" s="83">
        <f>SUM(X80:X81)/SUM(J80:J81)</f>
        <v>0</v>
      </c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>
        <v>2</v>
      </c>
      <c r="BO80" s="118">
        <f>IF(P80=0,"",IF(BN80=0,"",(BN80/P80)))</f>
        <v>1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/>
      <c r="BX80" s="125">
        <f>IF(P80=0,"",IF(BW80=0,"",(BW80/P80)))</f>
        <v>0</v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189" t="s">
        <v>199</v>
      </c>
      <c r="C81" s="189"/>
      <c r="D81" s="189" t="s">
        <v>133</v>
      </c>
      <c r="E81" s="189" t="s">
        <v>62</v>
      </c>
      <c r="F81" s="189" t="s">
        <v>61</v>
      </c>
      <c r="G81" s="88"/>
      <c r="H81" s="88"/>
      <c r="I81" s="88"/>
      <c r="J81" s="180"/>
      <c r="K81" s="79">
        <v>37</v>
      </c>
      <c r="L81" s="79">
        <v>7</v>
      </c>
      <c r="M81" s="79">
        <v>1</v>
      </c>
      <c r="N81" s="89">
        <v>0</v>
      </c>
      <c r="O81" s="90">
        <v>0</v>
      </c>
      <c r="P81" s="91">
        <f>N81+O81</f>
        <v>0</v>
      </c>
      <c r="Q81" s="80">
        <f>IFERROR(P81/M81,"-")</f>
        <v>0</v>
      </c>
      <c r="R81" s="79">
        <v>0</v>
      </c>
      <c r="S81" s="79">
        <v>0</v>
      </c>
      <c r="T81" s="80" t="str">
        <f>IFERROR(R81/(P81),"-")</f>
        <v>-</v>
      </c>
      <c r="U81" s="186"/>
      <c r="V81" s="82">
        <v>0</v>
      </c>
      <c r="W81" s="80" t="str">
        <f>IF(P81=0,"-",V81/P81)</f>
        <v>-</v>
      </c>
      <c r="X81" s="185">
        <v>0</v>
      </c>
      <c r="Y81" s="186" t="str">
        <f>IFERROR(X81/P81,"-")</f>
        <v>-</v>
      </c>
      <c r="Z81" s="186" t="str">
        <f>IFERROR(X81/V81,"-")</f>
        <v>-</v>
      </c>
      <c r="AA81" s="180"/>
      <c r="AB81" s="83"/>
      <c r="AC81" s="77"/>
      <c r="AD81" s="92"/>
      <c r="AE81" s="93" t="str">
        <f>IF(P81=0,"",IF(AD81=0,"",(AD81/P81)))</f>
        <v/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 t="str">
        <f>IF(P81=0,"",IF(AM81=0,"",(AM81/P81)))</f>
        <v/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 t="str">
        <f>IF(P81=0,"",IF(AV81=0,"",(AV81/P81)))</f>
        <v/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 t="str">
        <f>IF(P81=0,"",IF(BE81=0,"",(BE81/P81)))</f>
        <v/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/>
      <c r="BO81" s="118" t="str">
        <f>IF(P81=0,"",IF(BN81=0,"",(BN81/P81)))</f>
        <v/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/>
      <c r="BX81" s="125" t="str">
        <f>IF(P81=0,"",IF(BW81=0,"",(BW81/P81)))</f>
        <v/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 t="str">
        <f>IF(P81=0,"",IF(CF81=0,"",(CF81/P81)))</f>
        <v/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>
        <f>AB82</f>
        <v>0.97222222222222</v>
      </c>
      <c r="B82" s="189" t="s">
        <v>200</v>
      </c>
      <c r="C82" s="189"/>
      <c r="D82" s="189" t="s">
        <v>133</v>
      </c>
      <c r="E82" s="189" t="s">
        <v>68</v>
      </c>
      <c r="F82" s="189" t="s">
        <v>63</v>
      </c>
      <c r="G82" s="88" t="s">
        <v>76</v>
      </c>
      <c r="H82" s="88" t="s">
        <v>189</v>
      </c>
      <c r="I82" s="190" t="s">
        <v>102</v>
      </c>
      <c r="J82" s="180">
        <v>36000</v>
      </c>
      <c r="K82" s="79">
        <v>4</v>
      </c>
      <c r="L82" s="79">
        <v>0</v>
      </c>
      <c r="M82" s="79">
        <v>37</v>
      </c>
      <c r="N82" s="89">
        <v>1</v>
      </c>
      <c r="O82" s="90">
        <v>0</v>
      </c>
      <c r="P82" s="91">
        <f>N82+O82</f>
        <v>1</v>
      </c>
      <c r="Q82" s="80">
        <f>IFERROR(P82/M82,"-")</f>
        <v>0.027027027027027</v>
      </c>
      <c r="R82" s="79">
        <v>0</v>
      </c>
      <c r="S82" s="79">
        <v>0</v>
      </c>
      <c r="T82" s="80">
        <f>IFERROR(R82/(P82),"-")</f>
        <v>0</v>
      </c>
      <c r="U82" s="186">
        <f>IFERROR(J82/SUM(N82:O83),"-")</f>
        <v>18000</v>
      </c>
      <c r="V82" s="82">
        <v>0</v>
      </c>
      <c r="W82" s="80">
        <f>IF(P82=0,"-",V82/P82)</f>
        <v>0</v>
      </c>
      <c r="X82" s="185">
        <v>0</v>
      </c>
      <c r="Y82" s="186">
        <f>IFERROR(X82/P82,"-")</f>
        <v>0</v>
      </c>
      <c r="Z82" s="186" t="str">
        <f>IFERROR(X82/V82,"-")</f>
        <v>-</v>
      </c>
      <c r="AA82" s="180">
        <f>SUM(X82:X83)-SUM(J82:J83)</f>
        <v>-1000</v>
      </c>
      <c r="AB82" s="83">
        <f>SUM(X82:X83)/SUM(J82:J83)</f>
        <v>0.97222222222222</v>
      </c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1</v>
      </c>
      <c r="BO82" s="118">
        <f>IF(P82=0,"",IF(BN82=0,"",(BN82/P82)))</f>
        <v>1</v>
      </c>
      <c r="BP82" s="119"/>
      <c r="BQ82" s="120">
        <f>IFERROR(BP82/BN82,"-")</f>
        <v>0</v>
      </c>
      <c r="BR82" s="121"/>
      <c r="BS82" s="122">
        <f>IFERROR(BR82/BN82,"-")</f>
        <v>0</v>
      </c>
      <c r="BT82" s="123"/>
      <c r="BU82" s="123"/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189" t="s">
        <v>201</v>
      </c>
      <c r="C83" s="189"/>
      <c r="D83" s="189" t="s">
        <v>133</v>
      </c>
      <c r="E83" s="189" t="s">
        <v>68</v>
      </c>
      <c r="F83" s="189" t="s">
        <v>61</v>
      </c>
      <c r="G83" s="88"/>
      <c r="H83" s="88"/>
      <c r="I83" s="88"/>
      <c r="J83" s="180"/>
      <c r="K83" s="79">
        <v>6</v>
      </c>
      <c r="L83" s="79">
        <v>6</v>
      </c>
      <c r="M83" s="79">
        <v>19</v>
      </c>
      <c r="N83" s="89">
        <v>1</v>
      </c>
      <c r="O83" s="90">
        <v>0</v>
      </c>
      <c r="P83" s="91">
        <f>N83+O83</f>
        <v>1</v>
      </c>
      <c r="Q83" s="80">
        <f>IFERROR(P83/M83,"-")</f>
        <v>0.052631578947368</v>
      </c>
      <c r="R83" s="79">
        <v>1</v>
      </c>
      <c r="S83" s="79">
        <v>0</v>
      </c>
      <c r="T83" s="80">
        <f>IFERROR(R83/(P83),"-")</f>
        <v>1</v>
      </c>
      <c r="U83" s="186"/>
      <c r="V83" s="82">
        <v>1</v>
      </c>
      <c r="W83" s="80">
        <f>IF(P83=0,"-",V83/P83)</f>
        <v>1</v>
      </c>
      <c r="X83" s="185">
        <v>35000</v>
      </c>
      <c r="Y83" s="186">
        <f>IFERROR(X83/P83,"-")</f>
        <v>35000</v>
      </c>
      <c r="Z83" s="186">
        <f>IFERROR(X83/V83,"-")</f>
        <v>35000</v>
      </c>
      <c r="AA83" s="18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>
        <v>1</v>
      </c>
      <c r="BO83" s="118">
        <f>IF(P83=0,"",IF(BN83=0,"",(BN83/P83)))</f>
        <v>1</v>
      </c>
      <c r="BP83" s="119">
        <v>1</v>
      </c>
      <c r="BQ83" s="120">
        <f>IFERROR(BP83/BN83,"-")</f>
        <v>1</v>
      </c>
      <c r="BR83" s="121">
        <v>35000</v>
      </c>
      <c r="BS83" s="122">
        <f>IFERROR(BR83/BN83,"-")</f>
        <v>35000</v>
      </c>
      <c r="BT83" s="123"/>
      <c r="BU83" s="123"/>
      <c r="BV83" s="123">
        <v>1</v>
      </c>
      <c r="BW83" s="124"/>
      <c r="BX83" s="125">
        <f>IF(P83=0,"",IF(BW83=0,"",(BW83/P83)))</f>
        <v>0</v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1</v>
      </c>
      <c r="CP83" s="139">
        <v>35000</v>
      </c>
      <c r="CQ83" s="139">
        <v>35000</v>
      </c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>
        <f>AB84</f>
        <v>0.41666666666667</v>
      </c>
      <c r="B84" s="189" t="s">
        <v>202</v>
      </c>
      <c r="C84" s="189"/>
      <c r="D84" s="189" t="s">
        <v>133</v>
      </c>
      <c r="E84" s="189" t="s">
        <v>70</v>
      </c>
      <c r="F84" s="189" t="s">
        <v>63</v>
      </c>
      <c r="G84" s="88" t="s">
        <v>76</v>
      </c>
      <c r="H84" s="88" t="s">
        <v>189</v>
      </c>
      <c r="I84" s="191" t="s">
        <v>143</v>
      </c>
      <c r="J84" s="180">
        <v>36000</v>
      </c>
      <c r="K84" s="79">
        <v>3</v>
      </c>
      <c r="L84" s="79">
        <v>0</v>
      </c>
      <c r="M84" s="79">
        <v>23</v>
      </c>
      <c r="N84" s="89">
        <v>1</v>
      </c>
      <c r="O84" s="90">
        <v>0</v>
      </c>
      <c r="P84" s="91">
        <f>N84+O84</f>
        <v>1</v>
      </c>
      <c r="Q84" s="80">
        <f>IFERROR(P84/M84,"-")</f>
        <v>0.043478260869565</v>
      </c>
      <c r="R84" s="79">
        <v>0</v>
      </c>
      <c r="S84" s="79">
        <v>1</v>
      </c>
      <c r="T84" s="80">
        <f>IFERROR(R84/(P84),"-")</f>
        <v>0</v>
      </c>
      <c r="U84" s="186">
        <f>IFERROR(J84/SUM(N84:O85),"-")</f>
        <v>18000</v>
      </c>
      <c r="V84" s="82">
        <v>0</v>
      </c>
      <c r="W84" s="80">
        <f>IF(P84=0,"-",V84/P84)</f>
        <v>0</v>
      </c>
      <c r="X84" s="185">
        <v>0</v>
      </c>
      <c r="Y84" s="186">
        <f>IFERROR(X84/P84,"-")</f>
        <v>0</v>
      </c>
      <c r="Z84" s="186" t="str">
        <f>IFERROR(X84/V84,"-")</f>
        <v>-</v>
      </c>
      <c r="AA84" s="180">
        <f>SUM(X84:X85)-SUM(J84:J85)</f>
        <v>-21000</v>
      </c>
      <c r="AB84" s="83">
        <f>SUM(X84:X85)/SUM(J84:J85)</f>
        <v>0.41666666666667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>
        <v>1</v>
      </c>
      <c r="AN84" s="99">
        <f>IF(P84=0,"",IF(AM84=0,"",(AM84/P84)))</f>
        <v>1</v>
      </c>
      <c r="AO84" s="98"/>
      <c r="AP84" s="100">
        <f>IFERROR(AO84/AM84,"-")</f>
        <v>0</v>
      </c>
      <c r="AQ84" s="101"/>
      <c r="AR84" s="102">
        <f>IFERROR(AQ84/AM84,"-")</f>
        <v>0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>
        <f>IF(P84=0,"",IF(BE84=0,"",(BE84/P84)))</f>
        <v>0</v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/>
      <c r="BO84" s="118">
        <f>IF(P84=0,"",IF(BN84=0,"",(BN84/P84)))</f>
        <v>0</v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/>
      <c r="BX84" s="125">
        <f>IF(P84=0,"",IF(BW84=0,"",(BW84/P84)))</f>
        <v>0</v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189" t="s">
        <v>203</v>
      </c>
      <c r="C85" s="189"/>
      <c r="D85" s="189" t="s">
        <v>133</v>
      </c>
      <c r="E85" s="189" t="s">
        <v>70</v>
      </c>
      <c r="F85" s="189" t="s">
        <v>61</v>
      </c>
      <c r="G85" s="88"/>
      <c r="H85" s="88"/>
      <c r="I85" s="88"/>
      <c r="J85" s="180"/>
      <c r="K85" s="79">
        <v>64</v>
      </c>
      <c r="L85" s="79">
        <v>7</v>
      </c>
      <c r="M85" s="79">
        <v>13</v>
      </c>
      <c r="N85" s="89">
        <v>1</v>
      </c>
      <c r="O85" s="90">
        <v>0</v>
      </c>
      <c r="P85" s="91">
        <f>N85+O85</f>
        <v>1</v>
      </c>
      <c r="Q85" s="80">
        <f>IFERROR(P85/M85,"-")</f>
        <v>0.076923076923077</v>
      </c>
      <c r="R85" s="79">
        <v>0</v>
      </c>
      <c r="S85" s="79">
        <v>0</v>
      </c>
      <c r="T85" s="80">
        <f>IFERROR(R85/(P85),"-")</f>
        <v>0</v>
      </c>
      <c r="U85" s="186"/>
      <c r="V85" s="82">
        <v>1</v>
      </c>
      <c r="W85" s="80">
        <f>IF(P85=0,"-",V85/P85)</f>
        <v>1</v>
      </c>
      <c r="X85" s="185">
        <v>15000</v>
      </c>
      <c r="Y85" s="186">
        <f>IFERROR(X85/P85,"-")</f>
        <v>15000</v>
      </c>
      <c r="Z85" s="186">
        <f>IFERROR(X85/V85,"-")</f>
        <v>15000</v>
      </c>
      <c r="AA85" s="18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>
        <f>IF(P85=0,"",IF(BE85=0,"",(BE85/P85)))</f>
        <v>0</v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/>
      <c r="BO85" s="118">
        <f>IF(P85=0,"",IF(BN85=0,"",(BN85/P85)))</f>
        <v>0</v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>
        <v>1</v>
      </c>
      <c r="BX85" s="125">
        <f>IF(P85=0,"",IF(BW85=0,"",(BW85/P85)))</f>
        <v>1</v>
      </c>
      <c r="BY85" s="126">
        <v>1</v>
      </c>
      <c r="BZ85" s="127">
        <f>IFERROR(BY85/BW85,"-")</f>
        <v>1</v>
      </c>
      <c r="CA85" s="128">
        <v>15000</v>
      </c>
      <c r="CB85" s="129">
        <f>IFERROR(CA85/BW85,"-")</f>
        <v>15000</v>
      </c>
      <c r="CC85" s="130"/>
      <c r="CD85" s="130"/>
      <c r="CE85" s="130">
        <v>1</v>
      </c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1</v>
      </c>
      <c r="CP85" s="139">
        <v>15000</v>
      </c>
      <c r="CQ85" s="139">
        <v>15000</v>
      </c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>
        <f>AB86</f>
        <v>0</v>
      </c>
      <c r="B86" s="189" t="s">
        <v>204</v>
      </c>
      <c r="C86" s="189"/>
      <c r="D86" s="189" t="s">
        <v>133</v>
      </c>
      <c r="E86" s="189" t="s">
        <v>185</v>
      </c>
      <c r="F86" s="189" t="s">
        <v>63</v>
      </c>
      <c r="G86" s="88" t="s">
        <v>76</v>
      </c>
      <c r="H86" s="88" t="s">
        <v>189</v>
      </c>
      <c r="I86" s="190" t="s">
        <v>113</v>
      </c>
      <c r="J86" s="180">
        <v>36000</v>
      </c>
      <c r="K86" s="79">
        <v>17</v>
      </c>
      <c r="L86" s="79">
        <v>0</v>
      </c>
      <c r="M86" s="79">
        <v>38</v>
      </c>
      <c r="N86" s="89">
        <v>3</v>
      </c>
      <c r="O86" s="90">
        <v>0</v>
      </c>
      <c r="P86" s="91">
        <f>N86+O86</f>
        <v>3</v>
      </c>
      <c r="Q86" s="80">
        <f>IFERROR(P86/M86,"-")</f>
        <v>0.078947368421053</v>
      </c>
      <c r="R86" s="79">
        <v>0</v>
      </c>
      <c r="S86" s="79">
        <v>1</v>
      </c>
      <c r="T86" s="80">
        <f>IFERROR(R86/(P86),"-")</f>
        <v>0</v>
      </c>
      <c r="U86" s="186">
        <f>IFERROR(J86/SUM(N86:O87),"-")</f>
        <v>9000</v>
      </c>
      <c r="V86" s="82">
        <v>0</v>
      </c>
      <c r="W86" s="80">
        <f>IF(P86=0,"-",V86/P86)</f>
        <v>0</v>
      </c>
      <c r="X86" s="185">
        <v>0</v>
      </c>
      <c r="Y86" s="186">
        <f>IFERROR(X86/P86,"-")</f>
        <v>0</v>
      </c>
      <c r="Z86" s="186" t="str">
        <f>IFERROR(X86/V86,"-")</f>
        <v>-</v>
      </c>
      <c r="AA86" s="180">
        <f>SUM(X86:X87)-SUM(J86:J87)</f>
        <v>-36000</v>
      </c>
      <c r="AB86" s="83">
        <f>SUM(X86:X87)/SUM(J86:J87)</f>
        <v>0</v>
      </c>
      <c r="AC86" s="77"/>
      <c r="AD86" s="92">
        <v>1</v>
      </c>
      <c r="AE86" s="93">
        <f>IF(P86=0,"",IF(AD86=0,"",(AD86/P86)))</f>
        <v>0.33333333333333</v>
      </c>
      <c r="AF86" s="92"/>
      <c r="AG86" s="94">
        <f>IFERROR(AF86/AD86,"-")</f>
        <v>0</v>
      </c>
      <c r="AH86" s="95"/>
      <c r="AI86" s="96">
        <f>IFERROR(AH86/AD86,"-")</f>
        <v>0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>
        <f>IF(P86=0,"",IF(BE86=0,"",(BE86/P86)))</f>
        <v>0</v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/>
      <c r="BO86" s="118">
        <f>IF(P86=0,"",IF(BN86=0,"",(BN86/P86)))</f>
        <v>0</v>
      </c>
      <c r="BP86" s="119"/>
      <c r="BQ86" s="120" t="str">
        <f>IFERROR(BP86/BN86,"-")</f>
        <v>-</v>
      </c>
      <c r="BR86" s="121"/>
      <c r="BS86" s="122" t="str">
        <f>IFERROR(BR86/BN86,"-")</f>
        <v>-</v>
      </c>
      <c r="BT86" s="123"/>
      <c r="BU86" s="123"/>
      <c r="BV86" s="123"/>
      <c r="BW86" s="124">
        <v>1</v>
      </c>
      <c r="BX86" s="125">
        <f>IF(P86=0,"",IF(BW86=0,"",(BW86/P86)))</f>
        <v>0.33333333333333</v>
      </c>
      <c r="BY86" s="126"/>
      <c r="BZ86" s="127">
        <f>IFERROR(BY86/BW86,"-")</f>
        <v>0</v>
      </c>
      <c r="CA86" s="128"/>
      <c r="CB86" s="129">
        <f>IFERROR(CA86/BW86,"-")</f>
        <v>0</v>
      </c>
      <c r="CC86" s="130"/>
      <c r="CD86" s="130"/>
      <c r="CE86" s="130"/>
      <c r="CF86" s="131">
        <v>1</v>
      </c>
      <c r="CG86" s="132">
        <f>IF(P86=0,"",IF(CF86=0,"",(CF86/P86)))</f>
        <v>0.33333333333333</v>
      </c>
      <c r="CH86" s="133"/>
      <c r="CI86" s="134">
        <f>IFERROR(CH86/CF86,"-")</f>
        <v>0</v>
      </c>
      <c r="CJ86" s="135"/>
      <c r="CK86" s="136">
        <f>IFERROR(CJ86/CF86,"-")</f>
        <v>0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189" t="s">
        <v>205</v>
      </c>
      <c r="C87" s="189"/>
      <c r="D87" s="189" t="s">
        <v>133</v>
      </c>
      <c r="E87" s="189" t="s">
        <v>185</v>
      </c>
      <c r="F87" s="189" t="s">
        <v>61</v>
      </c>
      <c r="G87" s="88"/>
      <c r="H87" s="88"/>
      <c r="I87" s="88"/>
      <c r="J87" s="180"/>
      <c r="K87" s="79">
        <v>16</v>
      </c>
      <c r="L87" s="79">
        <v>14</v>
      </c>
      <c r="M87" s="79">
        <v>2</v>
      </c>
      <c r="N87" s="89">
        <v>1</v>
      </c>
      <c r="O87" s="90">
        <v>0</v>
      </c>
      <c r="P87" s="91">
        <f>N87+O87</f>
        <v>1</v>
      </c>
      <c r="Q87" s="80">
        <f>IFERROR(P87/M87,"-")</f>
        <v>0.5</v>
      </c>
      <c r="R87" s="79">
        <v>0</v>
      </c>
      <c r="S87" s="79">
        <v>0</v>
      </c>
      <c r="T87" s="80">
        <f>IFERROR(R87/(P87),"-")</f>
        <v>0</v>
      </c>
      <c r="U87" s="186"/>
      <c r="V87" s="82">
        <v>0</v>
      </c>
      <c r="W87" s="80">
        <f>IF(P87=0,"-",V87/P87)</f>
        <v>0</v>
      </c>
      <c r="X87" s="185">
        <v>0</v>
      </c>
      <c r="Y87" s="186">
        <f>IFERROR(X87/P87,"-")</f>
        <v>0</v>
      </c>
      <c r="Z87" s="186" t="str">
        <f>IFERROR(X87/V87,"-")</f>
        <v>-</v>
      </c>
      <c r="AA87" s="180"/>
      <c r="AB87" s="83"/>
      <c r="AC87" s="77"/>
      <c r="AD87" s="92"/>
      <c r="AE87" s="93">
        <f>IF(P87=0,"",IF(AD87=0,"",(AD87/P87)))</f>
        <v>0</v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>
        <f>IF(P87=0,"",IF(AM87=0,"",(AM87/P87)))</f>
        <v>0</v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>
        <f>IF(P87=0,"",IF(AV87=0,"",(AV87/P87)))</f>
        <v>0</v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>
        <f>IF(P87=0,"",IF(BE87=0,"",(BE87/P87)))</f>
        <v>0</v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>
        <f>IF(P87=0,"",IF(BN87=0,"",(BN87/P87)))</f>
        <v>0</v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/>
      <c r="BX87" s="125">
        <f>IF(P87=0,"",IF(BW87=0,"",(BW87/P87)))</f>
        <v>0</v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>
        <v>1</v>
      </c>
      <c r="CG87" s="132">
        <f>IF(P87=0,"",IF(CF87=0,"",(CF87/P87)))</f>
        <v>1</v>
      </c>
      <c r="CH87" s="133"/>
      <c r="CI87" s="134">
        <f>IFERROR(CH87/CF87,"-")</f>
        <v>0</v>
      </c>
      <c r="CJ87" s="135"/>
      <c r="CK87" s="136">
        <f>IFERROR(CJ87/CF87,"-")</f>
        <v>0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>
        <f>AB88</f>
        <v>0.066666666666667</v>
      </c>
      <c r="B88" s="189" t="s">
        <v>206</v>
      </c>
      <c r="C88" s="189"/>
      <c r="D88" s="189" t="s">
        <v>207</v>
      </c>
      <c r="E88" s="189" t="s">
        <v>185</v>
      </c>
      <c r="F88" s="189" t="s">
        <v>63</v>
      </c>
      <c r="G88" s="88" t="s">
        <v>138</v>
      </c>
      <c r="H88" s="88" t="s">
        <v>208</v>
      </c>
      <c r="I88" s="190" t="s">
        <v>140</v>
      </c>
      <c r="J88" s="180">
        <v>120000</v>
      </c>
      <c r="K88" s="79">
        <v>5</v>
      </c>
      <c r="L88" s="79">
        <v>0</v>
      </c>
      <c r="M88" s="79">
        <v>52</v>
      </c>
      <c r="N88" s="89">
        <v>1</v>
      </c>
      <c r="O88" s="90">
        <v>0</v>
      </c>
      <c r="P88" s="91">
        <f>N88+O88</f>
        <v>1</v>
      </c>
      <c r="Q88" s="80">
        <f>IFERROR(P88/M88,"-")</f>
        <v>0.019230769230769</v>
      </c>
      <c r="R88" s="79">
        <v>0</v>
      </c>
      <c r="S88" s="79">
        <v>0</v>
      </c>
      <c r="T88" s="80">
        <f>IFERROR(R88/(P88),"-")</f>
        <v>0</v>
      </c>
      <c r="U88" s="186">
        <f>IFERROR(J88/SUM(N88:O92),"-")</f>
        <v>24000</v>
      </c>
      <c r="V88" s="82">
        <v>0</v>
      </c>
      <c r="W88" s="80">
        <f>IF(P88=0,"-",V88/P88)</f>
        <v>0</v>
      </c>
      <c r="X88" s="185">
        <v>0</v>
      </c>
      <c r="Y88" s="186">
        <f>IFERROR(X88/P88,"-")</f>
        <v>0</v>
      </c>
      <c r="Z88" s="186" t="str">
        <f>IFERROR(X88/V88,"-")</f>
        <v>-</v>
      </c>
      <c r="AA88" s="180">
        <f>SUM(X88:X92)-SUM(J88:J92)</f>
        <v>-112000</v>
      </c>
      <c r="AB88" s="83">
        <f>SUM(X88:X92)/SUM(J88:J92)</f>
        <v>0.066666666666667</v>
      </c>
      <c r="AC88" s="77"/>
      <c r="AD88" s="92"/>
      <c r="AE88" s="93">
        <f>IF(P88=0,"",IF(AD88=0,"",(AD88/P88)))</f>
        <v>0</v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>
        <v>1</v>
      </c>
      <c r="AW88" s="105">
        <f>IF(P88=0,"",IF(AV88=0,"",(AV88/P88)))</f>
        <v>1</v>
      </c>
      <c r="AX88" s="104"/>
      <c r="AY88" s="106">
        <f>IFERROR(AX88/AV88,"-")</f>
        <v>0</v>
      </c>
      <c r="AZ88" s="107"/>
      <c r="BA88" s="108">
        <f>IFERROR(AZ88/AV88,"-")</f>
        <v>0</v>
      </c>
      <c r="BB88" s="109"/>
      <c r="BC88" s="109"/>
      <c r="BD88" s="109"/>
      <c r="BE88" s="110"/>
      <c r="BF88" s="111">
        <f>IF(P88=0,"",IF(BE88=0,"",(BE88/P88)))</f>
        <v>0</v>
      </c>
      <c r="BG88" s="110"/>
      <c r="BH88" s="112" t="str">
        <f>IFERROR(BG88/BE88,"-")</f>
        <v>-</v>
      </c>
      <c r="BI88" s="113"/>
      <c r="BJ88" s="114" t="str">
        <f>IFERROR(BI88/BE88,"-")</f>
        <v>-</v>
      </c>
      <c r="BK88" s="115"/>
      <c r="BL88" s="115"/>
      <c r="BM88" s="115"/>
      <c r="BN88" s="117"/>
      <c r="BO88" s="118">
        <f>IF(P88=0,"",IF(BN88=0,"",(BN88/P88)))</f>
        <v>0</v>
      </c>
      <c r="BP88" s="119"/>
      <c r="BQ88" s="120" t="str">
        <f>IFERROR(BP88/BN88,"-")</f>
        <v>-</v>
      </c>
      <c r="BR88" s="121"/>
      <c r="BS88" s="122" t="str">
        <f>IFERROR(BR88/BN88,"-")</f>
        <v>-</v>
      </c>
      <c r="BT88" s="123"/>
      <c r="BU88" s="123"/>
      <c r="BV88" s="123"/>
      <c r="BW88" s="124"/>
      <c r="BX88" s="125">
        <f>IF(P88=0,"",IF(BW88=0,"",(BW88/P88)))</f>
        <v>0</v>
      </c>
      <c r="BY88" s="126"/>
      <c r="BZ88" s="127" t="str">
        <f>IFERROR(BY88/BW88,"-")</f>
        <v>-</v>
      </c>
      <c r="CA88" s="128"/>
      <c r="CB88" s="129" t="str">
        <f>IFERROR(CA88/BW88,"-")</f>
        <v>-</v>
      </c>
      <c r="CC88" s="130"/>
      <c r="CD88" s="130"/>
      <c r="CE88" s="130"/>
      <c r="CF88" s="131"/>
      <c r="CG88" s="132">
        <f>IF(P88=0,"",IF(CF88=0,"",(CF88/P88)))</f>
        <v>0</v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0</v>
      </c>
      <c r="CP88" s="139">
        <v>0</v>
      </c>
      <c r="CQ88" s="139"/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189" t="s">
        <v>209</v>
      </c>
      <c r="C89" s="189"/>
      <c r="D89" s="189" t="s">
        <v>207</v>
      </c>
      <c r="E89" s="189" t="s">
        <v>70</v>
      </c>
      <c r="F89" s="189" t="s">
        <v>63</v>
      </c>
      <c r="G89" s="88" t="s">
        <v>138</v>
      </c>
      <c r="H89" s="88" t="s">
        <v>208</v>
      </c>
      <c r="I89" s="191" t="s">
        <v>108</v>
      </c>
      <c r="J89" s="180"/>
      <c r="K89" s="79">
        <v>2</v>
      </c>
      <c r="L89" s="79">
        <v>0</v>
      </c>
      <c r="M89" s="79">
        <v>26</v>
      </c>
      <c r="N89" s="89">
        <v>0</v>
      </c>
      <c r="O89" s="90">
        <v>0</v>
      </c>
      <c r="P89" s="91">
        <f>N89+O89</f>
        <v>0</v>
      </c>
      <c r="Q89" s="80">
        <f>IFERROR(P89/M89,"-")</f>
        <v>0</v>
      </c>
      <c r="R89" s="79">
        <v>0</v>
      </c>
      <c r="S89" s="79">
        <v>0</v>
      </c>
      <c r="T89" s="80" t="str">
        <f>IFERROR(R89/(P89),"-")</f>
        <v>-</v>
      </c>
      <c r="U89" s="186"/>
      <c r="V89" s="82">
        <v>0</v>
      </c>
      <c r="W89" s="80" t="str">
        <f>IF(P89=0,"-",V89/P89)</f>
        <v>-</v>
      </c>
      <c r="X89" s="185">
        <v>0</v>
      </c>
      <c r="Y89" s="186" t="str">
        <f>IFERROR(X89/P89,"-")</f>
        <v>-</v>
      </c>
      <c r="Z89" s="186" t="str">
        <f>IFERROR(X89/V89,"-")</f>
        <v>-</v>
      </c>
      <c r="AA89" s="180"/>
      <c r="AB89" s="83"/>
      <c r="AC89" s="77"/>
      <c r="AD89" s="92"/>
      <c r="AE89" s="93" t="str">
        <f>IF(P89=0,"",IF(AD89=0,"",(AD89/P89)))</f>
        <v/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 t="str">
        <f>IF(P89=0,"",IF(AM89=0,"",(AM89/P89)))</f>
        <v/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 t="str">
        <f>IF(P89=0,"",IF(AV89=0,"",(AV89/P89)))</f>
        <v/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/>
      <c r="BF89" s="111" t="str">
        <f>IF(P89=0,"",IF(BE89=0,"",(BE89/P89)))</f>
        <v/>
      </c>
      <c r="BG89" s="110"/>
      <c r="BH89" s="112" t="str">
        <f>IFERROR(BG89/BE89,"-")</f>
        <v>-</v>
      </c>
      <c r="BI89" s="113"/>
      <c r="BJ89" s="114" t="str">
        <f>IFERROR(BI89/BE89,"-")</f>
        <v>-</v>
      </c>
      <c r="BK89" s="115"/>
      <c r="BL89" s="115"/>
      <c r="BM89" s="115"/>
      <c r="BN89" s="117"/>
      <c r="BO89" s="118" t="str">
        <f>IF(P89=0,"",IF(BN89=0,"",(BN89/P89)))</f>
        <v/>
      </c>
      <c r="BP89" s="119"/>
      <c r="BQ89" s="120" t="str">
        <f>IFERROR(BP89/BN89,"-")</f>
        <v>-</v>
      </c>
      <c r="BR89" s="121"/>
      <c r="BS89" s="122" t="str">
        <f>IFERROR(BR89/BN89,"-")</f>
        <v>-</v>
      </c>
      <c r="BT89" s="123"/>
      <c r="BU89" s="123"/>
      <c r="BV89" s="123"/>
      <c r="BW89" s="124"/>
      <c r="BX89" s="125" t="str">
        <f>IF(P89=0,"",IF(BW89=0,"",(BW89/P89)))</f>
        <v/>
      </c>
      <c r="BY89" s="126"/>
      <c r="BZ89" s="127" t="str">
        <f>IFERROR(BY89/BW89,"-")</f>
        <v>-</v>
      </c>
      <c r="CA89" s="128"/>
      <c r="CB89" s="129" t="str">
        <f>IFERROR(CA89/BW89,"-")</f>
        <v>-</v>
      </c>
      <c r="CC89" s="130"/>
      <c r="CD89" s="130"/>
      <c r="CE89" s="130"/>
      <c r="CF89" s="131"/>
      <c r="CG89" s="132" t="str">
        <f>IF(P89=0,"",IF(CF89=0,"",(CF89/P89)))</f>
        <v/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189" t="s">
        <v>210</v>
      </c>
      <c r="C90" s="189"/>
      <c r="D90" s="189" t="s">
        <v>207</v>
      </c>
      <c r="E90" s="189" t="s">
        <v>68</v>
      </c>
      <c r="F90" s="189" t="s">
        <v>63</v>
      </c>
      <c r="G90" s="88" t="s">
        <v>138</v>
      </c>
      <c r="H90" s="88" t="s">
        <v>208</v>
      </c>
      <c r="I90" s="190" t="s">
        <v>102</v>
      </c>
      <c r="J90" s="180"/>
      <c r="K90" s="79">
        <v>0</v>
      </c>
      <c r="L90" s="79">
        <v>0</v>
      </c>
      <c r="M90" s="79">
        <v>11</v>
      </c>
      <c r="N90" s="89">
        <v>0</v>
      </c>
      <c r="O90" s="90">
        <v>0</v>
      </c>
      <c r="P90" s="91">
        <f>N90+O90</f>
        <v>0</v>
      </c>
      <c r="Q90" s="80">
        <f>IFERROR(P90/M90,"-")</f>
        <v>0</v>
      </c>
      <c r="R90" s="79">
        <v>0</v>
      </c>
      <c r="S90" s="79">
        <v>0</v>
      </c>
      <c r="T90" s="80" t="str">
        <f>IFERROR(R90/(P90),"-")</f>
        <v>-</v>
      </c>
      <c r="U90" s="186"/>
      <c r="V90" s="82">
        <v>0</v>
      </c>
      <c r="W90" s="80" t="str">
        <f>IF(P90=0,"-",V90/P90)</f>
        <v>-</v>
      </c>
      <c r="X90" s="185">
        <v>0</v>
      </c>
      <c r="Y90" s="186" t="str">
        <f>IFERROR(X90/P90,"-")</f>
        <v>-</v>
      </c>
      <c r="Z90" s="186" t="str">
        <f>IFERROR(X90/V90,"-")</f>
        <v>-</v>
      </c>
      <c r="AA90" s="180"/>
      <c r="AB90" s="83"/>
      <c r="AC90" s="77"/>
      <c r="AD90" s="92"/>
      <c r="AE90" s="93" t="str">
        <f>IF(P90=0,"",IF(AD90=0,"",(AD90/P90)))</f>
        <v/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 t="str">
        <f>IF(P90=0,"",IF(AM90=0,"",(AM90/P90)))</f>
        <v/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 t="str">
        <f>IF(P90=0,"",IF(AV90=0,"",(AV90/P90)))</f>
        <v/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/>
      <c r="BF90" s="111" t="str">
        <f>IF(P90=0,"",IF(BE90=0,"",(BE90/P90)))</f>
        <v/>
      </c>
      <c r="BG90" s="110"/>
      <c r="BH90" s="112" t="str">
        <f>IFERROR(BG90/BE90,"-")</f>
        <v>-</v>
      </c>
      <c r="BI90" s="113"/>
      <c r="BJ90" s="114" t="str">
        <f>IFERROR(BI90/BE90,"-")</f>
        <v>-</v>
      </c>
      <c r="BK90" s="115"/>
      <c r="BL90" s="115"/>
      <c r="BM90" s="115"/>
      <c r="BN90" s="117"/>
      <c r="BO90" s="118" t="str">
        <f>IF(P90=0,"",IF(BN90=0,"",(BN90/P90)))</f>
        <v/>
      </c>
      <c r="BP90" s="119"/>
      <c r="BQ90" s="120" t="str">
        <f>IFERROR(BP90/BN90,"-")</f>
        <v>-</v>
      </c>
      <c r="BR90" s="121"/>
      <c r="BS90" s="122" t="str">
        <f>IFERROR(BR90/BN90,"-")</f>
        <v>-</v>
      </c>
      <c r="BT90" s="123"/>
      <c r="BU90" s="123"/>
      <c r="BV90" s="123"/>
      <c r="BW90" s="124"/>
      <c r="BX90" s="125" t="str">
        <f>IF(P90=0,"",IF(BW90=0,"",(BW90/P90)))</f>
        <v/>
      </c>
      <c r="BY90" s="126"/>
      <c r="BZ90" s="127" t="str">
        <f>IFERROR(BY90/BW90,"-")</f>
        <v>-</v>
      </c>
      <c r="CA90" s="128"/>
      <c r="CB90" s="129" t="str">
        <f>IFERROR(CA90/BW90,"-")</f>
        <v>-</v>
      </c>
      <c r="CC90" s="130"/>
      <c r="CD90" s="130"/>
      <c r="CE90" s="130"/>
      <c r="CF90" s="131"/>
      <c r="CG90" s="132" t="str">
        <f>IF(P90=0,"",IF(CF90=0,"",(CF90/P90)))</f>
        <v/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0</v>
      </c>
      <c r="CP90" s="139">
        <v>0</v>
      </c>
      <c r="CQ90" s="139"/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/>
      <c r="B91" s="189" t="s">
        <v>211</v>
      </c>
      <c r="C91" s="189"/>
      <c r="D91" s="189" t="s">
        <v>207</v>
      </c>
      <c r="E91" s="189" t="s">
        <v>62</v>
      </c>
      <c r="F91" s="189" t="s">
        <v>63</v>
      </c>
      <c r="G91" s="88" t="s">
        <v>138</v>
      </c>
      <c r="H91" s="88" t="s">
        <v>208</v>
      </c>
      <c r="I91" s="191" t="s">
        <v>143</v>
      </c>
      <c r="J91" s="180"/>
      <c r="K91" s="79">
        <v>1</v>
      </c>
      <c r="L91" s="79">
        <v>0</v>
      </c>
      <c r="M91" s="79">
        <v>13</v>
      </c>
      <c r="N91" s="89">
        <v>0</v>
      </c>
      <c r="O91" s="90">
        <v>0</v>
      </c>
      <c r="P91" s="91">
        <f>N91+O91</f>
        <v>0</v>
      </c>
      <c r="Q91" s="80">
        <f>IFERROR(P91/M91,"-")</f>
        <v>0</v>
      </c>
      <c r="R91" s="79">
        <v>0</v>
      </c>
      <c r="S91" s="79">
        <v>0</v>
      </c>
      <c r="T91" s="80" t="str">
        <f>IFERROR(R91/(P91),"-")</f>
        <v>-</v>
      </c>
      <c r="U91" s="186"/>
      <c r="V91" s="82">
        <v>0</v>
      </c>
      <c r="W91" s="80" t="str">
        <f>IF(P91=0,"-",V91/P91)</f>
        <v>-</v>
      </c>
      <c r="X91" s="185">
        <v>0</v>
      </c>
      <c r="Y91" s="186" t="str">
        <f>IFERROR(X91/P91,"-")</f>
        <v>-</v>
      </c>
      <c r="Z91" s="186" t="str">
        <f>IFERROR(X91/V91,"-")</f>
        <v>-</v>
      </c>
      <c r="AA91" s="180"/>
      <c r="AB91" s="83"/>
      <c r="AC91" s="77"/>
      <c r="AD91" s="92"/>
      <c r="AE91" s="93" t="str">
        <f>IF(P91=0,"",IF(AD91=0,"",(AD91/P91)))</f>
        <v/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 t="str">
        <f>IF(P91=0,"",IF(AM91=0,"",(AM91/P91)))</f>
        <v/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 t="str">
        <f>IF(P91=0,"",IF(AV91=0,"",(AV91/P91)))</f>
        <v/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/>
      <c r="BF91" s="111" t="str">
        <f>IF(P91=0,"",IF(BE91=0,"",(BE91/P91)))</f>
        <v/>
      </c>
      <c r="BG91" s="110"/>
      <c r="BH91" s="112" t="str">
        <f>IFERROR(BG91/BE91,"-")</f>
        <v>-</v>
      </c>
      <c r="BI91" s="113"/>
      <c r="BJ91" s="114" t="str">
        <f>IFERROR(BI91/BE91,"-")</f>
        <v>-</v>
      </c>
      <c r="BK91" s="115"/>
      <c r="BL91" s="115"/>
      <c r="BM91" s="115"/>
      <c r="BN91" s="117"/>
      <c r="BO91" s="118" t="str">
        <f>IF(P91=0,"",IF(BN91=0,"",(BN91/P91)))</f>
        <v/>
      </c>
      <c r="BP91" s="119"/>
      <c r="BQ91" s="120" t="str">
        <f>IFERROR(BP91/BN91,"-")</f>
        <v>-</v>
      </c>
      <c r="BR91" s="121"/>
      <c r="BS91" s="122" t="str">
        <f>IFERROR(BR91/BN91,"-")</f>
        <v>-</v>
      </c>
      <c r="BT91" s="123"/>
      <c r="BU91" s="123"/>
      <c r="BV91" s="123"/>
      <c r="BW91" s="124"/>
      <c r="BX91" s="125" t="str">
        <f>IF(P91=0,"",IF(BW91=0,"",(BW91/P91)))</f>
        <v/>
      </c>
      <c r="BY91" s="126"/>
      <c r="BZ91" s="127" t="str">
        <f>IFERROR(BY91/BW91,"-")</f>
        <v>-</v>
      </c>
      <c r="CA91" s="128"/>
      <c r="CB91" s="129" t="str">
        <f>IFERROR(CA91/BW91,"-")</f>
        <v>-</v>
      </c>
      <c r="CC91" s="130"/>
      <c r="CD91" s="130"/>
      <c r="CE91" s="130"/>
      <c r="CF91" s="131"/>
      <c r="CG91" s="132" t="str">
        <f>IF(P91=0,"",IF(CF91=0,"",(CF91/P91)))</f>
        <v/>
      </c>
      <c r="CH91" s="133"/>
      <c r="CI91" s="134" t="str">
        <f>IFERROR(CH91/CF91,"-")</f>
        <v>-</v>
      </c>
      <c r="CJ91" s="135"/>
      <c r="CK91" s="136" t="str">
        <f>IFERROR(CJ91/CF91,"-")</f>
        <v>-</v>
      </c>
      <c r="CL91" s="137"/>
      <c r="CM91" s="137"/>
      <c r="CN91" s="137"/>
      <c r="CO91" s="138">
        <v>0</v>
      </c>
      <c r="CP91" s="139">
        <v>0</v>
      </c>
      <c r="CQ91" s="139"/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/>
      <c r="B92" s="189" t="s">
        <v>212</v>
      </c>
      <c r="C92" s="189"/>
      <c r="D92" s="189" t="s">
        <v>72</v>
      </c>
      <c r="E92" s="189" t="s">
        <v>72</v>
      </c>
      <c r="F92" s="189" t="s">
        <v>61</v>
      </c>
      <c r="G92" s="88" t="s">
        <v>213</v>
      </c>
      <c r="H92" s="88"/>
      <c r="I92" s="88"/>
      <c r="J92" s="180"/>
      <c r="K92" s="79">
        <v>71</v>
      </c>
      <c r="L92" s="79">
        <v>36</v>
      </c>
      <c r="M92" s="79">
        <v>10</v>
      </c>
      <c r="N92" s="89">
        <v>4</v>
      </c>
      <c r="O92" s="90">
        <v>0</v>
      </c>
      <c r="P92" s="91">
        <f>N92+O92</f>
        <v>4</v>
      </c>
      <c r="Q92" s="80">
        <f>IFERROR(P92/M92,"-")</f>
        <v>0.4</v>
      </c>
      <c r="R92" s="79">
        <v>0</v>
      </c>
      <c r="S92" s="79">
        <v>1</v>
      </c>
      <c r="T92" s="80">
        <f>IFERROR(R92/(P92),"-")</f>
        <v>0</v>
      </c>
      <c r="U92" s="186"/>
      <c r="V92" s="82">
        <v>1</v>
      </c>
      <c r="W92" s="80">
        <f>IF(P92=0,"-",V92/P92)</f>
        <v>0.25</v>
      </c>
      <c r="X92" s="185">
        <v>8000</v>
      </c>
      <c r="Y92" s="186">
        <f>IFERROR(X92/P92,"-")</f>
        <v>2000</v>
      </c>
      <c r="Z92" s="186">
        <f>IFERROR(X92/V92,"-")</f>
        <v>8000</v>
      </c>
      <c r="AA92" s="180"/>
      <c r="AB92" s="83"/>
      <c r="AC92" s="77"/>
      <c r="AD92" s="92"/>
      <c r="AE92" s="93">
        <f>IF(P92=0,"",IF(AD92=0,"",(AD92/P92)))</f>
        <v>0</v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>
        <f>IF(P92=0,"",IF(AM92=0,"",(AM92/P92)))</f>
        <v>0</v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>
        <v>1</v>
      </c>
      <c r="AW92" s="105">
        <f>IF(P92=0,"",IF(AV92=0,"",(AV92/P92)))</f>
        <v>0.25</v>
      </c>
      <c r="AX92" s="104">
        <v>1</v>
      </c>
      <c r="AY92" s="106">
        <f>IFERROR(AX92/AV92,"-")</f>
        <v>1</v>
      </c>
      <c r="AZ92" s="107">
        <v>8000</v>
      </c>
      <c r="BA92" s="108">
        <f>IFERROR(AZ92/AV92,"-")</f>
        <v>8000</v>
      </c>
      <c r="BB92" s="109"/>
      <c r="BC92" s="109">
        <v>1</v>
      </c>
      <c r="BD92" s="109"/>
      <c r="BE92" s="110">
        <v>1</v>
      </c>
      <c r="BF92" s="111">
        <f>IF(P92=0,"",IF(BE92=0,"",(BE92/P92)))</f>
        <v>0.25</v>
      </c>
      <c r="BG92" s="110"/>
      <c r="BH92" s="112">
        <f>IFERROR(BG92/BE92,"-")</f>
        <v>0</v>
      </c>
      <c r="BI92" s="113"/>
      <c r="BJ92" s="114">
        <f>IFERROR(BI92/BE92,"-")</f>
        <v>0</v>
      </c>
      <c r="BK92" s="115"/>
      <c r="BL92" s="115"/>
      <c r="BM92" s="115"/>
      <c r="BN92" s="117">
        <v>2</v>
      </c>
      <c r="BO92" s="118">
        <f>IF(P92=0,"",IF(BN92=0,"",(BN92/P92)))</f>
        <v>0.5</v>
      </c>
      <c r="BP92" s="119"/>
      <c r="BQ92" s="120">
        <f>IFERROR(BP92/BN92,"-")</f>
        <v>0</v>
      </c>
      <c r="BR92" s="121"/>
      <c r="BS92" s="122">
        <f>IFERROR(BR92/BN92,"-")</f>
        <v>0</v>
      </c>
      <c r="BT92" s="123"/>
      <c r="BU92" s="123"/>
      <c r="BV92" s="123"/>
      <c r="BW92" s="124"/>
      <c r="BX92" s="125">
        <f>IF(P92=0,"",IF(BW92=0,"",(BW92/P92)))</f>
        <v>0</v>
      </c>
      <c r="BY92" s="126"/>
      <c r="BZ92" s="127" t="str">
        <f>IFERROR(BY92/BW92,"-")</f>
        <v>-</v>
      </c>
      <c r="CA92" s="128"/>
      <c r="CB92" s="129" t="str">
        <f>IFERROR(CA92/BW92,"-")</f>
        <v>-</v>
      </c>
      <c r="CC92" s="130"/>
      <c r="CD92" s="130"/>
      <c r="CE92" s="130"/>
      <c r="CF92" s="131"/>
      <c r="CG92" s="132">
        <f>IF(P92=0,"",IF(CF92=0,"",(CF92/P92)))</f>
        <v>0</v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1</v>
      </c>
      <c r="CP92" s="139">
        <v>8000</v>
      </c>
      <c r="CQ92" s="139">
        <v>8000</v>
      </c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>
        <f>AB93</f>
        <v>0.17708333333333</v>
      </c>
      <c r="B93" s="189" t="s">
        <v>214</v>
      </c>
      <c r="C93" s="189"/>
      <c r="D93" s="189" t="s">
        <v>133</v>
      </c>
      <c r="E93" s="189" t="s">
        <v>75</v>
      </c>
      <c r="F93" s="189" t="s">
        <v>63</v>
      </c>
      <c r="G93" s="88" t="s">
        <v>130</v>
      </c>
      <c r="H93" s="88" t="s">
        <v>215</v>
      </c>
      <c r="I93" s="190" t="s">
        <v>196</v>
      </c>
      <c r="J93" s="180">
        <v>384000</v>
      </c>
      <c r="K93" s="79">
        <v>26</v>
      </c>
      <c r="L93" s="79">
        <v>0</v>
      </c>
      <c r="M93" s="79">
        <v>74</v>
      </c>
      <c r="N93" s="89">
        <v>12</v>
      </c>
      <c r="O93" s="90">
        <v>0</v>
      </c>
      <c r="P93" s="91">
        <f>N93+O93</f>
        <v>12</v>
      </c>
      <c r="Q93" s="80">
        <f>IFERROR(P93/M93,"-")</f>
        <v>0.16216216216216</v>
      </c>
      <c r="R93" s="79">
        <v>0</v>
      </c>
      <c r="S93" s="79">
        <v>4</v>
      </c>
      <c r="T93" s="80">
        <f>IFERROR(R93/(P93),"-")</f>
        <v>0</v>
      </c>
      <c r="U93" s="186">
        <f>IFERROR(J93/SUM(N93:O94),"-")</f>
        <v>17454.545454545</v>
      </c>
      <c r="V93" s="82">
        <v>2</v>
      </c>
      <c r="W93" s="80">
        <f>IF(P93=0,"-",V93/P93)</f>
        <v>0.16666666666667</v>
      </c>
      <c r="X93" s="185">
        <v>11000</v>
      </c>
      <c r="Y93" s="186">
        <f>IFERROR(X93/P93,"-")</f>
        <v>916.66666666667</v>
      </c>
      <c r="Z93" s="186">
        <f>IFERROR(X93/V93,"-")</f>
        <v>5500</v>
      </c>
      <c r="AA93" s="180">
        <f>SUM(X93:X94)-SUM(J93:J94)</f>
        <v>-316000</v>
      </c>
      <c r="AB93" s="83">
        <f>SUM(X93:X94)/SUM(J93:J94)</f>
        <v>0.17708333333333</v>
      </c>
      <c r="AC93" s="77"/>
      <c r="AD93" s="92"/>
      <c r="AE93" s="93">
        <f>IF(P93=0,"",IF(AD93=0,"",(AD93/P93)))</f>
        <v>0</v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>
        <v>1</v>
      </c>
      <c r="AN93" s="99">
        <f>IF(P93=0,"",IF(AM93=0,"",(AM93/P93)))</f>
        <v>0.083333333333333</v>
      </c>
      <c r="AO93" s="98"/>
      <c r="AP93" s="100">
        <f>IFERROR(AO93/AM93,"-")</f>
        <v>0</v>
      </c>
      <c r="AQ93" s="101"/>
      <c r="AR93" s="102">
        <f>IFERROR(AQ93/AM93,"-")</f>
        <v>0</v>
      </c>
      <c r="AS93" s="103"/>
      <c r="AT93" s="103"/>
      <c r="AU93" s="103"/>
      <c r="AV93" s="104"/>
      <c r="AW93" s="105">
        <f>IF(P93=0,"",IF(AV93=0,"",(AV93/P93)))</f>
        <v>0</v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>
        <v>3</v>
      </c>
      <c r="BF93" s="111">
        <f>IF(P93=0,"",IF(BE93=0,"",(BE93/P93)))</f>
        <v>0.25</v>
      </c>
      <c r="BG93" s="110"/>
      <c r="BH93" s="112">
        <f>IFERROR(BG93/BE93,"-")</f>
        <v>0</v>
      </c>
      <c r="BI93" s="113"/>
      <c r="BJ93" s="114">
        <f>IFERROR(BI93/BE93,"-")</f>
        <v>0</v>
      </c>
      <c r="BK93" s="115"/>
      <c r="BL93" s="115"/>
      <c r="BM93" s="115"/>
      <c r="BN93" s="117">
        <v>5</v>
      </c>
      <c r="BO93" s="118">
        <f>IF(P93=0,"",IF(BN93=0,"",(BN93/P93)))</f>
        <v>0.41666666666667</v>
      </c>
      <c r="BP93" s="119">
        <v>1</v>
      </c>
      <c r="BQ93" s="120">
        <f>IFERROR(BP93/BN93,"-")</f>
        <v>0.2</v>
      </c>
      <c r="BR93" s="121">
        <v>5000</v>
      </c>
      <c r="BS93" s="122">
        <f>IFERROR(BR93/BN93,"-")</f>
        <v>1000</v>
      </c>
      <c r="BT93" s="123">
        <v>1</v>
      </c>
      <c r="BU93" s="123"/>
      <c r="BV93" s="123"/>
      <c r="BW93" s="124">
        <v>3</v>
      </c>
      <c r="BX93" s="125">
        <f>IF(P93=0,"",IF(BW93=0,"",(BW93/P93)))</f>
        <v>0.25</v>
      </c>
      <c r="BY93" s="126">
        <v>1</v>
      </c>
      <c r="BZ93" s="127">
        <f>IFERROR(BY93/BW93,"-")</f>
        <v>0.33333333333333</v>
      </c>
      <c r="CA93" s="128">
        <v>6000</v>
      </c>
      <c r="CB93" s="129">
        <f>IFERROR(CA93/BW93,"-")</f>
        <v>2000</v>
      </c>
      <c r="CC93" s="130"/>
      <c r="CD93" s="130">
        <v>1</v>
      </c>
      <c r="CE93" s="130"/>
      <c r="CF93" s="131"/>
      <c r="CG93" s="132">
        <f>IF(P93=0,"",IF(CF93=0,"",(CF93/P93)))</f>
        <v>0</v>
      </c>
      <c r="CH93" s="133"/>
      <c r="CI93" s="134" t="str">
        <f>IFERROR(CH93/CF93,"-")</f>
        <v>-</v>
      </c>
      <c r="CJ93" s="135"/>
      <c r="CK93" s="136" t="str">
        <f>IFERROR(CJ93/CF93,"-")</f>
        <v>-</v>
      </c>
      <c r="CL93" s="137"/>
      <c r="CM93" s="137"/>
      <c r="CN93" s="137"/>
      <c r="CO93" s="138">
        <v>2</v>
      </c>
      <c r="CP93" s="139">
        <v>11000</v>
      </c>
      <c r="CQ93" s="139">
        <v>6000</v>
      </c>
      <c r="CR93" s="139"/>
      <c r="CS93" s="140" t="str">
        <f>IF(AND(CQ93=0,CR93=0),"",IF(AND(CQ93&lt;=100000,CR93&lt;=100000),"",IF(CQ93/CP93&gt;0.7,"男高",IF(CR93/CP93&gt;0.7,"女高",""))))</f>
        <v/>
      </c>
    </row>
    <row r="94" spans="1:98">
      <c r="A94" s="78"/>
      <c r="B94" s="189" t="s">
        <v>216</v>
      </c>
      <c r="C94" s="189"/>
      <c r="D94" s="189" t="s">
        <v>133</v>
      </c>
      <c r="E94" s="189" t="s">
        <v>75</v>
      </c>
      <c r="F94" s="189" t="s">
        <v>61</v>
      </c>
      <c r="G94" s="88"/>
      <c r="H94" s="88"/>
      <c r="I94" s="88"/>
      <c r="J94" s="180"/>
      <c r="K94" s="79">
        <v>47</v>
      </c>
      <c r="L94" s="79">
        <v>37</v>
      </c>
      <c r="M94" s="79">
        <v>17</v>
      </c>
      <c r="N94" s="89">
        <v>10</v>
      </c>
      <c r="O94" s="90">
        <v>0</v>
      </c>
      <c r="P94" s="91">
        <f>N94+O94</f>
        <v>10</v>
      </c>
      <c r="Q94" s="80">
        <f>IFERROR(P94/M94,"-")</f>
        <v>0.58823529411765</v>
      </c>
      <c r="R94" s="79">
        <v>1</v>
      </c>
      <c r="S94" s="79">
        <v>2</v>
      </c>
      <c r="T94" s="80">
        <f>IFERROR(R94/(P94),"-")</f>
        <v>0.1</v>
      </c>
      <c r="U94" s="186"/>
      <c r="V94" s="82">
        <v>2</v>
      </c>
      <c r="W94" s="80">
        <f>IF(P94=0,"-",V94/P94)</f>
        <v>0.2</v>
      </c>
      <c r="X94" s="185">
        <v>57000</v>
      </c>
      <c r="Y94" s="186">
        <f>IFERROR(X94/P94,"-")</f>
        <v>5700</v>
      </c>
      <c r="Z94" s="186">
        <f>IFERROR(X94/V94,"-")</f>
        <v>28500</v>
      </c>
      <c r="AA94" s="180"/>
      <c r="AB94" s="83"/>
      <c r="AC94" s="77"/>
      <c r="AD94" s="92"/>
      <c r="AE94" s="93">
        <f>IF(P94=0,"",IF(AD94=0,"",(AD94/P94)))</f>
        <v>0</v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/>
      <c r="AN94" s="99">
        <f>IF(P94=0,"",IF(AM94=0,"",(AM94/P94)))</f>
        <v>0</v>
      </c>
      <c r="AO94" s="98"/>
      <c r="AP94" s="100" t="str">
        <f>IFERROR(AO94/AM94,"-")</f>
        <v>-</v>
      </c>
      <c r="AQ94" s="101"/>
      <c r="AR94" s="102" t="str">
        <f>IFERROR(AQ94/AM94,"-")</f>
        <v>-</v>
      </c>
      <c r="AS94" s="103"/>
      <c r="AT94" s="103"/>
      <c r="AU94" s="103"/>
      <c r="AV94" s="104"/>
      <c r="AW94" s="105">
        <f>IF(P94=0,"",IF(AV94=0,"",(AV94/P94)))</f>
        <v>0</v>
      </c>
      <c r="AX94" s="104"/>
      <c r="AY94" s="106" t="str">
        <f>IFERROR(AX94/AV94,"-")</f>
        <v>-</v>
      </c>
      <c r="AZ94" s="107"/>
      <c r="BA94" s="108" t="str">
        <f>IFERROR(AZ94/AV94,"-")</f>
        <v>-</v>
      </c>
      <c r="BB94" s="109"/>
      <c r="BC94" s="109"/>
      <c r="BD94" s="109"/>
      <c r="BE94" s="110">
        <v>1</v>
      </c>
      <c r="BF94" s="111">
        <f>IF(P94=0,"",IF(BE94=0,"",(BE94/P94)))</f>
        <v>0.1</v>
      </c>
      <c r="BG94" s="110">
        <v>1</v>
      </c>
      <c r="BH94" s="112">
        <f>IFERROR(BG94/BE94,"-")</f>
        <v>1</v>
      </c>
      <c r="BI94" s="113">
        <v>47000</v>
      </c>
      <c r="BJ94" s="114">
        <f>IFERROR(BI94/BE94,"-")</f>
        <v>47000</v>
      </c>
      <c r="BK94" s="115"/>
      <c r="BL94" s="115"/>
      <c r="BM94" s="115">
        <v>1</v>
      </c>
      <c r="BN94" s="117">
        <v>6</v>
      </c>
      <c r="BO94" s="118">
        <f>IF(P94=0,"",IF(BN94=0,"",(BN94/P94)))</f>
        <v>0.6</v>
      </c>
      <c r="BP94" s="119"/>
      <c r="BQ94" s="120">
        <f>IFERROR(BP94/BN94,"-")</f>
        <v>0</v>
      </c>
      <c r="BR94" s="121"/>
      <c r="BS94" s="122">
        <f>IFERROR(BR94/BN94,"-")</f>
        <v>0</v>
      </c>
      <c r="BT94" s="123"/>
      <c r="BU94" s="123"/>
      <c r="BV94" s="123"/>
      <c r="BW94" s="124">
        <v>3</v>
      </c>
      <c r="BX94" s="125">
        <f>IF(P94=0,"",IF(BW94=0,"",(BW94/P94)))</f>
        <v>0.3</v>
      </c>
      <c r="BY94" s="126">
        <v>1</v>
      </c>
      <c r="BZ94" s="127">
        <f>IFERROR(BY94/BW94,"-")</f>
        <v>0.33333333333333</v>
      </c>
      <c r="CA94" s="128">
        <v>10000</v>
      </c>
      <c r="CB94" s="129">
        <f>IFERROR(CA94/BW94,"-")</f>
        <v>3333.3333333333</v>
      </c>
      <c r="CC94" s="130">
        <v>1</v>
      </c>
      <c r="CD94" s="130"/>
      <c r="CE94" s="130"/>
      <c r="CF94" s="131"/>
      <c r="CG94" s="132">
        <f>IF(P94=0,"",IF(CF94=0,"",(CF94/P94)))</f>
        <v>0</v>
      </c>
      <c r="CH94" s="133"/>
      <c r="CI94" s="134" t="str">
        <f>IFERROR(CH94/CF94,"-")</f>
        <v>-</v>
      </c>
      <c r="CJ94" s="135"/>
      <c r="CK94" s="136" t="str">
        <f>IFERROR(CJ94/CF94,"-")</f>
        <v>-</v>
      </c>
      <c r="CL94" s="137"/>
      <c r="CM94" s="137"/>
      <c r="CN94" s="137"/>
      <c r="CO94" s="138">
        <v>2</v>
      </c>
      <c r="CP94" s="139">
        <v>57000</v>
      </c>
      <c r="CQ94" s="139">
        <v>47000</v>
      </c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78">
        <f>AB95</f>
        <v>0.011904761904762</v>
      </c>
      <c r="B95" s="189" t="s">
        <v>217</v>
      </c>
      <c r="C95" s="189"/>
      <c r="D95" s="189" t="s">
        <v>133</v>
      </c>
      <c r="E95" s="189" t="s">
        <v>134</v>
      </c>
      <c r="F95" s="189" t="s">
        <v>63</v>
      </c>
      <c r="G95" s="88" t="s">
        <v>138</v>
      </c>
      <c r="H95" s="88" t="s">
        <v>218</v>
      </c>
      <c r="I95" s="88"/>
      <c r="J95" s="180">
        <v>420000</v>
      </c>
      <c r="K95" s="79">
        <v>7</v>
      </c>
      <c r="L95" s="79">
        <v>0</v>
      </c>
      <c r="M95" s="79">
        <v>29</v>
      </c>
      <c r="N95" s="89">
        <v>2</v>
      </c>
      <c r="O95" s="90">
        <v>0</v>
      </c>
      <c r="P95" s="91">
        <f>N95+O95</f>
        <v>2</v>
      </c>
      <c r="Q95" s="80">
        <f>IFERROR(P95/M95,"-")</f>
        <v>0.068965517241379</v>
      </c>
      <c r="R95" s="79">
        <v>0</v>
      </c>
      <c r="S95" s="79">
        <v>1</v>
      </c>
      <c r="T95" s="80">
        <f>IFERROR(R95/(P95),"-")</f>
        <v>0</v>
      </c>
      <c r="U95" s="186">
        <f>IFERROR(J95/SUM(N95:O96),"-")</f>
        <v>70000</v>
      </c>
      <c r="V95" s="82">
        <v>0</v>
      </c>
      <c r="W95" s="80">
        <f>IF(P95=0,"-",V95/P95)</f>
        <v>0</v>
      </c>
      <c r="X95" s="185">
        <v>0</v>
      </c>
      <c r="Y95" s="186">
        <f>IFERROR(X95/P95,"-")</f>
        <v>0</v>
      </c>
      <c r="Z95" s="186" t="str">
        <f>IFERROR(X95/V95,"-")</f>
        <v>-</v>
      </c>
      <c r="AA95" s="180">
        <f>SUM(X95:X96)-SUM(J95:J96)</f>
        <v>-415000</v>
      </c>
      <c r="AB95" s="83">
        <f>SUM(X95:X96)/SUM(J95:J96)</f>
        <v>0.011904761904762</v>
      </c>
      <c r="AC95" s="77"/>
      <c r="AD95" s="92"/>
      <c r="AE95" s="93">
        <f>IF(P95=0,"",IF(AD95=0,"",(AD95/P95)))</f>
        <v>0</v>
      </c>
      <c r="AF95" s="92"/>
      <c r="AG95" s="94" t="str">
        <f>IFERROR(AF95/AD95,"-")</f>
        <v>-</v>
      </c>
      <c r="AH95" s="95"/>
      <c r="AI95" s="96" t="str">
        <f>IFERROR(AH95/AD95,"-")</f>
        <v>-</v>
      </c>
      <c r="AJ95" s="97"/>
      <c r="AK95" s="97"/>
      <c r="AL95" s="97"/>
      <c r="AM95" s="98"/>
      <c r="AN95" s="99">
        <f>IF(P95=0,"",IF(AM95=0,"",(AM95/P95)))</f>
        <v>0</v>
      </c>
      <c r="AO95" s="98"/>
      <c r="AP95" s="100" t="str">
        <f>IFERROR(AO95/AM95,"-")</f>
        <v>-</v>
      </c>
      <c r="AQ95" s="101"/>
      <c r="AR95" s="102" t="str">
        <f>IFERROR(AQ95/AM95,"-")</f>
        <v>-</v>
      </c>
      <c r="AS95" s="103"/>
      <c r="AT95" s="103"/>
      <c r="AU95" s="103"/>
      <c r="AV95" s="104"/>
      <c r="AW95" s="105">
        <f>IF(P95=0,"",IF(AV95=0,"",(AV95/P95)))</f>
        <v>0</v>
      </c>
      <c r="AX95" s="104"/>
      <c r="AY95" s="106" t="str">
        <f>IFERROR(AX95/AV95,"-")</f>
        <v>-</v>
      </c>
      <c r="AZ95" s="107"/>
      <c r="BA95" s="108" t="str">
        <f>IFERROR(AZ95/AV95,"-")</f>
        <v>-</v>
      </c>
      <c r="BB95" s="109"/>
      <c r="BC95" s="109"/>
      <c r="BD95" s="109"/>
      <c r="BE95" s="110">
        <v>2</v>
      </c>
      <c r="BF95" s="111">
        <f>IF(P95=0,"",IF(BE95=0,"",(BE95/P95)))</f>
        <v>1</v>
      </c>
      <c r="BG95" s="110"/>
      <c r="BH95" s="112">
        <f>IFERROR(BG95/BE95,"-")</f>
        <v>0</v>
      </c>
      <c r="BI95" s="113"/>
      <c r="BJ95" s="114">
        <f>IFERROR(BI95/BE95,"-")</f>
        <v>0</v>
      </c>
      <c r="BK95" s="115"/>
      <c r="BL95" s="115"/>
      <c r="BM95" s="115"/>
      <c r="BN95" s="117"/>
      <c r="BO95" s="118">
        <f>IF(P95=0,"",IF(BN95=0,"",(BN95/P95)))</f>
        <v>0</v>
      </c>
      <c r="BP95" s="119"/>
      <c r="BQ95" s="120" t="str">
        <f>IFERROR(BP95/BN95,"-")</f>
        <v>-</v>
      </c>
      <c r="BR95" s="121"/>
      <c r="BS95" s="122" t="str">
        <f>IFERROR(BR95/BN95,"-")</f>
        <v>-</v>
      </c>
      <c r="BT95" s="123"/>
      <c r="BU95" s="123"/>
      <c r="BV95" s="123"/>
      <c r="BW95" s="124"/>
      <c r="BX95" s="125">
        <f>IF(P95=0,"",IF(BW95=0,"",(BW95/P95)))</f>
        <v>0</v>
      </c>
      <c r="BY95" s="126"/>
      <c r="BZ95" s="127" t="str">
        <f>IFERROR(BY95/BW95,"-")</f>
        <v>-</v>
      </c>
      <c r="CA95" s="128"/>
      <c r="CB95" s="129" t="str">
        <f>IFERROR(CA95/BW95,"-")</f>
        <v>-</v>
      </c>
      <c r="CC95" s="130"/>
      <c r="CD95" s="130"/>
      <c r="CE95" s="130"/>
      <c r="CF95" s="131"/>
      <c r="CG95" s="132">
        <f>IF(P95=0,"",IF(CF95=0,"",(CF95/P95)))</f>
        <v>0</v>
      </c>
      <c r="CH95" s="133"/>
      <c r="CI95" s="134" t="str">
        <f>IFERROR(CH95/CF95,"-")</f>
        <v>-</v>
      </c>
      <c r="CJ95" s="135"/>
      <c r="CK95" s="136" t="str">
        <f>IFERROR(CJ95/CF95,"-")</f>
        <v>-</v>
      </c>
      <c r="CL95" s="137"/>
      <c r="CM95" s="137"/>
      <c r="CN95" s="137"/>
      <c r="CO95" s="138">
        <v>0</v>
      </c>
      <c r="CP95" s="139">
        <v>0</v>
      </c>
      <c r="CQ95" s="139"/>
      <c r="CR95" s="139"/>
      <c r="CS95" s="140" t="str">
        <f>IF(AND(CQ95=0,CR95=0),"",IF(AND(CQ95&lt;=100000,CR95&lt;=100000),"",IF(CQ95/CP95&gt;0.7,"男高",IF(CR95/CP95&gt;0.7,"女高",""))))</f>
        <v/>
      </c>
    </row>
    <row r="96" spans="1:98">
      <c r="A96" s="78"/>
      <c r="B96" s="189" t="s">
        <v>219</v>
      </c>
      <c r="C96" s="189"/>
      <c r="D96" s="189" t="s">
        <v>133</v>
      </c>
      <c r="E96" s="189" t="s">
        <v>134</v>
      </c>
      <c r="F96" s="189" t="s">
        <v>61</v>
      </c>
      <c r="G96" s="88"/>
      <c r="H96" s="88"/>
      <c r="I96" s="88"/>
      <c r="J96" s="180"/>
      <c r="K96" s="79">
        <v>50</v>
      </c>
      <c r="L96" s="79">
        <v>22</v>
      </c>
      <c r="M96" s="79">
        <v>45</v>
      </c>
      <c r="N96" s="89">
        <v>4</v>
      </c>
      <c r="O96" s="90">
        <v>0</v>
      </c>
      <c r="P96" s="91">
        <f>N96+O96</f>
        <v>4</v>
      </c>
      <c r="Q96" s="80">
        <f>IFERROR(P96/M96,"-")</f>
        <v>0.088888888888889</v>
      </c>
      <c r="R96" s="79">
        <v>1</v>
      </c>
      <c r="S96" s="79">
        <v>0</v>
      </c>
      <c r="T96" s="80">
        <f>IFERROR(R96/(P96),"-")</f>
        <v>0.25</v>
      </c>
      <c r="U96" s="186"/>
      <c r="V96" s="82">
        <v>1</v>
      </c>
      <c r="W96" s="80">
        <f>IF(P96=0,"-",V96/P96)</f>
        <v>0.25</v>
      </c>
      <c r="X96" s="185">
        <v>5000</v>
      </c>
      <c r="Y96" s="186">
        <f>IFERROR(X96/P96,"-")</f>
        <v>1250</v>
      </c>
      <c r="Z96" s="186">
        <f>IFERROR(X96/V96,"-")</f>
        <v>5000</v>
      </c>
      <c r="AA96" s="180"/>
      <c r="AB96" s="83"/>
      <c r="AC96" s="77"/>
      <c r="AD96" s="92"/>
      <c r="AE96" s="93">
        <f>IF(P96=0,"",IF(AD96=0,"",(AD96/P96)))</f>
        <v>0</v>
      </c>
      <c r="AF96" s="92"/>
      <c r="AG96" s="94" t="str">
        <f>IFERROR(AF96/AD96,"-")</f>
        <v>-</v>
      </c>
      <c r="AH96" s="95"/>
      <c r="AI96" s="96" t="str">
        <f>IFERROR(AH96/AD96,"-")</f>
        <v>-</v>
      </c>
      <c r="AJ96" s="97"/>
      <c r="AK96" s="97"/>
      <c r="AL96" s="97"/>
      <c r="AM96" s="98"/>
      <c r="AN96" s="99">
        <f>IF(P96=0,"",IF(AM96=0,"",(AM96/P96)))</f>
        <v>0</v>
      </c>
      <c r="AO96" s="98"/>
      <c r="AP96" s="100" t="str">
        <f>IFERROR(AO96/AM96,"-")</f>
        <v>-</v>
      </c>
      <c r="AQ96" s="101"/>
      <c r="AR96" s="102" t="str">
        <f>IFERROR(AQ96/AM96,"-")</f>
        <v>-</v>
      </c>
      <c r="AS96" s="103"/>
      <c r="AT96" s="103"/>
      <c r="AU96" s="103"/>
      <c r="AV96" s="104"/>
      <c r="AW96" s="105">
        <f>IF(P96=0,"",IF(AV96=0,"",(AV96/P96)))</f>
        <v>0</v>
      </c>
      <c r="AX96" s="104"/>
      <c r="AY96" s="106" t="str">
        <f>IFERROR(AX96/AV96,"-")</f>
        <v>-</v>
      </c>
      <c r="AZ96" s="107"/>
      <c r="BA96" s="108" t="str">
        <f>IFERROR(AZ96/AV96,"-")</f>
        <v>-</v>
      </c>
      <c r="BB96" s="109"/>
      <c r="BC96" s="109"/>
      <c r="BD96" s="109"/>
      <c r="BE96" s="110"/>
      <c r="BF96" s="111">
        <f>IF(P96=0,"",IF(BE96=0,"",(BE96/P96)))</f>
        <v>0</v>
      </c>
      <c r="BG96" s="110"/>
      <c r="BH96" s="112" t="str">
        <f>IFERROR(BG96/BE96,"-")</f>
        <v>-</v>
      </c>
      <c r="BI96" s="113"/>
      <c r="BJ96" s="114" t="str">
        <f>IFERROR(BI96/BE96,"-")</f>
        <v>-</v>
      </c>
      <c r="BK96" s="115"/>
      <c r="BL96" s="115"/>
      <c r="BM96" s="115"/>
      <c r="BN96" s="117">
        <v>4</v>
      </c>
      <c r="BO96" s="118">
        <f>IF(P96=0,"",IF(BN96=0,"",(BN96/P96)))</f>
        <v>1</v>
      </c>
      <c r="BP96" s="119">
        <v>1</v>
      </c>
      <c r="BQ96" s="120">
        <f>IFERROR(BP96/BN96,"-")</f>
        <v>0.25</v>
      </c>
      <c r="BR96" s="121">
        <v>5000</v>
      </c>
      <c r="BS96" s="122">
        <f>IFERROR(BR96/BN96,"-")</f>
        <v>1250</v>
      </c>
      <c r="BT96" s="123">
        <v>1</v>
      </c>
      <c r="BU96" s="123"/>
      <c r="BV96" s="123"/>
      <c r="BW96" s="124"/>
      <c r="BX96" s="125">
        <f>IF(P96=0,"",IF(BW96=0,"",(BW96/P96)))</f>
        <v>0</v>
      </c>
      <c r="BY96" s="126"/>
      <c r="BZ96" s="127" t="str">
        <f>IFERROR(BY96/BW96,"-")</f>
        <v>-</v>
      </c>
      <c r="CA96" s="128"/>
      <c r="CB96" s="129" t="str">
        <f>IFERROR(CA96/BW96,"-")</f>
        <v>-</v>
      </c>
      <c r="CC96" s="130"/>
      <c r="CD96" s="130"/>
      <c r="CE96" s="130"/>
      <c r="CF96" s="131"/>
      <c r="CG96" s="132">
        <f>IF(P96=0,"",IF(CF96=0,"",(CF96/P96)))</f>
        <v>0</v>
      </c>
      <c r="CH96" s="133"/>
      <c r="CI96" s="134" t="str">
        <f>IFERROR(CH96/CF96,"-")</f>
        <v>-</v>
      </c>
      <c r="CJ96" s="135"/>
      <c r="CK96" s="136" t="str">
        <f>IFERROR(CJ96/CF96,"-")</f>
        <v>-</v>
      </c>
      <c r="CL96" s="137"/>
      <c r="CM96" s="137"/>
      <c r="CN96" s="137"/>
      <c r="CO96" s="138">
        <v>1</v>
      </c>
      <c r="CP96" s="139">
        <v>5000</v>
      </c>
      <c r="CQ96" s="139">
        <v>5000</v>
      </c>
      <c r="CR96" s="139"/>
      <c r="CS96" s="140" t="str">
        <f>IF(AND(CQ96=0,CR96=0),"",IF(AND(CQ96&lt;=100000,CR96&lt;=100000),"",IF(CQ96/CP96&gt;0.7,"男高",IF(CR96/CP96&gt;0.7,"女高",""))))</f>
        <v/>
      </c>
    </row>
    <row r="97" spans="1:98">
      <c r="A97" s="78">
        <f>AB97</f>
        <v>0.35526315789474</v>
      </c>
      <c r="B97" s="189" t="s">
        <v>220</v>
      </c>
      <c r="C97" s="189"/>
      <c r="D97" s="189" t="s">
        <v>116</v>
      </c>
      <c r="E97" s="189" t="s">
        <v>75</v>
      </c>
      <c r="F97" s="189" t="s">
        <v>63</v>
      </c>
      <c r="G97" s="88" t="s">
        <v>221</v>
      </c>
      <c r="H97" s="88" t="s">
        <v>139</v>
      </c>
      <c r="I97" s="88"/>
      <c r="J97" s="180">
        <v>228000</v>
      </c>
      <c r="K97" s="79">
        <v>11</v>
      </c>
      <c r="L97" s="79">
        <v>0</v>
      </c>
      <c r="M97" s="79">
        <v>48</v>
      </c>
      <c r="N97" s="89">
        <v>4</v>
      </c>
      <c r="O97" s="90">
        <v>0</v>
      </c>
      <c r="P97" s="91">
        <f>N97+O97</f>
        <v>4</v>
      </c>
      <c r="Q97" s="80">
        <f>IFERROR(P97/M97,"-")</f>
        <v>0.083333333333333</v>
      </c>
      <c r="R97" s="79">
        <v>0</v>
      </c>
      <c r="S97" s="79">
        <v>2</v>
      </c>
      <c r="T97" s="80">
        <f>IFERROR(R97/(P97),"-")</f>
        <v>0</v>
      </c>
      <c r="U97" s="186">
        <f>IFERROR(J97/SUM(N97:O98),"-")</f>
        <v>28500</v>
      </c>
      <c r="V97" s="82">
        <v>1</v>
      </c>
      <c r="W97" s="80">
        <f>IF(P97=0,"-",V97/P97)</f>
        <v>0.25</v>
      </c>
      <c r="X97" s="185">
        <v>25000</v>
      </c>
      <c r="Y97" s="186">
        <f>IFERROR(X97/P97,"-")</f>
        <v>6250</v>
      </c>
      <c r="Z97" s="186">
        <f>IFERROR(X97/V97,"-")</f>
        <v>25000</v>
      </c>
      <c r="AA97" s="180">
        <f>SUM(X97:X98)-SUM(J97:J98)</f>
        <v>-147000</v>
      </c>
      <c r="AB97" s="83">
        <f>SUM(X97:X98)/SUM(J97:J98)</f>
        <v>0.35526315789474</v>
      </c>
      <c r="AC97" s="77"/>
      <c r="AD97" s="92"/>
      <c r="AE97" s="93">
        <f>IF(P97=0,"",IF(AD97=0,"",(AD97/P97)))</f>
        <v>0</v>
      </c>
      <c r="AF97" s="92"/>
      <c r="AG97" s="94" t="str">
        <f>IFERROR(AF97/AD97,"-")</f>
        <v>-</v>
      </c>
      <c r="AH97" s="95"/>
      <c r="AI97" s="96" t="str">
        <f>IFERROR(AH97/AD97,"-")</f>
        <v>-</v>
      </c>
      <c r="AJ97" s="97"/>
      <c r="AK97" s="97"/>
      <c r="AL97" s="97"/>
      <c r="AM97" s="98"/>
      <c r="AN97" s="99">
        <f>IF(P97=0,"",IF(AM97=0,"",(AM97/P97)))</f>
        <v>0</v>
      </c>
      <c r="AO97" s="98"/>
      <c r="AP97" s="100" t="str">
        <f>IFERROR(AO97/AM97,"-")</f>
        <v>-</v>
      </c>
      <c r="AQ97" s="101"/>
      <c r="AR97" s="102" t="str">
        <f>IFERROR(AQ97/AM97,"-")</f>
        <v>-</v>
      </c>
      <c r="AS97" s="103"/>
      <c r="AT97" s="103"/>
      <c r="AU97" s="103"/>
      <c r="AV97" s="104"/>
      <c r="AW97" s="105">
        <f>IF(P97=0,"",IF(AV97=0,"",(AV97/P97)))</f>
        <v>0</v>
      </c>
      <c r="AX97" s="104"/>
      <c r="AY97" s="106" t="str">
        <f>IFERROR(AX97/AV97,"-")</f>
        <v>-</v>
      </c>
      <c r="AZ97" s="107"/>
      <c r="BA97" s="108" t="str">
        <f>IFERROR(AZ97/AV97,"-")</f>
        <v>-</v>
      </c>
      <c r="BB97" s="109"/>
      <c r="BC97" s="109"/>
      <c r="BD97" s="109"/>
      <c r="BE97" s="110">
        <v>1</v>
      </c>
      <c r="BF97" s="111">
        <f>IF(P97=0,"",IF(BE97=0,"",(BE97/P97)))</f>
        <v>0.25</v>
      </c>
      <c r="BG97" s="110"/>
      <c r="BH97" s="112">
        <f>IFERROR(BG97/BE97,"-")</f>
        <v>0</v>
      </c>
      <c r="BI97" s="113"/>
      <c r="BJ97" s="114">
        <f>IFERROR(BI97/BE97,"-")</f>
        <v>0</v>
      </c>
      <c r="BK97" s="115"/>
      <c r="BL97" s="115"/>
      <c r="BM97" s="115"/>
      <c r="BN97" s="117">
        <v>2</v>
      </c>
      <c r="BO97" s="118">
        <f>IF(P97=0,"",IF(BN97=0,"",(BN97/P97)))</f>
        <v>0.5</v>
      </c>
      <c r="BP97" s="119"/>
      <c r="BQ97" s="120">
        <f>IFERROR(BP97/BN97,"-")</f>
        <v>0</v>
      </c>
      <c r="BR97" s="121"/>
      <c r="BS97" s="122">
        <f>IFERROR(BR97/BN97,"-")</f>
        <v>0</v>
      </c>
      <c r="BT97" s="123"/>
      <c r="BU97" s="123"/>
      <c r="BV97" s="123"/>
      <c r="BW97" s="124">
        <v>1</v>
      </c>
      <c r="BX97" s="125">
        <f>IF(P97=0,"",IF(BW97=0,"",(BW97/P97)))</f>
        <v>0.25</v>
      </c>
      <c r="BY97" s="126">
        <v>1</v>
      </c>
      <c r="BZ97" s="127">
        <f>IFERROR(BY97/BW97,"-")</f>
        <v>1</v>
      </c>
      <c r="CA97" s="128">
        <v>25000</v>
      </c>
      <c r="CB97" s="129">
        <f>IFERROR(CA97/BW97,"-")</f>
        <v>25000</v>
      </c>
      <c r="CC97" s="130"/>
      <c r="CD97" s="130">
        <v>1</v>
      </c>
      <c r="CE97" s="130"/>
      <c r="CF97" s="131"/>
      <c r="CG97" s="132">
        <f>IF(P97=0,"",IF(CF97=0,"",(CF97/P97)))</f>
        <v>0</v>
      </c>
      <c r="CH97" s="133"/>
      <c r="CI97" s="134" t="str">
        <f>IFERROR(CH97/CF97,"-")</f>
        <v>-</v>
      </c>
      <c r="CJ97" s="135"/>
      <c r="CK97" s="136" t="str">
        <f>IFERROR(CJ97/CF97,"-")</f>
        <v>-</v>
      </c>
      <c r="CL97" s="137"/>
      <c r="CM97" s="137"/>
      <c r="CN97" s="137"/>
      <c r="CO97" s="138">
        <v>1</v>
      </c>
      <c r="CP97" s="139">
        <v>25000</v>
      </c>
      <c r="CQ97" s="139">
        <v>25000</v>
      </c>
      <c r="CR97" s="139"/>
      <c r="CS97" s="140" t="str">
        <f>IF(AND(CQ97=0,CR97=0),"",IF(AND(CQ97&lt;=100000,CR97&lt;=100000),"",IF(CQ97/CP97&gt;0.7,"男高",IF(CR97/CP97&gt;0.7,"女高",""))))</f>
        <v/>
      </c>
    </row>
    <row r="98" spans="1:98">
      <c r="A98" s="78"/>
      <c r="B98" s="189" t="s">
        <v>222</v>
      </c>
      <c r="C98" s="189"/>
      <c r="D98" s="189" t="s">
        <v>116</v>
      </c>
      <c r="E98" s="189" t="s">
        <v>75</v>
      </c>
      <c r="F98" s="189" t="s">
        <v>61</v>
      </c>
      <c r="G98" s="88"/>
      <c r="H98" s="88"/>
      <c r="I98" s="88"/>
      <c r="J98" s="180"/>
      <c r="K98" s="79">
        <v>32</v>
      </c>
      <c r="L98" s="79">
        <v>19</v>
      </c>
      <c r="M98" s="79">
        <v>10</v>
      </c>
      <c r="N98" s="89">
        <v>4</v>
      </c>
      <c r="O98" s="90">
        <v>0</v>
      </c>
      <c r="P98" s="91">
        <f>N98+O98</f>
        <v>4</v>
      </c>
      <c r="Q98" s="80">
        <f>IFERROR(P98/M98,"-")</f>
        <v>0.4</v>
      </c>
      <c r="R98" s="79">
        <v>0</v>
      </c>
      <c r="S98" s="79">
        <v>1</v>
      </c>
      <c r="T98" s="80">
        <f>IFERROR(R98/(P98),"-")</f>
        <v>0</v>
      </c>
      <c r="U98" s="186"/>
      <c r="V98" s="82">
        <v>2</v>
      </c>
      <c r="W98" s="80">
        <f>IF(P98=0,"-",V98/P98)</f>
        <v>0.5</v>
      </c>
      <c r="X98" s="185">
        <v>56000</v>
      </c>
      <c r="Y98" s="186">
        <f>IFERROR(X98/P98,"-")</f>
        <v>14000</v>
      </c>
      <c r="Z98" s="186">
        <f>IFERROR(X98/V98,"-")</f>
        <v>28000</v>
      </c>
      <c r="AA98" s="180"/>
      <c r="AB98" s="83"/>
      <c r="AC98" s="77"/>
      <c r="AD98" s="92"/>
      <c r="AE98" s="93">
        <f>IF(P98=0,"",IF(AD98=0,"",(AD98/P98)))</f>
        <v>0</v>
      </c>
      <c r="AF98" s="92"/>
      <c r="AG98" s="94" t="str">
        <f>IFERROR(AF98/AD98,"-")</f>
        <v>-</v>
      </c>
      <c r="AH98" s="95"/>
      <c r="AI98" s="96" t="str">
        <f>IFERROR(AH98/AD98,"-")</f>
        <v>-</v>
      </c>
      <c r="AJ98" s="97"/>
      <c r="AK98" s="97"/>
      <c r="AL98" s="97"/>
      <c r="AM98" s="98"/>
      <c r="AN98" s="99">
        <f>IF(P98=0,"",IF(AM98=0,"",(AM98/P98)))</f>
        <v>0</v>
      </c>
      <c r="AO98" s="98"/>
      <c r="AP98" s="100" t="str">
        <f>IFERROR(AO98/AM98,"-")</f>
        <v>-</v>
      </c>
      <c r="AQ98" s="101"/>
      <c r="AR98" s="102" t="str">
        <f>IFERROR(AQ98/AM98,"-")</f>
        <v>-</v>
      </c>
      <c r="AS98" s="103"/>
      <c r="AT98" s="103"/>
      <c r="AU98" s="103"/>
      <c r="AV98" s="104"/>
      <c r="AW98" s="105">
        <f>IF(P98=0,"",IF(AV98=0,"",(AV98/P98)))</f>
        <v>0</v>
      </c>
      <c r="AX98" s="104"/>
      <c r="AY98" s="106" t="str">
        <f>IFERROR(AX98/AV98,"-")</f>
        <v>-</v>
      </c>
      <c r="AZ98" s="107"/>
      <c r="BA98" s="108" t="str">
        <f>IFERROR(AZ98/AV98,"-")</f>
        <v>-</v>
      </c>
      <c r="BB98" s="109"/>
      <c r="BC98" s="109"/>
      <c r="BD98" s="109"/>
      <c r="BE98" s="110"/>
      <c r="BF98" s="111">
        <f>IF(P98=0,"",IF(BE98=0,"",(BE98/P98)))</f>
        <v>0</v>
      </c>
      <c r="BG98" s="110"/>
      <c r="BH98" s="112" t="str">
        <f>IFERROR(BG98/BE98,"-")</f>
        <v>-</v>
      </c>
      <c r="BI98" s="113"/>
      <c r="BJ98" s="114" t="str">
        <f>IFERROR(BI98/BE98,"-")</f>
        <v>-</v>
      </c>
      <c r="BK98" s="115"/>
      <c r="BL98" s="115"/>
      <c r="BM98" s="115"/>
      <c r="BN98" s="117">
        <v>1</v>
      </c>
      <c r="BO98" s="118">
        <f>IF(P98=0,"",IF(BN98=0,"",(BN98/P98)))</f>
        <v>0.25</v>
      </c>
      <c r="BP98" s="119"/>
      <c r="BQ98" s="120">
        <f>IFERROR(BP98/BN98,"-")</f>
        <v>0</v>
      </c>
      <c r="BR98" s="121"/>
      <c r="BS98" s="122">
        <f>IFERROR(BR98/BN98,"-")</f>
        <v>0</v>
      </c>
      <c r="BT98" s="123"/>
      <c r="BU98" s="123"/>
      <c r="BV98" s="123"/>
      <c r="BW98" s="124">
        <v>3</v>
      </c>
      <c r="BX98" s="125">
        <f>IF(P98=0,"",IF(BW98=0,"",(BW98/P98)))</f>
        <v>0.75</v>
      </c>
      <c r="BY98" s="126">
        <v>2</v>
      </c>
      <c r="BZ98" s="127">
        <f>IFERROR(BY98/BW98,"-")</f>
        <v>0.66666666666667</v>
      </c>
      <c r="CA98" s="128">
        <v>56000</v>
      </c>
      <c r="CB98" s="129">
        <f>IFERROR(CA98/BW98,"-")</f>
        <v>18666.666666667</v>
      </c>
      <c r="CC98" s="130"/>
      <c r="CD98" s="130"/>
      <c r="CE98" s="130">
        <v>2</v>
      </c>
      <c r="CF98" s="131"/>
      <c r="CG98" s="132">
        <f>IF(P98=0,"",IF(CF98=0,"",(CF98/P98)))</f>
        <v>0</v>
      </c>
      <c r="CH98" s="133"/>
      <c r="CI98" s="134" t="str">
        <f>IFERROR(CH98/CF98,"-")</f>
        <v>-</v>
      </c>
      <c r="CJ98" s="135"/>
      <c r="CK98" s="136" t="str">
        <f>IFERROR(CJ98/CF98,"-")</f>
        <v>-</v>
      </c>
      <c r="CL98" s="137"/>
      <c r="CM98" s="137"/>
      <c r="CN98" s="137"/>
      <c r="CO98" s="138">
        <v>2</v>
      </c>
      <c r="CP98" s="139">
        <v>56000</v>
      </c>
      <c r="CQ98" s="139">
        <v>41000</v>
      </c>
      <c r="CR98" s="139"/>
      <c r="CS98" s="140" t="str">
        <f>IF(AND(CQ98=0,CR98=0),"",IF(AND(CQ98&lt;=100000,CR98&lt;=100000),"",IF(CQ98/CP98&gt;0.7,"男高",IF(CR98/CP98&gt;0.7,"女高",""))))</f>
        <v/>
      </c>
    </row>
    <row r="99" spans="1:98">
      <c r="A99" s="78">
        <f>AB99</f>
        <v>0.077777777777778</v>
      </c>
      <c r="B99" s="189" t="s">
        <v>223</v>
      </c>
      <c r="C99" s="189"/>
      <c r="D99" s="189" t="s">
        <v>81</v>
      </c>
      <c r="E99" s="189" t="s">
        <v>82</v>
      </c>
      <c r="F99" s="189" t="s">
        <v>63</v>
      </c>
      <c r="G99" s="88" t="s">
        <v>224</v>
      </c>
      <c r="H99" s="88" t="s">
        <v>139</v>
      </c>
      <c r="I99" s="88" t="s">
        <v>135</v>
      </c>
      <c r="J99" s="180">
        <v>180000</v>
      </c>
      <c r="K99" s="79">
        <v>7</v>
      </c>
      <c r="L99" s="79">
        <v>0</v>
      </c>
      <c r="M99" s="79">
        <v>25</v>
      </c>
      <c r="N99" s="89">
        <v>3</v>
      </c>
      <c r="O99" s="90">
        <v>0</v>
      </c>
      <c r="P99" s="91">
        <f>N99+O99</f>
        <v>3</v>
      </c>
      <c r="Q99" s="80">
        <f>IFERROR(P99/M99,"-")</f>
        <v>0.12</v>
      </c>
      <c r="R99" s="79">
        <v>0</v>
      </c>
      <c r="S99" s="79">
        <v>2</v>
      </c>
      <c r="T99" s="80">
        <f>IFERROR(R99/(P99),"-")</f>
        <v>0</v>
      </c>
      <c r="U99" s="186">
        <f>IFERROR(J99/SUM(N99:O100),"-")</f>
        <v>25714.285714286</v>
      </c>
      <c r="V99" s="82">
        <v>0</v>
      </c>
      <c r="W99" s="80">
        <f>IF(P99=0,"-",V99/P99)</f>
        <v>0</v>
      </c>
      <c r="X99" s="185">
        <v>0</v>
      </c>
      <c r="Y99" s="186">
        <f>IFERROR(X99/P99,"-")</f>
        <v>0</v>
      </c>
      <c r="Z99" s="186" t="str">
        <f>IFERROR(X99/V99,"-")</f>
        <v>-</v>
      </c>
      <c r="AA99" s="180">
        <f>SUM(X99:X100)-SUM(J99:J100)</f>
        <v>-166000</v>
      </c>
      <c r="AB99" s="83">
        <f>SUM(X99:X100)/SUM(J99:J100)</f>
        <v>0.077777777777778</v>
      </c>
      <c r="AC99" s="77"/>
      <c r="AD99" s="92"/>
      <c r="AE99" s="93">
        <f>IF(P99=0,"",IF(AD99=0,"",(AD99/P99)))</f>
        <v>0</v>
      </c>
      <c r="AF99" s="92"/>
      <c r="AG99" s="94" t="str">
        <f>IFERROR(AF99/AD99,"-")</f>
        <v>-</v>
      </c>
      <c r="AH99" s="95"/>
      <c r="AI99" s="96" t="str">
        <f>IFERROR(AH99/AD99,"-")</f>
        <v>-</v>
      </c>
      <c r="AJ99" s="97"/>
      <c r="AK99" s="97"/>
      <c r="AL99" s="97"/>
      <c r="AM99" s="98"/>
      <c r="AN99" s="99">
        <f>IF(P99=0,"",IF(AM99=0,"",(AM99/P99)))</f>
        <v>0</v>
      </c>
      <c r="AO99" s="98"/>
      <c r="AP99" s="100" t="str">
        <f>IFERROR(AO99/AM99,"-")</f>
        <v>-</v>
      </c>
      <c r="AQ99" s="101"/>
      <c r="AR99" s="102" t="str">
        <f>IFERROR(AQ99/AM99,"-")</f>
        <v>-</v>
      </c>
      <c r="AS99" s="103"/>
      <c r="AT99" s="103"/>
      <c r="AU99" s="103"/>
      <c r="AV99" s="104"/>
      <c r="AW99" s="105">
        <f>IF(P99=0,"",IF(AV99=0,"",(AV99/P99)))</f>
        <v>0</v>
      </c>
      <c r="AX99" s="104"/>
      <c r="AY99" s="106" t="str">
        <f>IFERROR(AX99/AV99,"-")</f>
        <v>-</v>
      </c>
      <c r="AZ99" s="107"/>
      <c r="BA99" s="108" t="str">
        <f>IFERROR(AZ99/AV99,"-")</f>
        <v>-</v>
      </c>
      <c r="BB99" s="109"/>
      <c r="BC99" s="109"/>
      <c r="BD99" s="109"/>
      <c r="BE99" s="110">
        <v>1</v>
      </c>
      <c r="BF99" s="111">
        <f>IF(P99=0,"",IF(BE99=0,"",(BE99/P99)))</f>
        <v>0.33333333333333</v>
      </c>
      <c r="BG99" s="110"/>
      <c r="BH99" s="112">
        <f>IFERROR(BG99/BE99,"-")</f>
        <v>0</v>
      </c>
      <c r="BI99" s="113"/>
      <c r="BJ99" s="114">
        <f>IFERROR(BI99/BE99,"-")</f>
        <v>0</v>
      </c>
      <c r="BK99" s="115"/>
      <c r="BL99" s="115"/>
      <c r="BM99" s="115"/>
      <c r="BN99" s="117">
        <v>1</v>
      </c>
      <c r="BO99" s="118">
        <f>IF(P99=0,"",IF(BN99=0,"",(BN99/P99)))</f>
        <v>0.33333333333333</v>
      </c>
      <c r="BP99" s="119"/>
      <c r="BQ99" s="120">
        <f>IFERROR(BP99/BN99,"-")</f>
        <v>0</v>
      </c>
      <c r="BR99" s="121"/>
      <c r="BS99" s="122">
        <f>IFERROR(BR99/BN99,"-")</f>
        <v>0</v>
      </c>
      <c r="BT99" s="123"/>
      <c r="BU99" s="123"/>
      <c r="BV99" s="123"/>
      <c r="BW99" s="124">
        <v>1</v>
      </c>
      <c r="BX99" s="125">
        <f>IF(P99=0,"",IF(BW99=0,"",(BW99/P99)))</f>
        <v>0.33333333333333</v>
      </c>
      <c r="BY99" s="126"/>
      <c r="BZ99" s="127">
        <f>IFERROR(BY99/BW99,"-")</f>
        <v>0</v>
      </c>
      <c r="CA99" s="128"/>
      <c r="CB99" s="129">
        <f>IFERROR(CA99/BW99,"-")</f>
        <v>0</v>
      </c>
      <c r="CC99" s="130"/>
      <c r="CD99" s="130"/>
      <c r="CE99" s="130"/>
      <c r="CF99" s="131"/>
      <c r="CG99" s="132">
        <f>IF(P99=0,"",IF(CF99=0,"",(CF99/P99)))</f>
        <v>0</v>
      </c>
      <c r="CH99" s="133"/>
      <c r="CI99" s="134" t="str">
        <f>IFERROR(CH99/CF99,"-")</f>
        <v>-</v>
      </c>
      <c r="CJ99" s="135"/>
      <c r="CK99" s="136" t="str">
        <f>IFERROR(CJ99/CF99,"-")</f>
        <v>-</v>
      </c>
      <c r="CL99" s="137"/>
      <c r="CM99" s="137"/>
      <c r="CN99" s="137"/>
      <c r="CO99" s="138">
        <v>0</v>
      </c>
      <c r="CP99" s="139">
        <v>0</v>
      </c>
      <c r="CQ99" s="139"/>
      <c r="CR99" s="139"/>
      <c r="CS99" s="140" t="str">
        <f>IF(AND(CQ99=0,CR99=0),"",IF(AND(CQ99&lt;=100000,CR99&lt;=100000),"",IF(CQ99/CP99&gt;0.7,"男高",IF(CR99/CP99&gt;0.7,"女高",""))))</f>
        <v/>
      </c>
    </row>
    <row r="100" spans="1:98">
      <c r="A100" s="78"/>
      <c r="B100" s="189" t="s">
        <v>225</v>
      </c>
      <c r="C100" s="189"/>
      <c r="D100" s="189" t="s">
        <v>81</v>
      </c>
      <c r="E100" s="189" t="s">
        <v>82</v>
      </c>
      <c r="F100" s="189" t="s">
        <v>61</v>
      </c>
      <c r="G100" s="88"/>
      <c r="H100" s="88"/>
      <c r="I100" s="88"/>
      <c r="J100" s="180"/>
      <c r="K100" s="79">
        <v>40</v>
      </c>
      <c r="L100" s="79">
        <v>19</v>
      </c>
      <c r="M100" s="79">
        <v>11</v>
      </c>
      <c r="N100" s="89">
        <v>4</v>
      </c>
      <c r="O100" s="90">
        <v>0</v>
      </c>
      <c r="P100" s="91">
        <f>N100+O100</f>
        <v>4</v>
      </c>
      <c r="Q100" s="80">
        <f>IFERROR(P100/M100,"-")</f>
        <v>0.36363636363636</v>
      </c>
      <c r="R100" s="79">
        <v>1</v>
      </c>
      <c r="S100" s="79">
        <v>0</v>
      </c>
      <c r="T100" s="80">
        <f>IFERROR(R100/(P100),"-")</f>
        <v>0.25</v>
      </c>
      <c r="U100" s="186"/>
      <c r="V100" s="82">
        <v>1</v>
      </c>
      <c r="W100" s="80">
        <f>IF(P100=0,"-",V100/P100)</f>
        <v>0.25</v>
      </c>
      <c r="X100" s="185">
        <v>14000</v>
      </c>
      <c r="Y100" s="186">
        <f>IFERROR(X100/P100,"-")</f>
        <v>3500</v>
      </c>
      <c r="Z100" s="186">
        <f>IFERROR(X100/V100,"-")</f>
        <v>14000</v>
      </c>
      <c r="AA100" s="180"/>
      <c r="AB100" s="83"/>
      <c r="AC100" s="77"/>
      <c r="AD100" s="92"/>
      <c r="AE100" s="93">
        <f>IF(P100=0,"",IF(AD100=0,"",(AD100/P100)))</f>
        <v>0</v>
      </c>
      <c r="AF100" s="92"/>
      <c r="AG100" s="94" t="str">
        <f>IFERROR(AF100/AD100,"-")</f>
        <v>-</v>
      </c>
      <c r="AH100" s="95"/>
      <c r="AI100" s="96" t="str">
        <f>IFERROR(AH100/AD100,"-")</f>
        <v>-</v>
      </c>
      <c r="AJ100" s="97"/>
      <c r="AK100" s="97"/>
      <c r="AL100" s="97"/>
      <c r="AM100" s="98"/>
      <c r="AN100" s="99">
        <f>IF(P100=0,"",IF(AM100=0,"",(AM100/P100)))</f>
        <v>0</v>
      </c>
      <c r="AO100" s="98"/>
      <c r="AP100" s="100" t="str">
        <f>IFERROR(AO100/AM100,"-")</f>
        <v>-</v>
      </c>
      <c r="AQ100" s="101"/>
      <c r="AR100" s="102" t="str">
        <f>IFERROR(AQ100/AM100,"-")</f>
        <v>-</v>
      </c>
      <c r="AS100" s="103"/>
      <c r="AT100" s="103"/>
      <c r="AU100" s="103"/>
      <c r="AV100" s="104"/>
      <c r="AW100" s="105">
        <f>IF(P100=0,"",IF(AV100=0,"",(AV100/P100)))</f>
        <v>0</v>
      </c>
      <c r="AX100" s="104"/>
      <c r="AY100" s="106" t="str">
        <f>IFERROR(AX100/AV100,"-")</f>
        <v>-</v>
      </c>
      <c r="AZ100" s="107"/>
      <c r="BA100" s="108" t="str">
        <f>IFERROR(AZ100/AV100,"-")</f>
        <v>-</v>
      </c>
      <c r="BB100" s="109"/>
      <c r="BC100" s="109"/>
      <c r="BD100" s="109"/>
      <c r="BE100" s="110">
        <v>1</v>
      </c>
      <c r="BF100" s="111">
        <f>IF(P100=0,"",IF(BE100=0,"",(BE100/P100)))</f>
        <v>0.25</v>
      </c>
      <c r="BG100" s="110">
        <v>1</v>
      </c>
      <c r="BH100" s="112">
        <f>IFERROR(BG100/BE100,"-")</f>
        <v>1</v>
      </c>
      <c r="BI100" s="113">
        <v>14000</v>
      </c>
      <c r="BJ100" s="114">
        <f>IFERROR(BI100/BE100,"-")</f>
        <v>14000</v>
      </c>
      <c r="BK100" s="115"/>
      <c r="BL100" s="115"/>
      <c r="BM100" s="115">
        <v>1</v>
      </c>
      <c r="BN100" s="117"/>
      <c r="BO100" s="118">
        <f>IF(P100=0,"",IF(BN100=0,"",(BN100/P100)))</f>
        <v>0</v>
      </c>
      <c r="BP100" s="119"/>
      <c r="BQ100" s="120" t="str">
        <f>IFERROR(BP100/BN100,"-")</f>
        <v>-</v>
      </c>
      <c r="BR100" s="121"/>
      <c r="BS100" s="122" t="str">
        <f>IFERROR(BR100/BN100,"-")</f>
        <v>-</v>
      </c>
      <c r="BT100" s="123"/>
      <c r="BU100" s="123"/>
      <c r="BV100" s="123"/>
      <c r="BW100" s="124">
        <v>3</v>
      </c>
      <c r="BX100" s="125">
        <f>IF(P100=0,"",IF(BW100=0,"",(BW100/P100)))</f>
        <v>0.75</v>
      </c>
      <c r="BY100" s="126"/>
      <c r="BZ100" s="127">
        <f>IFERROR(BY100/BW100,"-")</f>
        <v>0</v>
      </c>
      <c r="CA100" s="128"/>
      <c r="CB100" s="129">
        <f>IFERROR(CA100/BW100,"-")</f>
        <v>0</v>
      </c>
      <c r="CC100" s="130"/>
      <c r="CD100" s="130"/>
      <c r="CE100" s="130"/>
      <c r="CF100" s="131"/>
      <c r="CG100" s="132">
        <f>IF(P100=0,"",IF(CF100=0,"",(CF100/P100)))</f>
        <v>0</v>
      </c>
      <c r="CH100" s="133"/>
      <c r="CI100" s="134" t="str">
        <f>IFERROR(CH100/CF100,"-")</f>
        <v>-</v>
      </c>
      <c r="CJ100" s="135"/>
      <c r="CK100" s="136" t="str">
        <f>IFERROR(CJ100/CF100,"-")</f>
        <v>-</v>
      </c>
      <c r="CL100" s="137"/>
      <c r="CM100" s="137"/>
      <c r="CN100" s="137"/>
      <c r="CO100" s="138">
        <v>1</v>
      </c>
      <c r="CP100" s="139">
        <v>14000</v>
      </c>
      <c r="CQ100" s="139">
        <v>14000</v>
      </c>
      <c r="CR100" s="139"/>
      <c r="CS100" s="140" t="str">
        <f>IF(AND(CQ100=0,CR100=0),"",IF(AND(CQ100&lt;=100000,CR100&lt;=100000),"",IF(CQ100/CP100&gt;0.7,"男高",IF(CR100/CP100&gt;0.7,"女高",""))))</f>
        <v/>
      </c>
    </row>
    <row r="101" spans="1:98">
      <c r="A101" s="78">
        <f>AB101</f>
        <v>0</v>
      </c>
      <c r="B101" s="189" t="s">
        <v>226</v>
      </c>
      <c r="C101" s="189"/>
      <c r="D101" s="189" t="s">
        <v>111</v>
      </c>
      <c r="E101" s="189" t="s">
        <v>134</v>
      </c>
      <c r="F101" s="189" t="s">
        <v>63</v>
      </c>
      <c r="G101" s="88" t="s">
        <v>224</v>
      </c>
      <c r="H101" s="88" t="s">
        <v>77</v>
      </c>
      <c r="I101" s="191" t="s">
        <v>108</v>
      </c>
      <c r="J101" s="180">
        <v>108000</v>
      </c>
      <c r="K101" s="79">
        <v>6</v>
      </c>
      <c r="L101" s="79">
        <v>0</v>
      </c>
      <c r="M101" s="79">
        <v>21</v>
      </c>
      <c r="N101" s="89">
        <v>1</v>
      </c>
      <c r="O101" s="90">
        <v>0</v>
      </c>
      <c r="P101" s="91">
        <f>N101+O101</f>
        <v>1</v>
      </c>
      <c r="Q101" s="80">
        <f>IFERROR(P101/M101,"-")</f>
        <v>0.047619047619048</v>
      </c>
      <c r="R101" s="79">
        <v>0</v>
      </c>
      <c r="S101" s="79">
        <v>0</v>
      </c>
      <c r="T101" s="80">
        <f>IFERROR(R101/(P101),"-")</f>
        <v>0</v>
      </c>
      <c r="U101" s="186">
        <f>IFERROR(J101/SUM(N101:O102),"-")</f>
        <v>108000</v>
      </c>
      <c r="V101" s="82">
        <v>0</v>
      </c>
      <c r="W101" s="80">
        <f>IF(P101=0,"-",V101/P101)</f>
        <v>0</v>
      </c>
      <c r="X101" s="185">
        <v>0</v>
      </c>
      <c r="Y101" s="186">
        <f>IFERROR(X101/P101,"-")</f>
        <v>0</v>
      </c>
      <c r="Z101" s="186" t="str">
        <f>IFERROR(X101/V101,"-")</f>
        <v>-</v>
      </c>
      <c r="AA101" s="180">
        <f>SUM(X101:X102)-SUM(J101:J102)</f>
        <v>-108000</v>
      </c>
      <c r="AB101" s="83">
        <f>SUM(X101:X102)/SUM(J101:J102)</f>
        <v>0</v>
      </c>
      <c r="AC101" s="77"/>
      <c r="AD101" s="92"/>
      <c r="AE101" s="93">
        <f>IF(P101=0,"",IF(AD101=0,"",(AD101/P101)))</f>
        <v>0</v>
      </c>
      <c r="AF101" s="92"/>
      <c r="AG101" s="94" t="str">
        <f>IFERROR(AF101/AD101,"-")</f>
        <v>-</v>
      </c>
      <c r="AH101" s="95"/>
      <c r="AI101" s="96" t="str">
        <f>IFERROR(AH101/AD101,"-")</f>
        <v>-</v>
      </c>
      <c r="AJ101" s="97"/>
      <c r="AK101" s="97"/>
      <c r="AL101" s="97"/>
      <c r="AM101" s="98">
        <v>1</v>
      </c>
      <c r="AN101" s="99">
        <f>IF(P101=0,"",IF(AM101=0,"",(AM101/P101)))</f>
        <v>1</v>
      </c>
      <c r="AO101" s="98"/>
      <c r="AP101" s="100">
        <f>IFERROR(AO101/AM101,"-")</f>
        <v>0</v>
      </c>
      <c r="AQ101" s="101"/>
      <c r="AR101" s="102">
        <f>IFERROR(AQ101/AM101,"-")</f>
        <v>0</v>
      </c>
      <c r="AS101" s="103"/>
      <c r="AT101" s="103"/>
      <c r="AU101" s="103"/>
      <c r="AV101" s="104"/>
      <c r="AW101" s="105">
        <f>IF(P101=0,"",IF(AV101=0,"",(AV101/P101)))</f>
        <v>0</v>
      </c>
      <c r="AX101" s="104"/>
      <c r="AY101" s="106" t="str">
        <f>IFERROR(AX101/AV101,"-")</f>
        <v>-</v>
      </c>
      <c r="AZ101" s="107"/>
      <c r="BA101" s="108" t="str">
        <f>IFERROR(AZ101/AV101,"-")</f>
        <v>-</v>
      </c>
      <c r="BB101" s="109"/>
      <c r="BC101" s="109"/>
      <c r="BD101" s="109"/>
      <c r="BE101" s="110"/>
      <c r="BF101" s="111">
        <f>IF(P101=0,"",IF(BE101=0,"",(BE101/P101)))</f>
        <v>0</v>
      </c>
      <c r="BG101" s="110"/>
      <c r="BH101" s="112" t="str">
        <f>IFERROR(BG101/BE101,"-")</f>
        <v>-</v>
      </c>
      <c r="BI101" s="113"/>
      <c r="BJ101" s="114" t="str">
        <f>IFERROR(BI101/BE101,"-")</f>
        <v>-</v>
      </c>
      <c r="BK101" s="115"/>
      <c r="BL101" s="115"/>
      <c r="BM101" s="115"/>
      <c r="BN101" s="117"/>
      <c r="BO101" s="118">
        <f>IF(P101=0,"",IF(BN101=0,"",(BN101/P101)))</f>
        <v>0</v>
      </c>
      <c r="BP101" s="119"/>
      <c r="BQ101" s="120" t="str">
        <f>IFERROR(BP101/BN101,"-")</f>
        <v>-</v>
      </c>
      <c r="BR101" s="121"/>
      <c r="BS101" s="122" t="str">
        <f>IFERROR(BR101/BN101,"-")</f>
        <v>-</v>
      </c>
      <c r="BT101" s="123"/>
      <c r="BU101" s="123"/>
      <c r="BV101" s="123"/>
      <c r="BW101" s="124"/>
      <c r="BX101" s="125">
        <f>IF(P101=0,"",IF(BW101=0,"",(BW101/P101)))</f>
        <v>0</v>
      </c>
      <c r="BY101" s="126"/>
      <c r="BZ101" s="127" t="str">
        <f>IFERROR(BY101/BW101,"-")</f>
        <v>-</v>
      </c>
      <c r="CA101" s="128"/>
      <c r="CB101" s="129" t="str">
        <f>IFERROR(CA101/BW101,"-")</f>
        <v>-</v>
      </c>
      <c r="CC101" s="130"/>
      <c r="CD101" s="130"/>
      <c r="CE101" s="130"/>
      <c r="CF101" s="131"/>
      <c r="CG101" s="132">
        <f>IF(P101=0,"",IF(CF101=0,"",(CF101/P101)))</f>
        <v>0</v>
      </c>
      <c r="CH101" s="133"/>
      <c r="CI101" s="134" t="str">
        <f>IFERROR(CH101/CF101,"-")</f>
        <v>-</v>
      </c>
      <c r="CJ101" s="135"/>
      <c r="CK101" s="136" t="str">
        <f>IFERROR(CJ101/CF101,"-")</f>
        <v>-</v>
      </c>
      <c r="CL101" s="137"/>
      <c r="CM101" s="137"/>
      <c r="CN101" s="137"/>
      <c r="CO101" s="138">
        <v>0</v>
      </c>
      <c r="CP101" s="139">
        <v>0</v>
      </c>
      <c r="CQ101" s="139"/>
      <c r="CR101" s="139"/>
      <c r="CS101" s="140" t="str">
        <f>IF(AND(CQ101=0,CR101=0),"",IF(AND(CQ101&lt;=100000,CR101&lt;=100000),"",IF(CQ101/CP101&gt;0.7,"男高",IF(CR101/CP101&gt;0.7,"女高",""))))</f>
        <v/>
      </c>
    </row>
    <row r="102" spans="1:98">
      <c r="A102" s="78"/>
      <c r="B102" s="189" t="s">
        <v>227</v>
      </c>
      <c r="C102" s="189"/>
      <c r="D102" s="189" t="s">
        <v>111</v>
      </c>
      <c r="E102" s="189" t="s">
        <v>134</v>
      </c>
      <c r="F102" s="189" t="s">
        <v>61</v>
      </c>
      <c r="G102" s="88"/>
      <c r="H102" s="88"/>
      <c r="I102" s="88"/>
      <c r="J102" s="180"/>
      <c r="K102" s="79">
        <v>11</v>
      </c>
      <c r="L102" s="79">
        <v>8</v>
      </c>
      <c r="M102" s="79">
        <v>2</v>
      </c>
      <c r="N102" s="89">
        <v>0</v>
      </c>
      <c r="O102" s="90">
        <v>0</v>
      </c>
      <c r="P102" s="91">
        <f>N102+O102</f>
        <v>0</v>
      </c>
      <c r="Q102" s="80">
        <f>IFERROR(P102/M102,"-")</f>
        <v>0</v>
      </c>
      <c r="R102" s="79">
        <v>0</v>
      </c>
      <c r="S102" s="79">
        <v>0</v>
      </c>
      <c r="T102" s="80" t="str">
        <f>IFERROR(R102/(P102),"-")</f>
        <v>-</v>
      </c>
      <c r="U102" s="186"/>
      <c r="V102" s="82">
        <v>0</v>
      </c>
      <c r="W102" s="80" t="str">
        <f>IF(P102=0,"-",V102/P102)</f>
        <v>-</v>
      </c>
      <c r="X102" s="185">
        <v>0</v>
      </c>
      <c r="Y102" s="186" t="str">
        <f>IFERROR(X102/P102,"-")</f>
        <v>-</v>
      </c>
      <c r="Z102" s="186" t="str">
        <f>IFERROR(X102/V102,"-")</f>
        <v>-</v>
      </c>
      <c r="AA102" s="180"/>
      <c r="AB102" s="83"/>
      <c r="AC102" s="77"/>
      <c r="AD102" s="92"/>
      <c r="AE102" s="93" t="str">
        <f>IF(P102=0,"",IF(AD102=0,"",(AD102/P102)))</f>
        <v/>
      </c>
      <c r="AF102" s="92"/>
      <c r="AG102" s="94" t="str">
        <f>IFERROR(AF102/AD102,"-")</f>
        <v>-</v>
      </c>
      <c r="AH102" s="95"/>
      <c r="AI102" s="96" t="str">
        <f>IFERROR(AH102/AD102,"-")</f>
        <v>-</v>
      </c>
      <c r="AJ102" s="97"/>
      <c r="AK102" s="97"/>
      <c r="AL102" s="97"/>
      <c r="AM102" s="98"/>
      <c r="AN102" s="99" t="str">
        <f>IF(P102=0,"",IF(AM102=0,"",(AM102/P102)))</f>
        <v/>
      </c>
      <c r="AO102" s="98"/>
      <c r="AP102" s="100" t="str">
        <f>IFERROR(AO102/AM102,"-")</f>
        <v>-</v>
      </c>
      <c r="AQ102" s="101"/>
      <c r="AR102" s="102" t="str">
        <f>IFERROR(AQ102/AM102,"-")</f>
        <v>-</v>
      </c>
      <c r="AS102" s="103"/>
      <c r="AT102" s="103"/>
      <c r="AU102" s="103"/>
      <c r="AV102" s="104"/>
      <c r="AW102" s="105" t="str">
        <f>IF(P102=0,"",IF(AV102=0,"",(AV102/P102)))</f>
        <v/>
      </c>
      <c r="AX102" s="104"/>
      <c r="AY102" s="106" t="str">
        <f>IFERROR(AX102/AV102,"-")</f>
        <v>-</v>
      </c>
      <c r="AZ102" s="107"/>
      <c r="BA102" s="108" t="str">
        <f>IFERROR(AZ102/AV102,"-")</f>
        <v>-</v>
      </c>
      <c r="BB102" s="109"/>
      <c r="BC102" s="109"/>
      <c r="BD102" s="109"/>
      <c r="BE102" s="110"/>
      <c r="BF102" s="111" t="str">
        <f>IF(P102=0,"",IF(BE102=0,"",(BE102/P102)))</f>
        <v/>
      </c>
      <c r="BG102" s="110"/>
      <c r="BH102" s="112" t="str">
        <f>IFERROR(BG102/BE102,"-")</f>
        <v>-</v>
      </c>
      <c r="BI102" s="113"/>
      <c r="BJ102" s="114" t="str">
        <f>IFERROR(BI102/BE102,"-")</f>
        <v>-</v>
      </c>
      <c r="BK102" s="115"/>
      <c r="BL102" s="115"/>
      <c r="BM102" s="115"/>
      <c r="BN102" s="117"/>
      <c r="BO102" s="118" t="str">
        <f>IF(P102=0,"",IF(BN102=0,"",(BN102/P102)))</f>
        <v/>
      </c>
      <c r="BP102" s="119"/>
      <c r="BQ102" s="120" t="str">
        <f>IFERROR(BP102/BN102,"-")</f>
        <v>-</v>
      </c>
      <c r="BR102" s="121"/>
      <c r="BS102" s="122" t="str">
        <f>IFERROR(BR102/BN102,"-")</f>
        <v>-</v>
      </c>
      <c r="BT102" s="123"/>
      <c r="BU102" s="123"/>
      <c r="BV102" s="123"/>
      <c r="BW102" s="124"/>
      <c r="BX102" s="125" t="str">
        <f>IF(P102=0,"",IF(BW102=0,"",(BW102/P102)))</f>
        <v/>
      </c>
      <c r="BY102" s="126"/>
      <c r="BZ102" s="127" t="str">
        <f>IFERROR(BY102/BW102,"-")</f>
        <v>-</v>
      </c>
      <c r="CA102" s="128"/>
      <c r="CB102" s="129" t="str">
        <f>IFERROR(CA102/BW102,"-")</f>
        <v>-</v>
      </c>
      <c r="CC102" s="130"/>
      <c r="CD102" s="130"/>
      <c r="CE102" s="130"/>
      <c r="CF102" s="131"/>
      <c r="CG102" s="132" t="str">
        <f>IF(P102=0,"",IF(CF102=0,"",(CF102/P102)))</f>
        <v/>
      </c>
      <c r="CH102" s="133"/>
      <c r="CI102" s="134" t="str">
        <f>IFERROR(CH102/CF102,"-")</f>
        <v>-</v>
      </c>
      <c r="CJ102" s="135"/>
      <c r="CK102" s="136" t="str">
        <f>IFERROR(CJ102/CF102,"-")</f>
        <v>-</v>
      </c>
      <c r="CL102" s="137"/>
      <c r="CM102" s="137"/>
      <c r="CN102" s="137"/>
      <c r="CO102" s="138">
        <v>0</v>
      </c>
      <c r="CP102" s="139">
        <v>0</v>
      </c>
      <c r="CQ102" s="139"/>
      <c r="CR102" s="139"/>
      <c r="CS102" s="140" t="str">
        <f>IF(AND(CQ102=0,CR102=0),"",IF(AND(CQ102&lt;=100000,CR102&lt;=100000),"",IF(CQ102/CP102&gt;0.7,"男高",IF(CR102/CP102&gt;0.7,"女高",""))))</f>
        <v/>
      </c>
    </row>
    <row r="103" spans="1:98">
      <c r="A103" s="30"/>
      <c r="B103" s="85"/>
      <c r="C103" s="86"/>
      <c r="D103" s="86"/>
      <c r="E103" s="86"/>
      <c r="F103" s="87"/>
      <c r="G103" s="88"/>
      <c r="H103" s="88"/>
      <c r="I103" s="88"/>
      <c r="J103" s="181"/>
      <c r="K103" s="34"/>
      <c r="L103" s="34"/>
      <c r="M103" s="31"/>
      <c r="N103" s="23"/>
      <c r="O103" s="23"/>
      <c r="P103" s="23"/>
      <c r="Q103" s="32"/>
      <c r="R103" s="32"/>
      <c r="S103" s="23"/>
      <c r="T103" s="32"/>
      <c r="U103" s="187"/>
      <c r="V103" s="25"/>
      <c r="W103" s="25"/>
      <c r="X103" s="187"/>
      <c r="Y103" s="187"/>
      <c r="Z103" s="187"/>
      <c r="AA103" s="187"/>
      <c r="AB103" s="33"/>
      <c r="AC103" s="57"/>
      <c r="AD103" s="61"/>
      <c r="AE103" s="62"/>
      <c r="AF103" s="61"/>
      <c r="AG103" s="65"/>
      <c r="AH103" s="66"/>
      <c r="AI103" s="67"/>
      <c r="AJ103" s="68"/>
      <c r="AK103" s="68"/>
      <c r="AL103" s="68"/>
      <c r="AM103" s="61"/>
      <c r="AN103" s="62"/>
      <c r="AO103" s="61"/>
      <c r="AP103" s="65"/>
      <c r="AQ103" s="66"/>
      <c r="AR103" s="67"/>
      <c r="AS103" s="68"/>
      <c r="AT103" s="68"/>
      <c r="AU103" s="68"/>
      <c r="AV103" s="61"/>
      <c r="AW103" s="62"/>
      <c r="AX103" s="61"/>
      <c r="AY103" s="65"/>
      <c r="AZ103" s="66"/>
      <c r="BA103" s="67"/>
      <c r="BB103" s="68"/>
      <c r="BC103" s="68"/>
      <c r="BD103" s="68"/>
      <c r="BE103" s="61"/>
      <c r="BF103" s="62"/>
      <c r="BG103" s="61"/>
      <c r="BH103" s="65"/>
      <c r="BI103" s="66"/>
      <c r="BJ103" s="67"/>
      <c r="BK103" s="68"/>
      <c r="BL103" s="68"/>
      <c r="BM103" s="68"/>
      <c r="BN103" s="63"/>
      <c r="BO103" s="64"/>
      <c r="BP103" s="61"/>
      <c r="BQ103" s="65"/>
      <c r="BR103" s="66"/>
      <c r="BS103" s="67"/>
      <c r="BT103" s="68"/>
      <c r="BU103" s="68"/>
      <c r="BV103" s="68"/>
      <c r="BW103" s="63"/>
      <c r="BX103" s="64"/>
      <c r="BY103" s="61"/>
      <c r="BZ103" s="65"/>
      <c r="CA103" s="66"/>
      <c r="CB103" s="67"/>
      <c r="CC103" s="68"/>
      <c r="CD103" s="68"/>
      <c r="CE103" s="68"/>
      <c r="CF103" s="63"/>
      <c r="CG103" s="64"/>
      <c r="CH103" s="61"/>
      <c r="CI103" s="65"/>
      <c r="CJ103" s="66"/>
      <c r="CK103" s="67"/>
      <c r="CL103" s="68"/>
      <c r="CM103" s="68"/>
      <c r="CN103" s="68"/>
      <c r="CO103" s="69"/>
      <c r="CP103" s="66"/>
      <c r="CQ103" s="66"/>
      <c r="CR103" s="66"/>
      <c r="CS103" s="70"/>
    </row>
    <row r="104" spans="1:98">
      <c r="A104" s="30"/>
      <c r="B104" s="37"/>
      <c r="C104" s="21"/>
      <c r="D104" s="21"/>
      <c r="E104" s="21"/>
      <c r="F104" s="22"/>
      <c r="G104" s="36"/>
      <c r="H104" s="36"/>
      <c r="I104" s="73"/>
      <c r="J104" s="182"/>
      <c r="K104" s="34"/>
      <c r="L104" s="34"/>
      <c r="M104" s="31"/>
      <c r="N104" s="23"/>
      <c r="O104" s="23"/>
      <c r="P104" s="23"/>
      <c r="Q104" s="32"/>
      <c r="R104" s="32"/>
      <c r="S104" s="23"/>
      <c r="T104" s="32"/>
      <c r="U104" s="187"/>
      <c r="V104" s="25"/>
      <c r="W104" s="25"/>
      <c r="X104" s="187"/>
      <c r="Y104" s="187"/>
      <c r="Z104" s="187"/>
      <c r="AA104" s="187"/>
      <c r="AB104" s="33"/>
      <c r="AC104" s="59"/>
      <c r="AD104" s="61"/>
      <c r="AE104" s="62"/>
      <c r="AF104" s="61"/>
      <c r="AG104" s="65"/>
      <c r="AH104" s="66"/>
      <c r="AI104" s="67"/>
      <c r="AJ104" s="68"/>
      <c r="AK104" s="68"/>
      <c r="AL104" s="68"/>
      <c r="AM104" s="61"/>
      <c r="AN104" s="62"/>
      <c r="AO104" s="61"/>
      <c r="AP104" s="65"/>
      <c r="AQ104" s="66"/>
      <c r="AR104" s="67"/>
      <c r="AS104" s="68"/>
      <c r="AT104" s="68"/>
      <c r="AU104" s="68"/>
      <c r="AV104" s="61"/>
      <c r="AW104" s="62"/>
      <c r="AX104" s="61"/>
      <c r="AY104" s="65"/>
      <c r="AZ104" s="66"/>
      <c r="BA104" s="67"/>
      <c r="BB104" s="68"/>
      <c r="BC104" s="68"/>
      <c r="BD104" s="68"/>
      <c r="BE104" s="61"/>
      <c r="BF104" s="62"/>
      <c r="BG104" s="61"/>
      <c r="BH104" s="65"/>
      <c r="BI104" s="66"/>
      <c r="BJ104" s="67"/>
      <c r="BK104" s="68"/>
      <c r="BL104" s="68"/>
      <c r="BM104" s="68"/>
      <c r="BN104" s="63"/>
      <c r="BO104" s="64"/>
      <c r="BP104" s="61"/>
      <c r="BQ104" s="65"/>
      <c r="BR104" s="66"/>
      <c r="BS104" s="67"/>
      <c r="BT104" s="68"/>
      <c r="BU104" s="68"/>
      <c r="BV104" s="68"/>
      <c r="BW104" s="63"/>
      <c r="BX104" s="64"/>
      <c r="BY104" s="61"/>
      <c r="BZ104" s="65"/>
      <c r="CA104" s="66"/>
      <c r="CB104" s="67"/>
      <c r="CC104" s="68"/>
      <c r="CD104" s="68"/>
      <c r="CE104" s="68"/>
      <c r="CF104" s="63"/>
      <c r="CG104" s="64"/>
      <c r="CH104" s="61"/>
      <c r="CI104" s="65"/>
      <c r="CJ104" s="66"/>
      <c r="CK104" s="67"/>
      <c r="CL104" s="68"/>
      <c r="CM104" s="68"/>
      <c r="CN104" s="68"/>
      <c r="CO104" s="69"/>
      <c r="CP104" s="66"/>
      <c r="CQ104" s="66"/>
      <c r="CR104" s="66"/>
      <c r="CS104" s="70"/>
    </row>
    <row r="105" spans="1:98">
      <c r="A105" s="19">
        <f>AB105</f>
        <v>0.79523434237996</v>
      </c>
      <c r="B105" s="39"/>
      <c r="C105" s="39"/>
      <c r="D105" s="39"/>
      <c r="E105" s="39"/>
      <c r="F105" s="39"/>
      <c r="G105" s="40" t="s">
        <v>228</v>
      </c>
      <c r="H105" s="40"/>
      <c r="I105" s="40"/>
      <c r="J105" s="183">
        <f>SUM(J6:J104)</f>
        <v>5748000</v>
      </c>
      <c r="K105" s="41">
        <f>SUM(K6:K104)</f>
        <v>1547</v>
      </c>
      <c r="L105" s="41">
        <f>SUM(L6:L104)</f>
        <v>694</v>
      </c>
      <c r="M105" s="41">
        <f>SUM(M6:M104)</f>
        <v>2019</v>
      </c>
      <c r="N105" s="41">
        <f>SUM(N6:N104)</f>
        <v>274</v>
      </c>
      <c r="O105" s="41">
        <f>SUM(O6:O104)</f>
        <v>0</v>
      </c>
      <c r="P105" s="41">
        <f>SUM(P6:P104)</f>
        <v>274</v>
      </c>
      <c r="Q105" s="42">
        <f>IFERROR(P105/M105,"-")</f>
        <v>0.135710747895</v>
      </c>
      <c r="R105" s="76">
        <f>SUM(R6:R104)</f>
        <v>21</v>
      </c>
      <c r="S105" s="76">
        <f>SUM(S6:S104)</f>
        <v>62</v>
      </c>
      <c r="T105" s="42">
        <f>IFERROR(R105/P105,"-")</f>
        <v>0.076642335766423</v>
      </c>
      <c r="U105" s="188">
        <f>IFERROR(J105/P105,"-")</f>
        <v>20978.102189781</v>
      </c>
      <c r="V105" s="44">
        <f>SUM(V6:V104)</f>
        <v>57</v>
      </c>
      <c r="W105" s="42">
        <f>IFERROR(V105/P105,"-")</f>
        <v>0.20802919708029</v>
      </c>
      <c r="X105" s="183">
        <f>SUM(X6:X104)</f>
        <v>4571007</v>
      </c>
      <c r="Y105" s="183">
        <f>IFERROR(X105/P105,"-")</f>
        <v>16682.50729927</v>
      </c>
      <c r="Z105" s="183">
        <f>IFERROR(X105/V105,"-")</f>
        <v>80193.105263158</v>
      </c>
      <c r="AA105" s="183">
        <f>X105-J105</f>
        <v>-1176993</v>
      </c>
      <c r="AB105" s="45">
        <f>X105/J105</f>
        <v>0.79523434237996</v>
      </c>
      <c r="AC105" s="58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  <mergeCell ref="A88:A92"/>
    <mergeCell ref="J88:J92"/>
    <mergeCell ref="U88:U92"/>
    <mergeCell ref="AA88:AA92"/>
    <mergeCell ref="AB88:AB92"/>
    <mergeCell ref="A93:A94"/>
    <mergeCell ref="J93:J94"/>
    <mergeCell ref="U93:U94"/>
    <mergeCell ref="AA93:AA94"/>
    <mergeCell ref="AB93:AB94"/>
    <mergeCell ref="A95:A96"/>
    <mergeCell ref="J95:J96"/>
    <mergeCell ref="U95:U96"/>
    <mergeCell ref="AA95:AA96"/>
    <mergeCell ref="AB95:AB96"/>
    <mergeCell ref="A97:A98"/>
    <mergeCell ref="J97:J98"/>
    <mergeCell ref="U97:U98"/>
    <mergeCell ref="AA97:AA98"/>
    <mergeCell ref="AB97:AB98"/>
    <mergeCell ref="A99:A100"/>
    <mergeCell ref="J99:J100"/>
    <mergeCell ref="U99:U100"/>
    <mergeCell ref="AA99:AA100"/>
    <mergeCell ref="AB99:AB100"/>
    <mergeCell ref="A101:A102"/>
    <mergeCell ref="J101:J102"/>
    <mergeCell ref="U101:U102"/>
    <mergeCell ref="AA101:AA102"/>
    <mergeCell ref="AB101:AB10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