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<sst xmlns="http://schemas.openxmlformats.org/spreadsheetml/2006/main" uniqueCount="203">
  <si>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</si>
  <si>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</si>
  <si>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</si>
  <si>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</si>
  <si>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</si>
  <si>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</si>
  <si>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</si>
  <si>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</si>
  <si>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</si>
  <si>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</si>
  <si>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</si>
  <si>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</si>
  <si>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</si>
  <si>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</si>
  <si>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</si>
  <si>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</si>
  <si>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</si>
  <si>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</si>
  <si>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</si>
  <si>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</si>
  <si>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</si>
  <si>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</si>
  <si>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</si>
  <si>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</si>
  <si>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</si>
  <si>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</si>
  <si>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</si>
  <si>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</si>
  <si>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</si>
  <si>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</si>
  <si>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</si>
  <si>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</si>
  <si>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</si>
  <si>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</si>
  <si>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</si>
  <si>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</si>
  <si>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</si>
  <si>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</si>
  <si>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</si>
  <si>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</si>
  <si>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</si>
  <si>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</si>
  <si>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</si>
  <si>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</si>
  <si>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</si>
  <si>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</si>
  <si>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</si>
  <si>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</si>
  <si>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</si>
  <si>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</si>
  <si>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</si>
  <si>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</si>
  <si>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</si>
  <si>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</si>
  <si>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</si>
  <si>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</si>
  <si>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</si>
  <si>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</si>
  <si>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</si>
  <si>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</si>
  <si>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pp1178</t>
  </si>
  <si>
    <t>パートナー全面</t>
  </si>
  <si>
    <t>もう50代の熟女だけど・・・</t>
  </si>
  <si>
    <t>lp01</t>
  </si>
  <si>
    <t>ニッカン関東</t>
  </si>
  <si>
    <t>4C全面</t>
  </si>
  <si>
    <t>7月06日(土)</t>
  </si>
  <si>
    <t>pp1179</t>
  </si>
  <si>
    <t>空電</t>
  </si>
  <si>
    <t>pp1180</t>
  </si>
  <si>
    <t>熟女版</t>
  </si>
  <si>
    <t>③携帯を手放せない男性急増中！？</t>
  </si>
  <si>
    <t>スポニチ関東</t>
  </si>
  <si>
    <t>全5段</t>
  </si>
  <si>
    <t>7月07日(日)</t>
  </si>
  <si>
    <t>pp1181</t>
  </si>
  <si>
    <t>pp1182</t>
  </si>
  <si>
    <t>黒：雑誌版 SPA</t>
  </si>
  <si>
    <t>トゥギャザーする女性をゲットしようぜ！</t>
  </si>
  <si>
    <t>7月25日(木)</t>
  </si>
  <si>
    <t>pp1183</t>
  </si>
  <si>
    <t>pp1184</t>
  </si>
  <si>
    <t>黒：C版</t>
  </si>
  <si>
    <t>なんと一度も利用した事がなかった男性がいた！</t>
  </si>
  <si>
    <t>スポニチ関西</t>
  </si>
  <si>
    <t>7月05日(金)</t>
  </si>
  <si>
    <t>pp1185</t>
  </si>
  <si>
    <t>pp1186</t>
  </si>
  <si>
    <t>漫画版</t>
  </si>
  <si>
    <t>ホントにこんなおばさんでもいいの？</t>
  </si>
  <si>
    <t>7月14日(日)</t>
  </si>
  <si>
    <t>pp1187</t>
  </si>
  <si>
    <t>pp1188</t>
  </si>
  <si>
    <t>４コマ漫画版</t>
  </si>
  <si>
    <t>今更聞けない出会いのABC</t>
  </si>
  <si>
    <t>サンスポ関東</t>
  </si>
  <si>
    <t>7月15日(月)</t>
  </si>
  <si>
    <t>pp1189</t>
  </si>
  <si>
    <t>pp1190</t>
  </si>
  <si>
    <t>野球版</t>
  </si>
  <si>
    <t>ボールではなく、熱い恋愛追いかけてみませんか？</t>
  </si>
  <si>
    <t>7月20日(土)</t>
  </si>
  <si>
    <t>pp1191</t>
  </si>
  <si>
    <t>pp1192</t>
  </si>
  <si>
    <t>利用者急増で盛り上がりを見せる高齢者恋愛サービス。</t>
  </si>
  <si>
    <t>サンスポ関西</t>
  </si>
  <si>
    <t>pp1193</t>
  </si>
  <si>
    <t>pp1194</t>
  </si>
  <si>
    <t>出会い懇願！私たち（この歳でも）真剣なんです</t>
  </si>
  <si>
    <t>7月27日(土)</t>
  </si>
  <si>
    <t>pp1195</t>
  </si>
  <si>
    <t>pp1196</t>
  </si>
  <si>
    <t>リアルガチ出会い物語キャッチ</t>
  </si>
  <si>
    <t>スポーツ報知関東</t>
  </si>
  <si>
    <t>終面全5段</t>
  </si>
  <si>
    <t>pp1197</t>
  </si>
  <si>
    <t>pp1198</t>
  </si>
  <si>
    <t>利用者急増で盛り上がりを見せる高齢者恋愛サービス。しかし男性が不足するという悩みも・・・</t>
  </si>
  <si>
    <t>7月13日(土)</t>
  </si>
  <si>
    <t>pp1199</t>
  </si>
  <si>
    <t>pp1200</t>
  </si>
  <si>
    <t>依存症男性急増中！？</t>
  </si>
  <si>
    <t>7月21日(日)</t>
  </si>
  <si>
    <t>pp1201</t>
  </si>
  <si>
    <t>pp1202</t>
  </si>
  <si>
    <t>ニッカン関東・平日</t>
  </si>
  <si>
    <t>7月30日(火)</t>
  </si>
  <si>
    <t>pp1203</t>
  </si>
  <si>
    <t>pp1204</t>
  </si>
  <si>
    <t>ニッカン関西</t>
  </si>
  <si>
    <t>pp1205</t>
  </si>
  <si>
    <t>pp1206</t>
  </si>
  <si>
    <t>pp1207</t>
  </si>
  <si>
    <t>pp1208</t>
  </si>
  <si>
    <t>デイリースポーツ関西</t>
  </si>
  <si>
    <t>4C終面全5段</t>
  </si>
  <si>
    <t>pp1209</t>
  </si>
  <si>
    <t>pp1210</t>
  </si>
  <si>
    <t>出会いの大御所〇〇に危機！サービス史上最大の男性不足</t>
  </si>
  <si>
    <t>7月28日(日)</t>
  </si>
  <si>
    <t>pp1211</t>
  </si>
  <si>
    <t>pp1212</t>
  </si>
  <si>
    <t>九スポ</t>
  </si>
  <si>
    <t>pp1213</t>
  </si>
  <si>
    <t>pp1214</t>
  </si>
  <si>
    <t>pp1215</t>
  </si>
  <si>
    <t>pp1216</t>
  </si>
  <si>
    <t>79「ストイックな女性が多い○○。「やっぱりあなたが一番好き！」」</t>
  </si>
  <si>
    <t>4C終面雑報</t>
  </si>
  <si>
    <t>7月02日(火)</t>
  </si>
  <si>
    <t>pp1217</t>
  </si>
  <si>
    <t>pp1218</t>
  </si>
  <si>
    <t>80「女性と会話することがとても良い！」</t>
  </si>
  <si>
    <t>7月03日(水)</t>
  </si>
  <si>
    <t>pp1219</t>
  </si>
  <si>
    <t>pp1220</t>
  </si>
  <si>
    <t>81「最終兵器熟女」</t>
  </si>
  <si>
    <t>7月08日(月)</t>
  </si>
  <si>
    <t>pp1221</t>
  </si>
  <si>
    <t>pp1222</t>
  </si>
  <si>
    <t>82「お相手するの好きなの。ヤりすぎねえさんの日常。」</t>
  </si>
  <si>
    <t>7月10日(水)</t>
  </si>
  <si>
    <t>pp1223</t>
  </si>
  <si>
    <t>pp1224</t>
  </si>
  <si>
    <t>右女３</t>
  </si>
  <si>
    <t>4C雑報</t>
  </si>
  <si>
    <t>pp1225</t>
  </si>
  <si>
    <t>pp1226</t>
  </si>
  <si>
    <t>pp1227</t>
  </si>
  <si>
    <t>pp1228</t>
  </si>
  <si>
    <t>pp1229</t>
  </si>
  <si>
    <t>pp1230</t>
  </si>
  <si>
    <t>pp1231</t>
  </si>
  <si>
    <t>pp1232</t>
  </si>
  <si>
    <t>pp1233</t>
  </si>
  <si>
    <t>pp1234</t>
  </si>
  <si>
    <t>pp1235</t>
  </si>
  <si>
    <t>pp1236</t>
  </si>
  <si>
    <t>pp1237</t>
  </si>
  <si>
    <t>pp1238</t>
  </si>
  <si>
    <t>pp1239</t>
  </si>
  <si>
    <t>pp1240</t>
  </si>
  <si>
    <t>記事</t>
  </si>
  <si>
    <t>4C記事枠</t>
  </si>
  <si>
    <t>pp1241</t>
  </si>
  <si>
    <t>pp1242</t>
  </si>
  <si>
    <t>pp1243</t>
  </si>
  <si>
    <t>pp1244</t>
  </si>
  <si>
    <t>(空電共通)</t>
  </si>
  <si>
    <t>共通</t>
  </si>
  <si>
    <t>pp1245</t>
  </si>
  <si>
    <t>中京スポーツ</t>
  </si>
  <si>
    <t>pp1246</t>
  </si>
  <si>
    <t>pp1247</t>
  </si>
  <si>
    <t>pp1248</t>
  </si>
  <si>
    <t>pp1249</t>
  </si>
  <si>
    <t>スポーツ報知関西</t>
  </si>
  <si>
    <t>pp1250</t>
  </si>
  <si>
    <t>pp1251</t>
  </si>
  <si>
    <t>pp1252</t>
  </si>
  <si>
    <t>pp1253</t>
  </si>
  <si>
    <t>pp1254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</si>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</sst>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77</v>
      </c>
      <c r="D6" s="180">
        <v>5958000</v>
      </c>
      <c r="E6" s="79">
        <v>1711</v>
      </c>
      <c r="F6" s="79">
        <v>672</v>
      </c>
      <c r="G6" s="79">
        <v>1862</v>
      </c>
      <c r="H6" s="89">
        <v>322</v>
      </c>
      <c r="I6" s="90">
        <v>2</v>
      </c>
      <c r="J6" s="143">
        <f>H6+I6</f>
        <v>324</v>
      </c>
      <c r="K6" s="80">
        <f>IFERROR(J6/G6,"-")</f>
        <v>0.17400644468314</v>
      </c>
      <c r="L6" s="79">
        <v>42</v>
      </c>
      <c r="M6" s="79">
        <v>66</v>
      </c>
      <c r="N6" s="80">
        <f>IFERROR(L6/J6,"-")</f>
        <v>0.12962962962963</v>
      </c>
      <c r="O6" s="81">
        <f>IFERROR(D6/J6,"-")</f>
        <v>18388.888888889</v>
      </c>
      <c r="P6" s="82">
        <v>74</v>
      </c>
      <c r="Q6" s="80">
        <f>IFERROR(P6/J6,"-")</f>
        <v>0.2283950617284</v>
      </c>
      <c r="R6" s="185">
        <v>3881500</v>
      </c>
      <c r="S6" s="186">
        <f>IFERROR(R6/J6,"-")</f>
        <v>11979.938271605</v>
      </c>
      <c r="T6" s="186">
        <f>IFERROR(R6/P6,"-")</f>
        <v>52452.702702703</v>
      </c>
      <c r="U6" s="180">
        <f>IFERROR(R6-D6,"-")</f>
        <v>-2076500</v>
      </c>
      <c r="V6" s="83">
        <f>R6/D6</f>
        <v>0.65147700570661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5958000</v>
      </c>
      <c r="E9" s="41">
        <f>SUM(E6:E7)</f>
        <v>1711</v>
      </c>
      <c r="F9" s="41">
        <f>SUM(F6:F7)</f>
        <v>672</v>
      </c>
      <c r="G9" s="41">
        <f>SUM(G6:G7)</f>
        <v>1862</v>
      </c>
      <c r="H9" s="41">
        <f>SUM(H6:H7)</f>
        <v>322</v>
      </c>
      <c r="I9" s="41">
        <f>SUM(I6:I7)</f>
        <v>2</v>
      </c>
      <c r="J9" s="41">
        <f>SUM(J6:J7)</f>
        <v>324</v>
      </c>
      <c r="K9" s="42">
        <f>IFERROR(J9/G9,"-")</f>
        <v>0.17400644468314</v>
      </c>
      <c r="L9" s="76">
        <f>SUM(L6:L7)</f>
        <v>42</v>
      </c>
      <c r="M9" s="76">
        <f>SUM(M6:M7)</f>
        <v>66</v>
      </c>
      <c r="N9" s="42">
        <f>IFERROR(L9/J9,"-")</f>
        <v>0.12962962962963</v>
      </c>
      <c r="O9" s="43">
        <f>IFERROR(D9/J9,"-")</f>
        <v>18388.888888889</v>
      </c>
      <c r="P9" s="44">
        <f>SUM(P6:P7)</f>
        <v>74</v>
      </c>
      <c r="Q9" s="42">
        <f>IFERROR(P9/J9,"-")</f>
        <v>0.2283950617284</v>
      </c>
      <c r="R9" s="183">
        <f>SUM(R6:R7)</f>
        <v>3881500</v>
      </c>
      <c r="S9" s="183">
        <f>IFERROR(R9/J9,"-")</f>
        <v>11979.938271605</v>
      </c>
      <c r="T9" s="183">
        <f>IFERROR(P9/P9,"-")</f>
        <v>1</v>
      </c>
      <c r="U9" s="183">
        <f>SUM(U6:U7)</f>
        <v>-2076500</v>
      </c>
      <c r="V9" s="45">
        <f>IFERROR(R9/D9,"-")</f>
        <v>0.65147700570661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0.27037037037037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190" t="s">
        <v>66</v>
      </c>
      <c r="J6" s="180">
        <v>1080000</v>
      </c>
      <c r="K6" s="79">
        <v>93</v>
      </c>
      <c r="L6" s="79">
        <v>0</v>
      </c>
      <c r="M6" s="79">
        <v>249</v>
      </c>
      <c r="N6" s="89">
        <v>43</v>
      </c>
      <c r="O6" s="90">
        <v>0</v>
      </c>
      <c r="P6" s="91">
        <f>N6+O6</f>
        <v>43</v>
      </c>
      <c r="Q6" s="80">
        <f>IFERROR(P6/M6,"-")</f>
        <v>0.17269076305221</v>
      </c>
      <c r="R6" s="79">
        <v>1</v>
      </c>
      <c r="S6" s="79">
        <v>18</v>
      </c>
      <c r="T6" s="80">
        <f>IFERROR(R6/(P6),"-")</f>
        <v>0.023255813953488</v>
      </c>
      <c r="U6" s="186">
        <f>IFERROR(J6/SUM(N6:O7),"-")</f>
        <v>15882.352941176</v>
      </c>
      <c r="V6" s="82">
        <v>5</v>
      </c>
      <c r="W6" s="80">
        <f>IF(P6=0,"-",V6/P6)</f>
        <v>0.11627906976744</v>
      </c>
      <c r="X6" s="185">
        <v>255000</v>
      </c>
      <c r="Y6" s="186">
        <f>IFERROR(X6/P6,"-")</f>
        <v>5930.2325581395</v>
      </c>
      <c r="Z6" s="186">
        <f>IFERROR(X6/V6,"-")</f>
        <v>51000</v>
      </c>
      <c r="AA6" s="180">
        <f>SUM(X6:X7)-SUM(J6:J7)</f>
        <v>-788000</v>
      </c>
      <c r="AB6" s="83">
        <f>SUM(X6:X7)/SUM(J6:J7)</f>
        <v>0.27037037037037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0.069767441860465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0.069767441860465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11</v>
      </c>
      <c r="BF6" s="111">
        <f>IF(P6=0,"",IF(BE6=0,"",(BE6/P6)))</f>
        <v>0.25581395348837</v>
      </c>
      <c r="BG6" s="110">
        <v>1</v>
      </c>
      <c r="BH6" s="112">
        <f>IFERROR(BG6/BE6,"-")</f>
        <v>0.090909090909091</v>
      </c>
      <c r="BI6" s="113">
        <v>3000</v>
      </c>
      <c r="BJ6" s="114">
        <f>IFERROR(BI6/BE6,"-")</f>
        <v>272.72727272727</v>
      </c>
      <c r="BK6" s="115">
        <v>1</v>
      </c>
      <c r="BL6" s="115"/>
      <c r="BM6" s="115"/>
      <c r="BN6" s="117">
        <v>18</v>
      </c>
      <c r="BO6" s="118">
        <f>IF(P6=0,"",IF(BN6=0,"",(BN6/P6)))</f>
        <v>0.41860465116279</v>
      </c>
      <c r="BP6" s="119">
        <v>2</v>
      </c>
      <c r="BQ6" s="120">
        <f>IFERROR(BP6/BN6,"-")</f>
        <v>0.11111111111111</v>
      </c>
      <c r="BR6" s="121">
        <v>206000</v>
      </c>
      <c r="BS6" s="122">
        <f>IFERROR(BR6/BN6,"-")</f>
        <v>11444.444444444</v>
      </c>
      <c r="BT6" s="123"/>
      <c r="BU6" s="123"/>
      <c r="BV6" s="123">
        <v>2</v>
      </c>
      <c r="BW6" s="124">
        <v>7</v>
      </c>
      <c r="BX6" s="125">
        <f>IF(P6=0,"",IF(BW6=0,"",(BW6/P6)))</f>
        <v>0.16279069767442</v>
      </c>
      <c r="BY6" s="126">
        <v>2</v>
      </c>
      <c r="BZ6" s="127">
        <f>IFERROR(BY6/BW6,"-")</f>
        <v>0.28571428571429</v>
      </c>
      <c r="CA6" s="128">
        <v>46000</v>
      </c>
      <c r="CB6" s="129">
        <f>IFERROR(CA6/BW6,"-")</f>
        <v>6571.4285714286</v>
      </c>
      <c r="CC6" s="130"/>
      <c r="CD6" s="130"/>
      <c r="CE6" s="130">
        <v>2</v>
      </c>
      <c r="CF6" s="131">
        <v>1</v>
      </c>
      <c r="CG6" s="132">
        <f>IF(P6=0,"",IF(CF6=0,"",(CF6/P6)))</f>
        <v>0.023255813953488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5</v>
      </c>
      <c r="CP6" s="139">
        <v>255000</v>
      </c>
      <c r="CQ6" s="139">
        <v>130000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99</v>
      </c>
      <c r="L7" s="79">
        <v>83</v>
      </c>
      <c r="M7" s="79">
        <v>29</v>
      </c>
      <c r="N7" s="89">
        <v>25</v>
      </c>
      <c r="O7" s="90">
        <v>0</v>
      </c>
      <c r="P7" s="91">
        <f>N7+O7</f>
        <v>25</v>
      </c>
      <c r="Q7" s="80">
        <f>IFERROR(P7/M7,"-")</f>
        <v>0.86206896551724</v>
      </c>
      <c r="R7" s="79">
        <v>3</v>
      </c>
      <c r="S7" s="79">
        <v>7</v>
      </c>
      <c r="T7" s="80">
        <f>IFERROR(R7/(P7),"-")</f>
        <v>0.12</v>
      </c>
      <c r="U7" s="186"/>
      <c r="V7" s="82">
        <v>7</v>
      </c>
      <c r="W7" s="80">
        <f>IF(P7=0,"-",V7/P7)</f>
        <v>0.28</v>
      </c>
      <c r="X7" s="185">
        <v>37000</v>
      </c>
      <c r="Y7" s="186">
        <f>IFERROR(X7/P7,"-")</f>
        <v>1480</v>
      </c>
      <c r="Z7" s="186">
        <f>IFERROR(X7/V7,"-")</f>
        <v>5285.7142857143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4</v>
      </c>
      <c r="BF7" s="111">
        <f>IF(P7=0,"",IF(BE7=0,"",(BE7/P7)))</f>
        <v>0.16</v>
      </c>
      <c r="BG7" s="110">
        <v>1</v>
      </c>
      <c r="BH7" s="112">
        <f>IFERROR(BG7/BE7,"-")</f>
        <v>0.25</v>
      </c>
      <c r="BI7" s="113">
        <v>5000</v>
      </c>
      <c r="BJ7" s="114">
        <f>IFERROR(BI7/BE7,"-")</f>
        <v>1250</v>
      </c>
      <c r="BK7" s="115">
        <v>1</v>
      </c>
      <c r="BL7" s="115"/>
      <c r="BM7" s="115"/>
      <c r="BN7" s="117">
        <v>9</v>
      </c>
      <c r="BO7" s="118">
        <f>IF(P7=0,"",IF(BN7=0,"",(BN7/P7)))</f>
        <v>0.36</v>
      </c>
      <c r="BP7" s="119">
        <v>3</v>
      </c>
      <c r="BQ7" s="120">
        <f>IFERROR(BP7/BN7,"-")</f>
        <v>0.33333333333333</v>
      </c>
      <c r="BR7" s="121">
        <v>16000</v>
      </c>
      <c r="BS7" s="122">
        <f>IFERROR(BR7/BN7,"-")</f>
        <v>1777.7777777778</v>
      </c>
      <c r="BT7" s="123">
        <v>2</v>
      </c>
      <c r="BU7" s="123">
        <v>1</v>
      </c>
      <c r="BV7" s="123"/>
      <c r="BW7" s="124">
        <v>10</v>
      </c>
      <c r="BX7" s="125">
        <f>IF(P7=0,"",IF(BW7=0,"",(BW7/P7)))</f>
        <v>0.4</v>
      </c>
      <c r="BY7" s="126">
        <v>3</v>
      </c>
      <c r="BZ7" s="127">
        <f>IFERROR(BY7/BW7,"-")</f>
        <v>0.3</v>
      </c>
      <c r="CA7" s="128">
        <v>16000</v>
      </c>
      <c r="CB7" s="129">
        <f>IFERROR(CA7/BW7,"-")</f>
        <v>1600</v>
      </c>
      <c r="CC7" s="130">
        <v>2</v>
      </c>
      <c r="CD7" s="130">
        <v>1</v>
      </c>
      <c r="CE7" s="130"/>
      <c r="CF7" s="131">
        <v>1</v>
      </c>
      <c r="CG7" s="132">
        <f>IF(P7=0,"",IF(CF7=0,"",(CF7/P7)))</f>
        <v>0.04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7</v>
      </c>
      <c r="CP7" s="139">
        <v>37000</v>
      </c>
      <c r="CQ7" s="139">
        <v>10000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0.11805555555556</v>
      </c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72</v>
      </c>
      <c r="H8" s="88" t="s">
        <v>73</v>
      </c>
      <c r="I8" s="191" t="s">
        <v>74</v>
      </c>
      <c r="J8" s="180">
        <v>144000</v>
      </c>
      <c r="K8" s="79">
        <v>7</v>
      </c>
      <c r="L8" s="79">
        <v>0</v>
      </c>
      <c r="M8" s="79">
        <v>28</v>
      </c>
      <c r="N8" s="89">
        <v>5</v>
      </c>
      <c r="O8" s="90">
        <v>0</v>
      </c>
      <c r="P8" s="91">
        <f>N8+O8</f>
        <v>5</v>
      </c>
      <c r="Q8" s="80">
        <f>IFERROR(P8/M8,"-")</f>
        <v>0.17857142857143</v>
      </c>
      <c r="R8" s="79">
        <v>1</v>
      </c>
      <c r="S8" s="79">
        <v>1</v>
      </c>
      <c r="T8" s="80">
        <f>IFERROR(R8/(P8),"-")</f>
        <v>0.2</v>
      </c>
      <c r="U8" s="186">
        <f>IFERROR(J8/SUM(N8:O9),"-")</f>
        <v>11076.923076923</v>
      </c>
      <c r="V8" s="82">
        <v>2</v>
      </c>
      <c r="W8" s="80">
        <f>IF(P8=0,"-",V8/P8)</f>
        <v>0.4</v>
      </c>
      <c r="X8" s="185">
        <v>17000</v>
      </c>
      <c r="Y8" s="186">
        <f>IFERROR(X8/P8,"-")</f>
        <v>3400</v>
      </c>
      <c r="Z8" s="186">
        <f>IFERROR(X8/V8,"-")</f>
        <v>8500</v>
      </c>
      <c r="AA8" s="180">
        <f>SUM(X8:X9)-SUM(J8:J9)</f>
        <v>-127000</v>
      </c>
      <c r="AB8" s="83">
        <f>SUM(X8:X9)/SUM(J8:J9)</f>
        <v>0.11805555555556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4</v>
      </c>
      <c r="BO8" s="118">
        <f>IF(P8=0,"",IF(BN8=0,"",(BN8/P8)))</f>
        <v>0.8</v>
      </c>
      <c r="BP8" s="119">
        <v>2</v>
      </c>
      <c r="BQ8" s="120">
        <f>IFERROR(BP8/BN8,"-")</f>
        <v>0.5</v>
      </c>
      <c r="BR8" s="121">
        <v>17000</v>
      </c>
      <c r="BS8" s="122">
        <f>IFERROR(BR8/BN8,"-")</f>
        <v>4250</v>
      </c>
      <c r="BT8" s="123">
        <v>1</v>
      </c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17000</v>
      </c>
      <c r="CQ8" s="139">
        <v>12000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29</v>
      </c>
      <c r="L9" s="79">
        <v>25</v>
      </c>
      <c r="M9" s="79">
        <v>3</v>
      </c>
      <c r="N9" s="89">
        <v>8</v>
      </c>
      <c r="O9" s="90">
        <v>0</v>
      </c>
      <c r="P9" s="91">
        <f>N9+O9</f>
        <v>8</v>
      </c>
      <c r="Q9" s="80">
        <f>IFERROR(P9/M9,"-")</f>
        <v>2.6666666666667</v>
      </c>
      <c r="R9" s="79">
        <v>1</v>
      </c>
      <c r="S9" s="79">
        <v>0</v>
      </c>
      <c r="T9" s="80">
        <f>IFERROR(R9/(P9),"-")</f>
        <v>0.125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0.375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4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4.1180555555556</v>
      </c>
      <c r="B10" s="189" t="s">
        <v>76</v>
      </c>
      <c r="C10" s="189"/>
      <c r="D10" s="189" t="s">
        <v>77</v>
      </c>
      <c r="E10" s="189" t="s">
        <v>78</v>
      </c>
      <c r="F10" s="189" t="s">
        <v>63</v>
      </c>
      <c r="G10" s="88" t="s">
        <v>72</v>
      </c>
      <c r="H10" s="88" t="s">
        <v>73</v>
      </c>
      <c r="I10" s="88" t="s">
        <v>79</v>
      </c>
      <c r="J10" s="180">
        <v>144000</v>
      </c>
      <c r="K10" s="79">
        <v>18</v>
      </c>
      <c r="L10" s="79">
        <v>0</v>
      </c>
      <c r="M10" s="79">
        <v>73</v>
      </c>
      <c r="N10" s="89">
        <v>7</v>
      </c>
      <c r="O10" s="90">
        <v>0</v>
      </c>
      <c r="P10" s="91">
        <f>N10+O10</f>
        <v>7</v>
      </c>
      <c r="Q10" s="80">
        <f>IFERROR(P10/M10,"-")</f>
        <v>0.095890410958904</v>
      </c>
      <c r="R10" s="79">
        <v>1</v>
      </c>
      <c r="S10" s="79">
        <v>1</v>
      </c>
      <c r="T10" s="80">
        <f>IFERROR(R10/(P10),"-")</f>
        <v>0.14285714285714</v>
      </c>
      <c r="U10" s="186">
        <f>IFERROR(J10/SUM(N10:O11),"-")</f>
        <v>11076.923076923</v>
      </c>
      <c r="V10" s="82">
        <v>1</v>
      </c>
      <c r="W10" s="80">
        <f>IF(P10=0,"-",V10/P10)</f>
        <v>0.14285714285714</v>
      </c>
      <c r="X10" s="185">
        <v>94000</v>
      </c>
      <c r="Y10" s="186">
        <f>IFERROR(X10/P10,"-")</f>
        <v>13428.571428571</v>
      </c>
      <c r="Z10" s="186">
        <f>IFERROR(X10/V10,"-")</f>
        <v>94000</v>
      </c>
      <c r="AA10" s="180">
        <f>SUM(X10:X11)-SUM(J10:J11)</f>
        <v>449000</v>
      </c>
      <c r="AB10" s="83">
        <f>SUM(X10:X11)/SUM(J10:J11)</f>
        <v>4.1180555555556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0.14285714285714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0.42857142857143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0.14285714285714</v>
      </c>
      <c r="BY10" s="126">
        <v>1</v>
      </c>
      <c r="BZ10" s="127">
        <f>IFERROR(BY10/BW10,"-")</f>
        <v>1</v>
      </c>
      <c r="CA10" s="128">
        <v>94000</v>
      </c>
      <c r="CB10" s="129">
        <f>IFERROR(CA10/BW10,"-")</f>
        <v>94000</v>
      </c>
      <c r="CC10" s="130"/>
      <c r="CD10" s="130"/>
      <c r="CE10" s="130">
        <v>1</v>
      </c>
      <c r="CF10" s="131">
        <v>2</v>
      </c>
      <c r="CG10" s="132">
        <f>IF(P10=0,"",IF(CF10=0,"",(CF10/P10)))</f>
        <v>0.28571428571429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94000</v>
      </c>
      <c r="CQ10" s="139">
        <v>94000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80</v>
      </c>
      <c r="C11" s="189"/>
      <c r="D11" s="189" t="s">
        <v>77</v>
      </c>
      <c r="E11" s="189" t="s">
        <v>78</v>
      </c>
      <c r="F11" s="189" t="s">
        <v>68</v>
      </c>
      <c r="G11" s="88"/>
      <c r="H11" s="88"/>
      <c r="I11" s="88"/>
      <c r="J11" s="180"/>
      <c r="K11" s="79">
        <v>32</v>
      </c>
      <c r="L11" s="79">
        <v>24</v>
      </c>
      <c r="M11" s="79">
        <v>2</v>
      </c>
      <c r="N11" s="89">
        <v>6</v>
      </c>
      <c r="O11" s="90">
        <v>0</v>
      </c>
      <c r="P11" s="91">
        <f>N11+O11</f>
        <v>6</v>
      </c>
      <c r="Q11" s="80">
        <f>IFERROR(P11/M11,"-")</f>
        <v>3</v>
      </c>
      <c r="R11" s="79">
        <v>1</v>
      </c>
      <c r="S11" s="79">
        <v>0</v>
      </c>
      <c r="T11" s="80">
        <f>IFERROR(R11/(P11),"-")</f>
        <v>0.16666666666667</v>
      </c>
      <c r="U11" s="186"/>
      <c r="V11" s="82">
        <v>2</v>
      </c>
      <c r="W11" s="80">
        <f>IF(P11=0,"-",V11/P11)</f>
        <v>0.33333333333333</v>
      </c>
      <c r="X11" s="185">
        <v>499000</v>
      </c>
      <c r="Y11" s="186">
        <f>IFERROR(X11/P11,"-")</f>
        <v>83166.666666667</v>
      </c>
      <c r="Z11" s="186">
        <f>IFERROR(X11/V11,"-")</f>
        <v>249500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0.33333333333333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0.33333333333333</v>
      </c>
      <c r="BP11" s="119">
        <v>1</v>
      </c>
      <c r="BQ11" s="120">
        <f>IFERROR(BP11/BN11,"-")</f>
        <v>0.5</v>
      </c>
      <c r="BR11" s="121">
        <v>5000</v>
      </c>
      <c r="BS11" s="122">
        <f>IFERROR(BR11/BN11,"-")</f>
        <v>2500</v>
      </c>
      <c r="BT11" s="123">
        <v>1</v>
      </c>
      <c r="BU11" s="123"/>
      <c r="BV11" s="123"/>
      <c r="BW11" s="124">
        <v>1</v>
      </c>
      <c r="BX11" s="125">
        <f>IF(P11=0,"",IF(BW11=0,"",(BW11/P11)))</f>
        <v>0.16666666666667</v>
      </c>
      <c r="BY11" s="126">
        <v>1</v>
      </c>
      <c r="BZ11" s="127">
        <f>IFERROR(BY11/BW11,"-")</f>
        <v>1</v>
      </c>
      <c r="CA11" s="128">
        <v>494000</v>
      </c>
      <c r="CB11" s="129">
        <f>IFERROR(CA11/BW11,"-")</f>
        <v>494000</v>
      </c>
      <c r="CC11" s="130"/>
      <c r="CD11" s="130"/>
      <c r="CE11" s="130">
        <v>1</v>
      </c>
      <c r="CF11" s="131">
        <v>1</v>
      </c>
      <c r="CG11" s="132">
        <f>IF(P11=0,"",IF(CF11=0,"",(CF11/P11)))</f>
        <v>0.16666666666667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2</v>
      </c>
      <c r="CP11" s="139">
        <v>499000</v>
      </c>
      <c r="CQ11" s="139">
        <v>494000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0.22222222222222</v>
      </c>
      <c r="B12" s="189" t="s">
        <v>81</v>
      </c>
      <c r="C12" s="189"/>
      <c r="D12" s="189" t="s">
        <v>82</v>
      </c>
      <c r="E12" s="189" t="s">
        <v>83</v>
      </c>
      <c r="F12" s="189" t="s">
        <v>63</v>
      </c>
      <c r="G12" s="88" t="s">
        <v>84</v>
      </c>
      <c r="H12" s="88" t="s">
        <v>73</v>
      </c>
      <c r="I12" s="88" t="s">
        <v>85</v>
      </c>
      <c r="J12" s="180">
        <v>180000</v>
      </c>
      <c r="K12" s="79">
        <v>7</v>
      </c>
      <c r="L12" s="79">
        <v>0</v>
      </c>
      <c r="M12" s="79">
        <v>50</v>
      </c>
      <c r="N12" s="89">
        <v>3</v>
      </c>
      <c r="O12" s="90">
        <v>0</v>
      </c>
      <c r="P12" s="91">
        <f>N12+O12</f>
        <v>3</v>
      </c>
      <c r="Q12" s="80">
        <f>IFERROR(P12/M12,"-")</f>
        <v>0.06</v>
      </c>
      <c r="R12" s="79">
        <v>1</v>
      </c>
      <c r="S12" s="79">
        <v>0</v>
      </c>
      <c r="T12" s="80">
        <f>IFERROR(R12/(P12),"-")</f>
        <v>0.33333333333333</v>
      </c>
      <c r="U12" s="186">
        <f>IFERROR(J12/SUM(N12:O13),"-")</f>
        <v>16363.636363636</v>
      </c>
      <c r="V12" s="82">
        <v>1</v>
      </c>
      <c r="W12" s="80">
        <f>IF(P12=0,"-",V12/P12)</f>
        <v>0.33333333333333</v>
      </c>
      <c r="X12" s="185">
        <v>10000</v>
      </c>
      <c r="Y12" s="186">
        <f>IFERROR(X12/P12,"-")</f>
        <v>3333.3333333333</v>
      </c>
      <c r="Z12" s="186">
        <f>IFERROR(X12/V12,"-")</f>
        <v>10000</v>
      </c>
      <c r="AA12" s="180">
        <f>SUM(X12:X13)-SUM(J12:J13)</f>
        <v>-140000</v>
      </c>
      <c r="AB12" s="83">
        <f>SUM(X12:X13)/SUM(J12:J13)</f>
        <v>0.22222222222222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0.66666666666667</v>
      </c>
      <c r="BG12" s="110">
        <v>1</v>
      </c>
      <c r="BH12" s="112">
        <f>IFERROR(BG12/BE12,"-")</f>
        <v>0.5</v>
      </c>
      <c r="BI12" s="113">
        <v>10000</v>
      </c>
      <c r="BJ12" s="114">
        <f>IFERROR(BI12/BE12,"-")</f>
        <v>5000</v>
      </c>
      <c r="BK12" s="115"/>
      <c r="BL12" s="115">
        <v>1</v>
      </c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0.33333333333333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10000</v>
      </c>
      <c r="CQ12" s="139">
        <v>10000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86</v>
      </c>
      <c r="C13" s="189"/>
      <c r="D13" s="189" t="s">
        <v>82</v>
      </c>
      <c r="E13" s="189" t="s">
        <v>83</v>
      </c>
      <c r="F13" s="189" t="s">
        <v>68</v>
      </c>
      <c r="G13" s="88"/>
      <c r="H13" s="88"/>
      <c r="I13" s="88"/>
      <c r="J13" s="180"/>
      <c r="K13" s="79">
        <v>55</v>
      </c>
      <c r="L13" s="79">
        <v>30</v>
      </c>
      <c r="M13" s="79">
        <v>11</v>
      </c>
      <c r="N13" s="89">
        <v>8</v>
      </c>
      <c r="O13" s="90">
        <v>0</v>
      </c>
      <c r="P13" s="91">
        <f>N13+O13</f>
        <v>8</v>
      </c>
      <c r="Q13" s="80">
        <f>IFERROR(P13/M13,"-")</f>
        <v>0.72727272727273</v>
      </c>
      <c r="R13" s="79">
        <v>1</v>
      </c>
      <c r="S13" s="79">
        <v>0</v>
      </c>
      <c r="T13" s="80">
        <f>IFERROR(R13/(P13),"-")</f>
        <v>0.125</v>
      </c>
      <c r="U13" s="186"/>
      <c r="V13" s="82">
        <v>1</v>
      </c>
      <c r="W13" s="80">
        <f>IF(P13=0,"-",V13/P13)</f>
        <v>0.125</v>
      </c>
      <c r="X13" s="185">
        <v>30000</v>
      </c>
      <c r="Y13" s="186">
        <f>IFERROR(X13/P13,"-")</f>
        <v>3750</v>
      </c>
      <c r="Z13" s="186">
        <f>IFERROR(X13/V13,"-")</f>
        <v>30000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0.125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3</v>
      </c>
      <c r="BX13" s="125">
        <f>IF(P13=0,"",IF(BW13=0,"",(BW13/P13)))</f>
        <v>0.375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0.25</v>
      </c>
      <c r="CH13" s="133">
        <v>1</v>
      </c>
      <c r="CI13" s="134">
        <f>IFERROR(CH13/CF13,"-")</f>
        <v>0.5</v>
      </c>
      <c r="CJ13" s="135">
        <v>30000</v>
      </c>
      <c r="CK13" s="136">
        <f>IFERROR(CJ13/CF13,"-")</f>
        <v>15000</v>
      </c>
      <c r="CL13" s="137"/>
      <c r="CM13" s="137"/>
      <c r="CN13" s="137">
        <v>1</v>
      </c>
      <c r="CO13" s="138">
        <v>1</v>
      </c>
      <c r="CP13" s="139">
        <v>30000</v>
      </c>
      <c r="CQ13" s="139">
        <v>30000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0.11944444444444</v>
      </c>
      <c r="B14" s="189" t="s">
        <v>87</v>
      </c>
      <c r="C14" s="189"/>
      <c r="D14" s="189" t="s">
        <v>88</v>
      </c>
      <c r="E14" s="189" t="s">
        <v>89</v>
      </c>
      <c r="F14" s="189" t="s">
        <v>63</v>
      </c>
      <c r="G14" s="88" t="s">
        <v>84</v>
      </c>
      <c r="H14" s="88" t="s">
        <v>73</v>
      </c>
      <c r="I14" s="191" t="s">
        <v>90</v>
      </c>
      <c r="J14" s="180">
        <v>180000</v>
      </c>
      <c r="K14" s="79">
        <v>12</v>
      </c>
      <c r="L14" s="79">
        <v>0</v>
      </c>
      <c r="M14" s="79">
        <v>44</v>
      </c>
      <c r="N14" s="89">
        <v>5</v>
      </c>
      <c r="O14" s="90">
        <v>0</v>
      </c>
      <c r="P14" s="91">
        <f>N14+O14</f>
        <v>5</v>
      </c>
      <c r="Q14" s="80">
        <f>IFERROR(P14/M14,"-")</f>
        <v>0.11363636363636</v>
      </c>
      <c r="R14" s="79">
        <v>0</v>
      </c>
      <c r="S14" s="79">
        <v>1</v>
      </c>
      <c r="T14" s="80">
        <f>IFERROR(R14/(P14),"-")</f>
        <v>0</v>
      </c>
      <c r="U14" s="186">
        <f>IFERROR(J14/SUM(N14:O15),"-")</f>
        <v>16363.636363636</v>
      </c>
      <c r="V14" s="82">
        <v>1</v>
      </c>
      <c r="W14" s="80">
        <f>IF(P14=0,"-",V14/P14)</f>
        <v>0.2</v>
      </c>
      <c r="X14" s="185">
        <v>5000</v>
      </c>
      <c r="Y14" s="186">
        <f>IFERROR(X14/P14,"-")</f>
        <v>1000</v>
      </c>
      <c r="Z14" s="186">
        <f>IFERROR(X14/V14,"-")</f>
        <v>5000</v>
      </c>
      <c r="AA14" s="180">
        <f>SUM(X14:X15)-SUM(J14:J15)</f>
        <v>-158500</v>
      </c>
      <c r="AB14" s="83">
        <f>SUM(X14:X15)/SUM(J14:J15)</f>
        <v>0.11944444444444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</v>
      </c>
      <c r="BG14" s="110">
        <v>1</v>
      </c>
      <c r="BH14" s="112">
        <f>IFERROR(BG14/BE14,"-")</f>
        <v>1</v>
      </c>
      <c r="BI14" s="113">
        <v>5000</v>
      </c>
      <c r="BJ14" s="114">
        <f>IFERROR(BI14/BE14,"-")</f>
        <v>5000</v>
      </c>
      <c r="BK14" s="115">
        <v>1</v>
      </c>
      <c r="BL14" s="115"/>
      <c r="BM14" s="115"/>
      <c r="BN14" s="117">
        <v>1</v>
      </c>
      <c r="BO14" s="118">
        <f>IF(P14=0,"",IF(BN14=0,"",(BN14/P14)))</f>
        <v>0.2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0.4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0.2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91</v>
      </c>
      <c r="C15" s="189"/>
      <c r="D15" s="189" t="s">
        <v>88</v>
      </c>
      <c r="E15" s="189" t="s">
        <v>89</v>
      </c>
      <c r="F15" s="189" t="s">
        <v>68</v>
      </c>
      <c r="G15" s="88"/>
      <c r="H15" s="88"/>
      <c r="I15" s="88"/>
      <c r="J15" s="180"/>
      <c r="K15" s="79">
        <v>49</v>
      </c>
      <c r="L15" s="79">
        <v>30</v>
      </c>
      <c r="M15" s="79">
        <v>9</v>
      </c>
      <c r="N15" s="89">
        <v>6</v>
      </c>
      <c r="O15" s="90">
        <v>0</v>
      </c>
      <c r="P15" s="91">
        <f>N15+O15</f>
        <v>6</v>
      </c>
      <c r="Q15" s="80">
        <f>IFERROR(P15/M15,"-")</f>
        <v>0.66666666666667</v>
      </c>
      <c r="R15" s="79">
        <v>1</v>
      </c>
      <c r="S15" s="79">
        <v>0</v>
      </c>
      <c r="T15" s="80">
        <f>IFERROR(R15/(P15),"-")</f>
        <v>0.16666666666667</v>
      </c>
      <c r="U15" s="186"/>
      <c r="V15" s="82">
        <v>1</v>
      </c>
      <c r="W15" s="80">
        <f>IF(P15=0,"-",V15/P15)</f>
        <v>0.16666666666667</v>
      </c>
      <c r="X15" s="185">
        <v>16500</v>
      </c>
      <c r="Y15" s="186">
        <f>IFERROR(X15/P15,"-")</f>
        <v>2750</v>
      </c>
      <c r="Z15" s="186">
        <f>IFERROR(X15/V15,"-")</f>
        <v>16500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0.16666666666667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0.16666666666667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3</v>
      </c>
      <c r="BX15" s="125">
        <f>IF(P15=0,"",IF(BW15=0,"",(BW15/P15)))</f>
        <v>0.5</v>
      </c>
      <c r="BY15" s="126">
        <v>1</v>
      </c>
      <c r="BZ15" s="127">
        <f>IFERROR(BY15/BW15,"-")</f>
        <v>0.33333333333333</v>
      </c>
      <c r="CA15" s="128">
        <v>16500</v>
      </c>
      <c r="CB15" s="129">
        <f>IFERROR(CA15/BW15,"-")</f>
        <v>5500</v>
      </c>
      <c r="CC15" s="130"/>
      <c r="CD15" s="130"/>
      <c r="CE15" s="130">
        <v>1</v>
      </c>
      <c r="CF15" s="131">
        <v>1</v>
      </c>
      <c r="CG15" s="132">
        <f>IF(P15=0,"",IF(CF15=0,"",(CF15/P15)))</f>
        <v>0.16666666666667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1</v>
      </c>
      <c r="CP15" s="139">
        <v>16500</v>
      </c>
      <c r="CQ15" s="139">
        <v>16500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0.68589743589744</v>
      </c>
      <c r="B16" s="189" t="s">
        <v>92</v>
      </c>
      <c r="C16" s="189"/>
      <c r="D16" s="189" t="s">
        <v>93</v>
      </c>
      <c r="E16" s="189" t="s">
        <v>94</v>
      </c>
      <c r="F16" s="189" t="s">
        <v>63</v>
      </c>
      <c r="G16" s="88" t="s">
        <v>95</v>
      </c>
      <c r="H16" s="88" t="s">
        <v>73</v>
      </c>
      <c r="I16" s="88" t="s">
        <v>96</v>
      </c>
      <c r="J16" s="180">
        <v>156000</v>
      </c>
      <c r="K16" s="79">
        <v>10</v>
      </c>
      <c r="L16" s="79">
        <v>0</v>
      </c>
      <c r="M16" s="79">
        <v>28</v>
      </c>
      <c r="N16" s="89">
        <v>4</v>
      </c>
      <c r="O16" s="90">
        <v>0</v>
      </c>
      <c r="P16" s="91">
        <f>N16+O16</f>
        <v>4</v>
      </c>
      <c r="Q16" s="80">
        <f>IFERROR(P16/M16,"-")</f>
        <v>0.14285714285714</v>
      </c>
      <c r="R16" s="79">
        <v>0</v>
      </c>
      <c r="S16" s="79">
        <v>0</v>
      </c>
      <c r="T16" s="80">
        <f>IFERROR(R16/(P16),"-")</f>
        <v>0</v>
      </c>
      <c r="U16" s="186">
        <f>IFERROR(J16/SUM(N16:O17),"-")</f>
        <v>22285.714285714</v>
      </c>
      <c r="V16" s="82">
        <v>1</v>
      </c>
      <c r="W16" s="80">
        <f>IF(P16=0,"-",V16/P16)</f>
        <v>0.25</v>
      </c>
      <c r="X16" s="185">
        <v>3000</v>
      </c>
      <c r="Y16" s="186">
        <f>IFERROR(X16/P16,"-")</f>
        <v>750</v>
      </c>
      <c r="Z16" s="186">
        <f>IFERROR(X16/V16,"-")</f>
        <v>3000</v>
      </c>
      <c r="AA16" s="180">
        <f>SUM(X16:X17)-SUM(J16:J17)</f>
        <v>-49000</v>
      </c>
      <c r="AB16" s="83">
        <f>SUM(X16:X17)/SUM(J16:J17)</f>
        <v>0.68589743589744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0.5</v>
      </c>
      <c r="BP16" s="119">
        <v>1</v>
      </c>
      <c r="BQ16" s="120">
        <f>IFERROR(BP16/BN16,"-")</f>
        <v>0.5</v>
      </c>
      <c r="BR16" s="121">
        <v>3000</v>
      </c>
      <c r="BS16" s="122">
        <f>IFERROR(BR16/BN16,"-")</f>
        <v>1500</v>
      </c>
      <c r="BT16" s="123">
        <v>1</v>
      </c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3000</v>
      </c>
      <c r="CQ16" s="139">
        <v>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97</v>
      </c>
      <c r="C17" s="189"/>
      <c r="D17" s="189" t="s">
        <v>93</v>
      </c>
      <c r="E17" s="189" t="s">
        <v>94</v>
      </c>
      <c r="F17" s="189" t="s">
        <v>68</v>
      </c>
      <c r="G17" s="88"/>
      <c r="H17" s="88"/>
      <c r="I17" s="88"/>
      <c r="J17" s="180"/>
      <c r="K17" s="79">
        <v>27</v>
      </c>
      <c r="L17" s="79">
        <v>14</v>
      </c>
      <c r="M17" s="79">
        <v>5</v>
      </c>
      <c r="N17" s="89">
        <v>3</v>
      </c>
      <c r="O17" s="90">
        <v>0</v>
      </c>
      <c r="P17" s="91">
        <f>N17+O17</f>
        <v>3</v>
      </c>
      <c r="Q17" s="80">
        <f>IFERROR(P17/M17,"-")</f>
        <v>0.6</v>
      </c>
      <c r="R17" s="79">
        <v>1</v>
      </c>
      <c r="S17" s="79">
        <v>1</v>
      </c>
      <c r="T17" s="80">
        <f>IFERROR(R17/(P17),"-")</f>
        <v>0.33333333333333</v>
      </c>
      <c r="U17" s="186"/>
      <c r="V17" s="82">
        <v>2</v>
      </c>
      <c r="W17" s="80">
        <f>IF(P17=0,"-",V17/P17)</f>
        <v>0.66666666666667</v>
      </c>
      <c r="X17" s="185">
        <v>104000</v>
      </c>
      <c r="Y17" s="186">
        <f>IFERROR(X17/P17,"-")</f>
        <v>34666.666666667</v>
      </c>
      <c r="Z17" s="186">
        <f>IFERROR(X17/V17,"-")</f>
        <v>52000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2</v>
      </c>
      <c r="BX17" s="125">
        <f>IF(P17=0,"",IF(BW17=0,"",(BW17/P17)))</f>
        <v>0.66666666666667</v>
      </c>
      <c r="BY17" s="126">
        <v>2</v>
      </c>
      <c r="BZ17" s="127">
        <f>IFERROR(BY17/BW17,"-")</f>
        <v>1</v>
      </c>
      <c r="CA17" s="128">
        <v>104000</v>
      </c>
      <c r="CB17" s="129">
        <f>IFERROR(CA17/BW17,"-")</f>
        <v>52000</v>
      </c>
      <c r="CC17" s="130"/>
      <c r="CD17" s="130"/>
      <c r="CE17" s="130">
        <v>2</v>
      </c>
      <c r="CF17" s="131">
        <v>1</v>
      </c>
      <c r="CG17" s="132">
        <f>IF(P17=0,"",IF(CF17=0,"",(CF17/P17)))</f>
        <v>0.33333333333333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2</v>
      </c>
      <c r="CP17" s="139">
        <v>104000</v>
      </c>
      <c r="CQ17" s="139">
        <v>55000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0.12820512820513</v>
      </c>
      <c r="B18" s="189" t="s">
        <v>98</v>
      </c>
      <c r="C18" s="189"/>
      <c r="D18" s="189" t="s">
        <v>99</v>
      </c>
      <c r="E18" s="189" t="s">
        <v>100</v>
      </c>
      <c r="F18" s="189" t="s">
        <v>63</v>
      </c>
      <c r="G18" s="88" t="s">
        <v>95</v>
      </c>
      <c r="H18" s="88" t="s">
        <v>73</v>
      </c>
      <c r="I18" s="190" t="s">
        <v>101</v>
      </c>
      <c r="J18" s="180">
        <v>156000</v>
      </c>
      <c r="K18" s="79">
        <v>7</v>
      </c>
      <c r="L18" s="79">
        <v>0</v>
      </c>
      <c r="M18" s="79">
        <v>25</v>
      </c>
      <c r="N18" s="89">
        <v>2</v>
      </c>
      <c r="O18" s="90">
        <v>0</v>
      </c>
      <c r="P18" s="91">
        <f>N18+O18</f>
        <v>2</v>
      </c>
      <c r="Q18" s="80">
        <f>IFERROR(P18/M18,"-")</f>
        <v>0.08</v>
      </c>
      <c r="R18" s="79">
        <v>0</v>
      </c>
      <c r="S18" s="79">
        <v>0</v>
      </c>
      <c r="T18" s="80">
        <f>IFERROR(R18/(P18),"-")</f>
        <v>0</v>
      </c>
      <c r="U18" s="186">
        <f>IFERROR(J18/SUM(N18:O19),"-")</f>
        <v>26000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SUM(X18:X19)-SUM(J18:J19)</f>
        <v>-136000</v>
      </c>
      <c r="AB18" s="83">
        <f>SUM(X18:X19)/SUM(J18:J19)</f>
        <v>0.12820512820513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102</v>
      </c>
      <c r="C19" s="189"/>
      <c r="D19" s="189" t="s">
        <v>99</v>
      </c>
      <c r="E19" s="189" t="s">
        <v>100</v>
      </c>
      <c r="F19" s="189" t="s">
        <v>68</v>
      </c>
      <c r="G19" s="88"/>
      <c r="H19" s="88"/>
      <c r="I19" s="88"/>
      <c r="J19" s="180"/>
      <c r="K19" s="79">
        <v>50</v>
      </c>
      <c r="L19" s="79">
        <v>17</v>
      </c>
      <c r="M19" s="79">
        <v>3</v>
      </c>
      <c r="N19" s="89">
        <v>4</v>
      </c>
      <c r="O19" s="90">
        <v>0</v>
      </c>
      <c r="P19" s="91">
        <f>N19+O19</f>
        <v>4</v>
      </c>
      <c r="Q19" s="80">
        <f>IFERROR(P19/M19,"-")</f>
        <v>1.3333333333333</v>
      </c>
      <c r="R19" s="79">
        <v>0</v>
      </c>
      <c r="S19" s="79">
        <v>0</v>
      </c>
      <c r="T19" s="80">
        <f>IFERROR(R19/(P19),"-")</f>
        <v>0</v>
      </c>
      <c r="U19" s="186"/>
      <c r="V19" s="82">
        <v>1</v>
      </c>
      <c r="W19" s="80">
        <f>IF(P19=0,"-",V19/P19)</f>
        <v>0.25</v>
      </c>
      <c r="X19" s="185">
        <v>20000</v>
      </c>
      <c r="Y19" s="186">
        <f>IFERROR(X19/P19,"-")</f>
        <v>5000</v>
      </c>
      <c r="Z19" s="186">
        <f>IFERROR(X19/V19,"-")</f>
        <v>20000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0.25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0.25</v>
      </c>
      <c r="BY19" s="126">
        <v>1</v>
      </c>
      <c r="BZ19" s="127">
        <f>IFERROR(BY19/BW19,"-")</f>
        <v>1</v>
      </c>
      <c r="CA19" s="128">
        <v>20000</v>
      </c>
      <c r="CB19" s="129">
        <f>IFERROR(CA19/BW19,"-")</f>
        <v>20000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20000</v>
      </c>
      <c r="CQ19" s="139">
        <v>20000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0.67948717948718</v>
      </c>
      <c r="B20" s="189" t="s">
        <v>103</v>
      </c>
      <c r="C20" s="189"/>
      <c r="D20" s="189" t="s">
        <v>77</v>
      </c>
      <c r="E20" s="189" t="s">
        <v>104</v>
      </c>
      <c r="F20" s="189" t="s">
        <v>63</v>
      </c>
      <c r="G20" s="88" t="s">
        <v>105</v>
      </c>
      <c r="H20" s="88" t="s">
        <v>73</v>
      </c>
      <c r="I20" s="88" t="s">
        <v>96</v>
      </c>
      <c r="J20" s="180">
        <v>156000</v>
      </c>
      <c r="K20" s="79">
        <v>16</v>
      </c>
      <c r="L20" s="79">
        <v>0</v>
      </c>
      <c r="M20" s="79">
        <v>74</v>
      </c>
      <c r="N20" s="89">
        <v>5</v>
      </c>
      <c r="O20" s="90">
        <v>0</v>
      </c>
      <c r="P20" s="91">
        <f>N20+O20</f>
        <v>5</v>
      </c>
      <c r="Q20" s="80">
        <f>IFERROR(P20/M20,"-")</f>
        <v>0.067567567567568</v>
      </c>
      <c r="R20" s="79">
        <v>1</v>
      </c>
      <c r="S20" s="79">
        <v>3</v>
      </c>
      <c r="T20" s="80">
        <f>IFERROR(R20/(P20),"-")</f>
        <v>0.2</v>
      </c>
      <c r="U20" s="186">
        <f>IFERROR(J20/SUM(N20:O21),"-")</f>
        <v>14181.818181818</v>
      </c>
      <c r="V20" s="82">
        <v>4</v>
      </c>
      <c r="W20" s="80">
        <f>IF(P20=0,"-",V20/P20)</f>
        <v>0.8</v>
      </c>
      <c r="X20" s="185">
        <v>96000</v>
      </c>
      <c r="Y20" s="186">
        <f>IFERROR(X20/P20,"-")</f>
        <v>19200</v>
      </c>
      <c r="Z20" s="186">
        <f>IFERROR(X20/V20,"-")</f>
        <v>24000</v>
      </c>
      <c r="AA20" s="180">
        <f>SUM(X20:X21)-SUM(J20:J21)</f>
        <v>-50000</v>
      </c>
      <c r="AB20" s="83">
        <f>SUM(X20:X21)/SUM(J20:J21)</f>
        <v>0.67948717948718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</v>
      </c>
      <c r="BG20" s="110">
        <v>1</v>
      </c>
      <c r="BH20" s="112">
        <f>IFERROR(BG20/BE20,"-")</f>
        <v>1</v>
      </c>
      <c r="BI20" s="113">
        <v>6000</v>
      </c>
      <c r="BJ20" s="114">
        <f>IFERROR(BI20/BE20,"-")</f>
        <v>6000</v>
      </c>
      <c r="BK20" s="115"/>
      <c r="BL20" s="115">
        <v>1</v>
      </c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4</v>
      </c>
      <c r="BX20" s="125">
        <f>IF(P20=0,"",IF(BW20=0,"",(BW20/P20)))</f>
        <v>0.8</v>
      </c>
      <c r="BY20" s="126">
        <v>3</v>
      </c>
      <c r="BZ20" s="127">
        <f>IFERROR(BY20/BW20,"-")</f>
        <v>0.75</v>
      </c>
      <c r="CA20" s="128">
        <v>90000</v>
      </c>
      <c r="CB20" s="129">
        <f>IFERROR(CA20/BW20,"-")</f>
        <v>22500</v>
      </c>
      <c r="CC20" s="130"/>
      <c r="CD20" s="130">
        <v>2</v>
      </c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4</v>
      </c>
      <c r="CP20" s="139">
        <v>96000</v>
      </c>
      <c r="CQ20" s="139">
        <v>65000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106</v>
      </c>
      <c r="C21" s="189"/>
      <c r="D21" s="189" t="s">
        <v>77</v>
      </c>
      <c r="E21" s="189" t="s">
        <v>104</v>
      </c>
      <c r="F21" s="189" t="s">
        <v>68</v>
      </c>
      <c r="G21" s="88"/>
      <c r="H21" s="88"/>
      <c r="I21" s="88"/>
      <c r="J21" s="180"/>
      <c r="K21" s="79">
        <v>179</v>
      </c>
      <c r="L21" s="79">
        <v>23</v>
      </c>
      <c r="M21" s="79">
        <v>4</v>
      </c>
      <c r="N21" s="89">
        <v>6</v>
      </c>
      <c r="O21" s="90">
        <v>0</v>
      </c>
      <c r="P21" s="91">
        <f>N21+O21</f>
        <v>6</v>
      </c>
      <c r="Q21" s="80">
        <f>IFERROR(P21/M21,"-")</f>
        <v>1.5</v>
      </c>
      <c r="R21" s="79">
        <v>1</v>
      </c>
      <c r="S21" s="79">
        <v>1</v>
      </c>
      <c r="T21" s="80">
        <f>IFERROR(R21/(P21),"-")</f>
        <v>0.16666666666667</v>
      </c>
      <c r="U21" s="186"/>
      <c r="V21" s="82">
        <v>2</v>
      </c>
      <c r="W21" s="80">
        <f>IF(P21=0,"-",V21/P21)</f>
        <v>0.33333333333333</v>
      </c>
      <c r="X21" s="185">
        <v>10000</v>
      </c>
      <c r="Y21" s="186">
        <f>IFERROR(X21/P21,"-")</f>
        <v>1666.6666666667</v>
      </c>
      <c r="Z21" s="186">
        <f>IFERROR(X21/V21,"-")</f>
        <v>5000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4</v>
      </c>
      <c r="BX21" s="125">
        <f>IF(P21=0,"",IF(BW21=0,"",(BW21/P21)))</f>
        <v>0.66666666666667</v>
      </c>
      <c r="BY21" s="126">
        <v>2</v>
      </c>
      <c r="BZ21" s="127">
        <f>IFERROR(BY21/BW21,"-")</f>
        <v>0.5</v>
      </c>
      <c r="CA21" s="128">
        <v>10000</v>
      </c>
      <c r="CB21" s="129">
        <f>IFERROR(CA21/BW21,"-")</f>
        <v>2500</v>
      </c>
      <c r="CC21" s="130">
        <v>2</v>
      </c>
      <c r="CD21" s="130"/>
      <c r="CE21" s="130"/>
      <c r="CF21" s="131">
        <v>2</v>
      </c>
      <c r="CG21" s="132">
        <f>IF(P21=0,"",IF(CF21=0,"",(CF21/P21)))</f>
        <v>0.33333333333333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2</v>
      </c>
      <c r="CP21" s="139">
        <v>10000</v>
      </c>
      <c r="CQ21" s="139">
        <v>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0.30128205128205</v>
      </c>
      <c r="B22" s="189" t="s">
        <v>107</v>
      </c>
      <c r="C22" s="189"/>
      <c r="D22" s="189" t="s">
        <v>82</v>
      </c>
      <c r="E22" s="189" t="s">
        <v>108</v>
      </c>
      <c r="F22" s="189" t="s">
        <v>63</v>
      </c>
      <c r="G22" s="88" t="s">
        <v>105</v>
      </c>
      <c r="H22" s="88" t="s">
        <v>73</v>
      </c>
      <c r="I22" s="190" t="s">
        <v>109</v>
      </c>
      <c r="J22" s="180">
        <v>156000</v>
      </c>
      <c r="K22" s="79">
        <v>10</v>
      </c>
      <c r="L22" s="79">
        <v>0</v>
      </c>
      <c r="M22" s="79">
        <v>30</v>
      </c>
      <c r="N22" s="89">
        <v>5</v>
      </c>
      <c r="O22" s="90">
        <v>0</v>
      </c>
      <c r="P22" s="91">
        <f>N22+O22</f>
        <v>5</v>
      </c>
      <c r="Q22" s="80">
        <f>IFERROR(P22/M22,"-")</f>
        <v>0.16666666666667</v>
      </c>
      <c r="R22" s="79">
        <v>1</v>
      </c>
      <c r="S22" s="79">
        <v>0</v>
      </c>
      <c r="T22" s="80">
        <f>IFERROR(R22/(P22),"-")</f>
        <v>0.2</v>
      </c>
      <c r="U22" s="186">
        <f>IFERROR(J22/SUM(N22:O23),"-")</f>
        <v>14181.818181818</v>
      </c>
      <c r="V22" s="82">
        <v>2</v>
      </c>
      <c r="W22" s="80">
        <f>IF(P22=0,"-",V22/P22)</f>
        <v>0.4</v>
      </c>
      <c r="X22" s="185">
        <v>8000</v>
      </c>
      <c r="Y22" s="186">
        <f>IFERROR(X22/P22,"-")</f>
        <v>1600</v>
      </c>
      <c r="Z22" s="186">
        <f>IFERROR(X22/V22,"-")</f>
        <v>4000</v>
      </c>
      <c r="AA22" s="180">
        <f>SUM(X22:X23)-SUM(J22:J23)</f>
        <v>-109000</v>
      </c>
      <c r="AB22" s="83">
        <f>SUM(X22:X23)/SUM(J22:J23)</f>
        <v>0.30128205128205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</v>
      </c>
      <c r="BP22" s="119">
        <v>1</v>
      </c>
      <c r="BQ22" s="120">
        <f>IFERROR(BP22/BN22,"-")</f>
        <v>1</v>
      </c>
      <c r="BR22" s="121">
        <v>3000</v>
      </c>
      <c r="BS22" s="122">
        <f>IFERROR(BR22/BN22,"-")</f>
        <v>3000</v>
      </c>
      <c r="BT22" s="123">
        <v>1</v>
      </c>
      <c r="BU22" s="123"/>
      <c r="BV22" s="123"/>
      <c r="BW22" s="124">
        <v>1</v>
      </c>
      <c r="BX22" s="125">
        <f>IF(P22=0,"",IF(BW22=0,"",(BW22/P22)))</f>
        <v>0.2</v>
      </c>
      <c r="BY22" s="126">
        <v>1</v>
      </c>
      <c r="BZ22" s="127">
        <f>IFERROR(BY22/BW22,"-")</f>
        <v>1</v>
      </c>
      <c r="CA22" s="128">
        <v>5000</v>
      </c>
      <c r="CB22" s="129">
        <f>IFERROR(CA22/BW22,"-")</f>
        <v>5000</v>
      </c>
      <c r="CC22" s="130">
        <v>1</v>
      </c>
      <c r="CD22" s="130"/>
      <c r="CE22" s="130"/>
      <c r="CF22" s="131">
        <v>1</v>
      </c>
      <c r="CG22" s="132">
        <f>IF(P22=0,"",IF(CF22=0,"",(CF22/P22)))</f>
        <v>0.2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2</v>
      </c>
      <c r="CP22" s="139">
        <v>8000</v>
      </c>
      <c r="CQ22" s="139">
        <v>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110</v>
      </c>
      <c r="C23" s="189"/>
      <c r="D23" s="189" t="s">
        <v>82</v>
      </c>
      <c r="E23" s="189" t="s">
        <v>108</v>
      </c>
      <c r="F23" s="189" t="s">
        <v>68</v>
      </c>
      <c r="G23" s="88"/>
      <c r="H23" s="88"/>
      <c r="I23" s="88"/>
      <c r="J23" s="180"/>
      <c r="K23" s="79">
        <v>35</v>
      </c>
      <c r="L23" s="79">
        <v>22</v>
      </c>
      <c r="M23" s="79">
        <v>4</v>
      </c>
      <c r="N23" s="89">
        <v>6</v>
      </c>
      <c r="O23" s="90">
        <v>0</v>
      </c>
      <c r="P23" s="91">
        <f>N23+O23</f>
        <v>6</v>
      </c>
      <c r="Q23" s="80">
        <f>IFERROR(P23/M23,"-")</f>
        <v>1.5</v>
      </c>
      <c r="R23" s="79">
        <v>1</v>
      </c>
      <c r="S23" s="79">
        <v>0</v>
      </c>
      <c r="T23" s="80">
        <f>IFERROR(R23/(P23),"-")</f>
        <v>0.16666666666667</v>
      </c>
      <c r="U23" s="186"/>
      <c r="V23" s="82">
        <v>2</v>
      </c>
      <c r="W23" s="80">
        <f>IF(P23=0,"-",V23/P23)</f>
        <v>0.33333333333333</v>
      </c>
      <c r="X23" s="185">
        <v>39000</v>
      </c>
      <c r="Y23" s="186">
        <f>IFERROR(X23/P23,"-")</f>
        <v>6500</v>
      </c>
      <c r="Z23" s="186">
        <f>IFERROR(X23/V23,"-")</f>
        <v>19500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0.16666666666667</v>
      </c>
      <c r="BG23" s="110">
        <v>1</v>
      </c>
      <c r="BH23" s="112">
        <f>IFERROR(BG23/BE23,"-")</f>
        <v>1</v>
      </c>
      <c r="BI23" s="113">
        <v>6000</v>
      </c>
      <c r="BJ23" s="114">
        <f>IFERROR(BI23/BE23,"-")</f>
        <v>6000</v>
      </c>
      <c r="BK23" s="115"/>
      <c r="BL23" s="115">
        <v>1</v>
      </c>
      <c r="BM23" s="115"/>
      <c r="BN23" s="117">
        <v>2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3</v>
      </c>
      <c r="BX23" s="125">
        <f>IF(P23=0,"",IF(BW23=0,"",(BW23/P23)))</f>
        <v>0.5</v>
      </c>
      <c r="BY23" s="126">
        <v>1</v>
      </c>
      <c r="BZ23" s="127">
        <f>IFERROR(BY23/BW23,"-")</f>
        <v>0.33333333333333</v>
      </c>
      <c r="CA23" s="128">
        <v>33000</v>
      </c>
      <c r="CB23" s="129">
        <f>IFERROR(CA23/BW23,"-")</f>
        <v>11000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2</v>
      </c>
      <c r="CP23" s="139">
        <v>39000</v>
      </c>
      <c r="CQ23" s="139">
        <v>33000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</v>
      </c>
      <c r="B24" s="189" t="s">
        <v>111</v>
      </c>
      <c r="C24" s="189"/>
      <c r="D24" s="189" t="s">
        <v>88</v>
      </c>
      <c r="E24" s="189" t="s">
        <v>112</v>
      </c>
      <c r="F24" s="189" t="s">
        <v>63</v>
      </c>
      <c r="G24" s="88" t="s">
        <v>113</v>
      </c>
      <c r="H24" s="88" t="s">
        <v>114</v>
      </c>
      <c r="I24" s="191" t="s">
        <v>74</v>
      </c>
      <c r="J24" s="180">
        <v>300000</v>
      </c>
      <c r="K24" s="79">
        <v>10</v>
      </c>
      <c r="L24" s="79">
        <v>0</v>
      </c>
      <c r="M24" s="79">
        <v>23</v>
      </c>
      <c r="N24" s="89">
        <v>4</v>
      </c>
      <c r="O24" s="90">
        <v>0</v>
      </c>
      <c r="P24" s="91">
        <f>N24+O24</f>
        <v>4</v>
      </c>
      <c r="Q24" s="80">
        <f>IFERROR(P24/M24,"-")</f>
        <v>0.17391304347826</v>
      </c>
      <c r="R24" s="79">
        <v>0</v>
      </c>
      <c r="S24" s="79">
        <v>0</v>
      </c>
      <c r="T24" s="80">
        <f>IFERROR(R24/(P24),"-")</f>
        <v>0</v>
      </c>
      <c r="U24" s="186">
        <f>IFERROR(J24/SUM(N24:O25),"-")</f>
        <v>75000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SUM(X24:X25)-SUM(J24:J25)</f>
        <v>-300000</v>
      </c>
      <c r="AB24" s="83">
        <f>SUM(X24:X25)/SUM(J24:J25)</f>
        <v>0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0.25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2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0.25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115</v>
      </c>
      <c r="C25" s="189"/>
      <c r="D25" s="189" t="s">
        <v>88</v>
      </c>
      <c r="E25" s="189" t="s">
        <v>112</v>
      </c>
      <c r="F25" s="189" t="s">
        <v>68</v>
      </c>
      <c r="G25" s="88"/>
      <c r="H25" s="88"/>
      <c r="I25" s="88"/>
      <c r="J25" s="180"/>
      <c r="K25" s="79">
        <v>21</v>
      </c>
      <c r="L25" s="79">
        <v>17</v>
      </c>
      <c r="M25" s="79">
        <v>1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186"/>
      <c r="V25" s="82">
        <v>0</v>
      </c>
      <c r="W25" s="80" t="str">
        <f>IF(P25=0,"-",V25/P25)</f>
        <v>-</v>
      </c>
      <c r="X25" s="185">
        <v>0</v>
      </c>
      <c r="Y25" s="186" t="str">
        <f>IFERROR(X25/P25,"-")</f>
        <v>-</v>
      </c>
      <c r="Z25" s="186" t="str">
        <f>IFERROR(X25/V25,"-")</f>
        <v>-</v>
      </c>
      <c r="AA25" s="18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0.20555555555556</v>
      </c>
      <c r="B26" s="189" t="s">
        <v>116</v>
      </c>
      <c r="C26" s="189"/>
      <c r="D26" s="189" t="s">
        <v>93</v>
      </c>
      <c r="E26" s="189" t="s">
        <v>117</v>
      </c>
      <c r="F26" s="189" t="s">
        <v>63</v>
      </c>
      <c r="G26" s="88" t="s">
        <v>64</v>
      </c>
      <c r="H26" s="88" t="s">
        <v>73</v>
      </c>
      <c r="I26" s="190" t="s">
        <v>118</v>
      </c>
      <c r="J26" s="180">
        <v>360000</v>
      </c>
      <c r="K26" s="79">
        <v>23</v>
      </c>
      <c r="L26" s="79">
        <v>0</v>
      </c>
      <c r="M26" s="79">
        <v>72</v>
      </c>
      <c r="N26" s="89">
        <v>7</v>
      </c>
      <c r="O26" s="90">
        <v>0</v>
      </c>
      <c r="P26" s="91">
        <f>N26+O26</f>
        <v>7</v>
      </c>
      <c r="Q26" s="80">
        <f>IFERROR(P26/M26,"-")</f>
        <v>0.097222222222222</v>
      </c>
      <c r="R26" s="79">
        <v>1</v>
      </c>
      <c r="S26" s="79">
        <v>1</v>
      </c>
      <c r="T26" s="80">
        <f>IFERROR(R26/(P26),"-")</f>
        <v>0.14285714285714</v>
      </c>
      <c r="U26" s="186">
        <f>IFERROR(J26/SUM(N26:O27),"-")</f>
        <v>27692.307692308</v>
      </c>
      <c r="V26" s="82">
        <v>1</v>
      </c>
      <c r="W26" s="80">
        <f>IF(P26=0,"-",V26/P26)</f>
        <v>0.14285714285714</v>
      </c>
      <c r="X26" s="185">
        <v>10000</v>
      </c>
      <c r="Y26" s="186">
        <f>IFERROR(X26/P26,"-")</f>
        <v>1428.5714285714</v>
      </c>
      <c r="Z26" s="186">
        <f>IFERROR(X26/V26,"-")</f>
        <v>10000</v>
      </c>
      <c r="AA26" s="180">
        <f>SUM(X26:X27)-SUM(J26:J27)</f>
        <v>-286000</v>
      </c>
      <c r="AB26" s="83">
        <f>SUM(X26:X27)/SUM(J26:J27)</f>
        <v>0.20555555555556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0.14285714285714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4</v>
      </c>
      <c r="BO26" s="118">
        <f>IF(P26=0,"",IF(BN26=0,"",(BN26/P26)))</f>
        <v>0.57142857142857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2</v>
      </c>
      <c r="BX26" s="125">
        <f>IF(P26=0,"",IF(BW26=0,"",(BW26/P26)))</f>
        <v>0.28571428571429</v>
      </c>
      <c r="BY26" s="126">
        <v>1</v>
      </c>
      <c r="BZ26" s="127">
        <f>IFERROR(BY26/BW26,"-")</f>
        <v>0.5</v>
      </c>
      <c r="CA26" s="128">
        <v>10000</v>
      </c>
      <c r="CB26" s="129">
        <f>IFERROR(CA26/BW26,"-")</f>
        <v>5000</v>
      </c>
      <c r="CC26" s="130">
        <v>1</v>
      </c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10000</v>
      </c>
      <c r="CQ26" s="139">
        <v>10000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119</v>
      </c>
      <c r="C27" s="189"/>
      <c r="D27" s="189" t="s">
        <v>93</v>
      </c>
      <c r="E27" s="189" t="s">
        <v>117</v>
      </c>
      <c r="F27" s="189" t="s">
        <v>68</v>
      </c>
      <c r="G27" s="88"/>
      <c r="H27" s="88"/>
      <c r="I27" s="88"/>
      <c r="J27" s="180"/>
      <c r="K27" s="79">
        <v>39</v>
      </c>
      <c r="L27" s="79">
        <v>27</v>
      </c>
      <c r="M27" s="79">
        <v>1</v>
      </c>
      <c r="N27" s="89">
        <v>6</v>
      </c>
      <c r="O27" s="90">
        <v>0</v>
      </c>
      <c r="P27" s="91">
        <f>N27+O27</f>
        <v>6</v>
      </c>
      <c r="Q27" s="80">
        <f>IFERROR(P27/M27,"-")</f>
        <v>6</v>
      </c>
      <c r="R27" s="79">
        <v>1</v>
      </c>
      <c r="S27" s="79">
        <v>2</v>
      </c>
      <c r="T27" s="80">
        <f>IFERROR(R27/(P27),"-")</f>
        <v>0.16666666666667</v>
      </c>
      <c r="U27" s="186"/>
      <c r="V27" s="82">
        <v>2</v>
      </c>
      <c r="W27" s="80">
        <f>IF(P27=0,"-",V27/P27)</f>
        <v>0.33333333333333</v>
      </c>
      <c r="X27" s="185">
        <v>64000</v>
      </c>
      <c r="Y27" s="186">
        <f>IFERROR(X27/P27,"-")</f>
        <v>10666.666666667</v>
      </c>
      <c r="Z27" s="186">
        <f>IFERROR(X27/V27,"-")</f>
        <v>32000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0.16666666666667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0.33333333333333</v>
      </c>
      <c r="BP27" s="119">
        <v>1</v>
      </c>
      <c r="BQ27" s="120">
        <f>IFERROR(BP27/BN27,"-")</f>
        <v>0.5</v>
      </c>
      <c r="BR27" s="121">
        <v>20000</v>
      </c>
      <c r="BS27" s="122">
        <f>IFERROR(BR27/BN27,"-")</f>
        <v>10000</v>
      </c>
      <c r="BT27" s="123"/>
      <c r="BU27" s="123"/>
      <c r="BV27" s="123">
        <v>1</v>
      </c>
      <c r="BW27" s="124">
        <v>3</v>
      </c>
      <c r="BX27" s="125">
        <f>IF(P27=0,"",IF(BW27=0,"",(BW27/P27)))</f>
        <v>0.5</v>
      </c>
      <c r="BY27" s="126">
        <v>1</v>
      </c>
      <c r="BZ27" s="127">
        <f>IFERROR(BY27/BW27,"-")</f>
        <v>0.33333333333333</v>
      </c>
      <c r="CA27" s="128">
        <v>44000</v>
      </c>
      <c r="CB27" s="129">
        <f>IFERROR(CA27/BW27,"-")</f>
        <v>14666.666666667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64000</v>
      </c>
      <c r="CQ27" s="139">
        <v>44000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0.13611111111111</v>
      </c>
      <c r="B28" s="189" t="s">
        <v>120</v>
      </c>
      <c r="C28" s="189"/>
      <c r="D28" s="189" t="s">
        <v>70</v>
      </c>
      <c r="E28" s="189" t="s">
        <v>121</v>
      </c>
      <c r="F28" s="189" t="s">
        <v>63</v>
      </c>
      <c r="G28" s="88" t="s">
        <v>64</v>
      </c>
      <c r="H28" s="88" t="s">
        <v>73</v>
      </c>
      <c r="I28" s="191" t="s">
        <v>122</v>
      </c>
      <c r="J28" s="180">
        <v>360000</v>
      </c>
      <c r="K28" s="79">
        <v>19</v>
      </c>
      <c r="L28" s="79">
        <v>0</v>
      </c>
      <c r="M28" s="79">
        <v>65</v>
      </c>
      <c r="N28" s="89">
        <v>9</v>
      </c>
      <c r="O28" s="90">
        <v>0</v>
      </c>
      <c r="P28" s="91">
        <f>N28+O28</f>
        <v>9</v>
      </c>
      <c r="Q28" s="80">
        <f>IFERROR(P28/M28,"-")</f>
        <v>0.13846153846154</v>
      </c>
      <c r="R28" s="79">
        <v>1</v>
      </c>
      <c r="S28" s="79">
        <v>2</v>
      </c>
      <c r="T28" s="80">
        <f>IFERROR(R28/(P28),"-")</f>
        <v>0.11111111111111</v>
      </c>
      <c r="U28" s="186">
        <f>IFERROR(J28/SUM(N28:O29),"-")</f>
        <v>25714.285714286</v>
      </c>
      <c r="V28" s="82">
        <v>1</v>
      </c>
      <c r="W28" s="80">
        <f>IF(P28=0,"-",V28/P28)</f>
        <v>0.11111111111111</v>
      </c>
      <c r="X28" s="185">
        <v>26000</v>
      </c>
      <c r="Y28" s="186">
        <f>IFERROR(X28/P28,"-")</f>
        <v>2888.8888888889</v>
      </c>
      <c r="Z28" s="186">
        <f>IFERROR(X28/V28,"-")</f>
        <v>26000</v>
      </c>
      <c r="AA28" s="180">
        <f>SUM(X28:X29)-SUM(J28:J29)</f>
        <v>-311000</v>
      </c>
      <c r="AB28" s="83">
        <f>SUM(X28:X29)/SUM(J28:J29)</f>
        <v>0.13611111111111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0.11111111111111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4</v>
      </c>
      <c r="BF28" s="111">
        <f>IF(P28=0,"",IF(BE28=0,"",(BE28/P28)))</f>
        <v>0.44444444444444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3</v>
      </c>
      <c r="BO28" s="118">
        <f>IF(P28=0,"",IF(BN28=0,"",(BN28/P28)))</f>
        <v>0.33333333333333</v>
      </c>
      <c r="BP28" s="119">
        <v>1</v>
      </c>
      <c r="BQ28" s="120">
        <f>IFERROR(BP28/BN28,"-")</f>
        <v>0.33333333333333</v>
      </c>
      <c r="BR28" s="121">
        <v>26000</v>
      </c>
      <c r="BS28" s="122">
        <f>IFERROR(BR28/BN28,"-")</f>
        <v>8666.6666666667</v>
      </c>
      <c r="BT28" s="123"/>
      <c r="BU28" s="123"/>
      <c r="BV28" s="123">
        <v>1</v>
      </c>
      <c r="BW28" s="124">
        <v>1</v>
      </c>
      <c r="BX28" s="125">
        <f>IF(P28=0,"",IF(BW28=0,"",(BW28/P28)))</f>
        <v>0.11111111111111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26000</v>
      </c>
      <c r="CQ28" s="139">
        <v>26000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123</v>
      </c>
      <c r="C29" s="189"/>
      <c r="D29" s="189" t="s">
        <v>70</v>
      </c>
      <c r="E29" s="189" t="s">
        <v>121</v>
      </c>
      <c r="F29" s="189" t="s">
        <v>68</v>
      </c>
      <c r="G29" s="88"/>
      <c r="H29" s="88"/>
      <c r="I29" s="88"/>
      <c r="J29" s="180"/>
      <c r="K29" s="79">
        <v>45</v>
      </c>
      <c r="L29" s="79">
        <v>36</v>
      </c>
      <c r="M29" s="79">
        <v>19</v>
      </c>
      <c r="N29" s="89">
        <v>5</v>
      </c>
      <c r="O29" s="90">
        <v>0</v>
      </c>
      <c r="P29" s="91">
        <f>N29+O29</f>
        <v>5</v>
      </c>
      <c r="Q29" s="80">
        <f>IFERROR(P29/M29,"-")</f>
        <v>0.26315789473684</v>
      </c>
      <c r="R29" s="79">
        <v>1</v>
      </c>
      <c r="S29" s="79">
        <v>2</v>
      </c>
      <c r="T29" s="80">
        <f>IFERROR(R29/(P29),"-")</f>
        <v>0.2</v>
      </c>
      <c r="U29" s="186"/>
      <c r="V29" s="82">
        <v>2</v>
      </c>
      <c r="W29" s="80">
        <f>IF(P29=0,"-",V29/P29)</f>
        <v>0.4</v>
      </c>
      <c r="X29" s="185">
        <v>23000</v>
      </c>
      <c r="Y29" s="186">
        <f>IFERROR(X29/P29,"-")</f>
        <v>4600</v>
      </c>
      <c r="Z29" s="186">
        <f>IFERROR(X29/V29,"-")</f>
        <v>11500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3</v>
      </c>
      <c r="BF29" s="111">
        <f>IF(P29=0,"",IF(BE29=0,"",(BE29/P29)))</f>
        <v>0.6</v>
      </c>
      <c r="BG29" s="110">
        <v>1</v>
      </c>
      <c r="BH29" s="112">
        <f>IFERROR(BG29/BE29,"-")</f>
        <v>0.33333333333333</v>
      </c>
      <c r="BI29" s="113">
        <v>3000</v>
      </c>
      <c r="BJ29" s="114">
        <f>IFERROR(BI29/BE29,"-")</f>
        <v>1000</v>
      </c>
      <c r="BK29" s="115">
        <v>1</v>
      </c>
      <c r="BL29" s="115"/>
      <c r="BM29" s="115"/>
      <c r="BN29" s="117">
        <v>2</v>
      </c>
      <c r="BO29" s="118">
        <f>IF(P29=0,"",IF(BN29=0,"",(BN29/P29)))</f>
        <v>0.4</v>
      </c>
      <c r="BP29" s="119">
        <v>1</v>
      </c>
      <c r="BQ29" s="120">
        <f>IFERROR(BP29/BN29,"-")</f>
        <v>0.5</v>
      </c>
      <c r="BR29" s="121">
        <v>20000</v>
      </c>
      <c r="BS29" s="122">
        <f>IFERROR(BR29/BN29,"-")</f>
        <v>10000</v>
      </c>
      <c r="BT29" s="123"/>
      <c r="BU29" s="123"/>
      <c r="BV29" s="123">
        <v>1</v>
      </c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23000</v>
      </c>
      <c r="CQ29" s="139">
        <v>20000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2.762962962963</v>
      </c>
      <c r="B30" s="189" t="s">
        <v>124</v>
      </c>
      <c r="C30" s="189"/>
      <c r="D30" s="189" t="s">
        <v>77</v>
      </c>
      <c r="E30" s="189" t="s">
        <v>78</v>
      </c>
      <c r="F30" s="189" t="s">
        <v>63</v>
      </c>
      <c r="G30" s="88" t="s">
        <v>125</v>
      </c>
      <c r="H30" s="88" t="s">
        <v>73</v>
      </c>
      <c r="I30" s="88" t="s">
        <v>126</v>
      </c>
      <c r="J30" s="180">
        <v>270000</v>
      </c>
      <c r="K30" s="79">
        <v>27</v>
      </c>
      <c r="L30" s="79">
        <v>0</v>
      </c>
      <c r="M30" s="79">
        <v>87</v>
      </c>
      <c r="N30" s="89">
        <v>8</v>
      </c>
      <c r="O30" s="90">
        <v>0</v>
      </c>
      <c r="P30" s="91">
        <f>N30+O30</f>
        <v>8</v>
      </c>
      <c r="Q30" s="80">
        <f>IFERROR(P30/M30,"-")</f>
        <v>0.091954022988506</v>
      </c>
      <c r="R30" s="79">
        <v>0</v>
      </c>
      <c r="S30" s="79">
        <v>3</v>
      </c>
      <c r="T30" s="80">
        <f>IFERROR(R30/(P30),"-")</f>
        <v>0</v>
      </c>
      <c r="U30" s="186">
        <f>IFERROR(J30/SUM(N30:O31),"-")</f>
        <v>15882.352941176</v>
      </c>
      <c r="V30" s="82">
        <v>1</v>
      </c>
      <c r="W30" s="80">
        <f>IF(P30=0,"-",V30/P30)</f>
        <v>0.125</v>
      </c>
      <c r="X30" s="185">
        <v>3000</v>
      </c>
      <c r="Y30" s="186">
        <f>IFERROR(X30/P30,"-")</f>
        <v>375</v>
      </c>
      <c r="Z30" s="186">
        <f>IFERROR(X30/V30,"-")</f>
        <v>3000</v>
      </c>
      <c r="AA30" s="180">
        <f>SUM(X30:X31)-SUM(J30:J31)</f>
        <v>476000</v>
      </c>
      <c r="AB30" s="83">
        <f>SUM(X30:X31)/SUM(J30:J31)</f>
        <v>2.762962962963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3</v>
      </c>
      <c r="BF30" s="111">
        <f>IF(P30=0,"",IF(BE30=0,"",(BE30/P30)))</f>
        <v>0.375</v>
      </c>
      <c r="BG30" s="110">
        <v>1</v>
      </c>
      <c r="BH30" s="112">
        <f>IFERROR(BG30/BE30,"-")</f>
        <v>0.33333333333333</v>
      </c>
      <c r="BI30" s="113">
        <v>3000</v>
      </c>
      <c r="BJ30" s="114">
        <f>IFERROR(BI30/BE30,"-")</f>
        <v>1000</v>
      </c>
      <c r="BK30" s="115">
        <v>1</v>
      </c>
      <c r="BL30" s="115"/>
      <c r="BM30" s="115"/>
      <c r="BN30" s="117">
        <v>2</v>
      </c>
      <c r="BO30" s="118">
        <f>IF(P30=0,"",IF(BN30=0,"",(BN30/P30)))</f>
        <v>0.25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3</v>
      </c>
      <c r="BX30" s="125">
        <f>IF(P30=0,"",IF(BW30=0,"",(BW30/P30)))</f>
        <v>0.375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3000</v>
      </c>
      <c r="CQ30" s="139">
        <v>3000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127</v>
      </c>
      <c r="C31" s="189"/>
      <c r="D31" s="189" t="s">
        <v>77</v>
      </c>
      <c r="E31" s="189" t="s">
        <v>78</v>
      </c>
      <c r="F31" s="189" t="s">
        <v>68</v>
      </c>
      <c r="G31" s="88"/>
      <c r="H31" s="88"/>
      <c r="I31" s="88"/>
      <c r="J31" s="180"/>
      <c r="K31" s="79">
        <v>36</v>
      </c>
      <c r="L31" s="79">
        <v>22</v>
      </c>
      <c r="M31" s="79">
        <v>3</v>
      </c>
      <c r="N31" s="89">
        <v>9</v>
      </c>
      <c r="O31" s="90">
        <v>0</v>
      </c>
      <c r="P31" s="91">
        <f>N31+O31</f>
        <v>9</v>
      </c>
      <c r="Q31" s="80">
        <f>IFERROR(P31/M31,"-")</f>
        <v>3</v>
      </c>
      <c r="R31" s="79">
        <v>3</v>
      </c>
      <c r="S31" s="79">
        <v>2</v>
      </c>
      <c r="T31" s="80">
        <f>IFERROR(R31/(P31),"-")</f>
        <v>0.33333333333333</v>
      </c>
      <c r="U31" s="186"/>
      <c r="V31" s="82">
        <v>5</v>
      </c>
      <c r="W31" s="80">
        <f>IF(P31=0,"-",V31/P31)</f>
        <v>0.55555555555556</v>
      </c>
      <c r="X31" s="185">
        <v>743000</v>
      </c>
      <c r="Y31" s="186">
        <f>IFERROR(X31/P31,"-")</f>
        <v>82555.555555556</v>
      </c>
      <c r="Z31" s="186">
        <f>IFERROR(X31/V31,"-")</f>
        <v>148600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0.11111111111111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3</v>
      </c>
      <c r="BO31" s="118">
        <f>IF(P31=0,"",IF(BN31=0,"",(BN31/P31)))</f>
        <v>0.33333333333333</v>
      </c>
      <c r="BP31" s="119">
        <v>2</v>
      </c>
      <c r="BQ31" s="120">
        <f>IFERROR(BP31/BN31,"-")</f>
        <v>0.66666666666667</v>
      </c>
      <c r="BR31" s="121">
        <v>16000</v>
      </c>
      <c r="BS31" s="122">
        <f>IFERROR(BR31/BN31,"-")</f>
        <v>5333.3333333333</v>
      </c>
      <c r="BT31" s="123">
        <v>1</v>
      </c>
      <c r="BU31" s="123"/>
      <c r="BV31" s="123">
        <v>1</v>
      </c>
      <c r="BW31" s="124">
        <v>5</v>
      </c>
      <c r="BX31" s="125">
        <f>IF(P31=0,"",IF(BW31=0,"",(BW31/P31)))</f>
        <v>0.55555555555556</v>
      </c>
      <c r="BY31" s="126">
        <v>3</v>
      </c>
      <c r="BZ31" s="127">
        <f>IFERROR(BY31/BW31,"-")</f>
        <v>0.6</v>
      </c>
      <c r="CA31" s="128">
        <v>727000</v>
      </c>
      <c r="CB31" s="129">
        <f>IFERROR(CA31/BW31,"-")</f>
        <v>145400</v>
      </c>
      <c r="CC31" s="130">
        <v>1</v>
      </c>
      <c r="CD31" s="130"/>
      <c r="CE31" s="130">
        <v>2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5</v>
      </c>
      <c r="CP31" s="139">
        <v>743000</v>
      </c>
      <c r="CQ31" s="139">
        <v>684000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1.5384615384615</v>
      </c>
      <c r="B32" s="189" t="s">
        <v>128</v>
      </c>
      <c r="C32" s="189"/>
      <c r="D32" s="189" t="s">
        <v>82</v>
      </c>
      <c r="E32" s="189" t="s">
        <v>83</v>
      </c>
      <c r="F32" s="189" t="s">
        <v>63</v>
      </c>
      <c r="G32" s="88" t="s">
        <v>129</v>
      </c>
      <c r="H32" s="88" t="s">
        <v>73</v>
      </c>
      <c r="I32" s="191" t="s">
        <v>122</v>
      </c>
      <c r="J32" s="180">
        <v>156000</v>
      </c>
      <c r="K32" s="79">
        <v>9</v>
      </c>
      <c r="L32" s="79">
        <v>0</v>
      </c>
      <c r="M32" s="79">
        <v>28</v>
      </c>
      <c r="N32" s="89">
        <v>4</v>
      </c>
      <c r="O32" s="90">
        <v>0</v>
      </c>
      <c r="P32" s="91">
        <f>N32+O32</f>
        <v>4</v>
      </c>
      <c r="Q32" s="80">
        <f>IFERROR(P32/M32,"-")</f>
        <v>0.14285714285714</v>
      </c>
      <c r="R32" s="79">
        <v>1</v>
      </c>
      <c r="S32" s="79">
        <v>1</v>
      </c>
      <c r="T32" s="80">
        <f>IFERROR(R32/(P32),"-")</f>
        <v>0.25</v>
      </c>
      <c r="U32" s="186">
        <f>IFERROR(J32/SUM(N32:O33),"-")</f>
        <v>22285.714285714</v>
      </c>
      <c r="V32" s="82">
        <v>1</v>
      </c>
      <c r="W32" s="80">
        <f>IF(P32=0,"-",V32/P32)</f>
        <v>0.25</v>
      </c>
      <c r="X32" s="185">
        <v>180000</v>
      </c>
      <c r="Y32" s="186">
        <f>IFERROR(X32/P32,"-")</f>
        <v>45000</v>
      </c>
      <c r="Z32" s="186">
        <f>IFERROR(X32/V32,"-")</f>
        <v>180000</v>
      </c>
      <c r="AA32" s="180">
        <f>SUM(X32:X33)-SUM(J32:J33)</f>
        <v>84000</v>
      </c>
      <c r="AB32" s="83">
        <f>SUM(X32:X33)/SUM(J32:J33)</f>
        <v>1.5384615384615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0.25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0.25</v>
      </c>
      <c r="BY32" s="126">
        <v>1</v>
      </c>
      <c r="BZ32" s="127">
        <f>IFERROR(BY32/BW32,"-")</f>
        <v>1</v>
      </c>
      <c r="CA32" s="128">
        <v>180000</v>
      </c>
      <c r="CB32" s="129">
        <f>IFERROR(CA32/BW32,"-")</f>
        <v>180000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180000</v>
      </c>
      <c r="CQ32" s="139">
        <v>180000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/>
      <c r="B33" s="189" t="s">
        <v>130</v>
      </c>
      <c r="C33" s="189"/>
      <c r="D33" s="189" t="s">
        <v>82</v>
      </c>
      <c r="E33" s="189" t="s">
        <v>83</v>
      </c>
      <c r="F33" s="189" t="s">
        <v>68</v>
      </c>
      <c r="G33" s="88"/>
      <c r="H33" s="88"/>
      <c r="I33" s="88"/>
      <c r="J33" s="180"/>
      <c r="K33" s="79">
        <v>19</v>
      </c>
      <c r="L33" s="79">
        <v>14</v>
      </c>
      <c r="M33" s="79">
        <v>6</v>
      </c>
      <c r="N33" s="89">
        <v>3</v>
      </c>
      <c r="O33" s="90">
        <v>0</v>
      </c>
      <c r="P33" s="91">
        <f>N33+O33</f>
        <v>3</v>
      </c>
      <c r="Q33" s="80">
        <f>IFERROR(P33/M33,"-")</f>
        <v>0.5</v>
      </c>
      <c r="R33" s="79">
        <v>0</v>
      </c>
      <c r="S33" s="79">
        <v>0</v>
      </c>
      <c r="T33" s="80">
        <f>IFERROR(R33/(P33),"-")</f>
        <v>0</v>
      </c>
      <c r="U33" s="186"/>
      <c r="V33" s="82">
        <v>1</v>
      </c>
      <c r="W33" s="80">
        <f>IF(P33=0,"-",V33/P33)</f>
        <v>0.33333333333333</v>
      </c>
      <c r="X33" s="185">
        <v>60000</v>
      </c>
      <c r="Y33" s="186">
        <f>IFERROR(X33/P33,"-")</f>
        <v>20000</v>
      </c>
      <c r="Z33" s="186">
        <f>IFERROR(X33/V33,"-")</f>
        <v>60000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0.33333333333333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>
        <v>2</v>
      </c>
      <c r="CG33" s="132">
        <f>IF(P33=0,"",IF(CF33=0,"",(CF33/P33)))</f>
        <v>0.66666666666667</v>
      </c>
      <c r="CH33" s="133">
        <v>1</v>
      </c>
      <c r="CI33" s="134">
        <f>IFERROR(CH33/CF33,"-")</f>
        <v>0.5</v>
      </c>
      <c r="CJ33" s="135">
        <v>60000</v>
      </c>
      <c r="CK33" s="136">
        <f>IFERROR(CJ33/CF33,"-")</f>
        <v>30000</v>
      </c>
      <c r="CL33" s="137"/>
      <c r="CM33" s="137"/>
      <c r="CN33" s="137">
        <v>1</v>
      </c>
      <c r="CO33" s="138">
        <v>1</v>
      </c>
      <c r="CP33" s="139">
        <v>60000</v>
      </c>
      <c r="CQ33" s="139">
        <v>60000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0.66666666666667</v>
      </c>
      <c r="B34" s="189" t="s">
        <v>131</v>
      </c>
      <c r="C34" s="189"/>
      <c r="D34" s="189" t="s">
        <v>88</v>
      </c>
      <c r="E34" s="189" t="s">
        <v>89</v>
      </c>
      <c r="F34" s="189" t="s">
        <v>63</v>
      </c>
      <c r="G34" s="88" t="s">
        <v>129</v>
      </c>
      <c r="H34" s="88" t="s">
        <v>73</v>
      </c>
      <c r="I34" s="88" t="s">
        <v>96</v>
      </c>
      <c r="J34" s="180">
        <v>156000</v>
      </c>
      <c r="K34" s="79">
        <v>8</v>
      </c>
      <c r="L34" s="79">
        <v>0</v>
      </c>
      <c r="M34" s="79">
        <v>20</v>
      </c>
      <c r="N34" s="89">
        <v>3</v>
      </c>
      <c r="O34" s="90">
        <v>0</v>
      </c>
      <c r="P34" s="91">
        <f>N34+O34</f>
        <v>3</v>
      </c>
      <c r="Q34" s="80">
        <f>IFERROR(P34/M34,"-")</f>
        <v>0.15</v>
      </c>
      <c r="R34" s="79">
        <v>0</v>
      </c>
      <c r="S34" s="79">
        <v>0</v>
      </c>
      <c r="T34" s="80">
        <f>IFERROR(R34/(P34),"-")</f>
        <v>0</v>
      </c>
      <c r="U34" s="186">
        <f>IFERROR(J34/SUM(N34:O35),"-")</f>
        <v>11142.857142857</v>
      </c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>
        <f>SUM(X34:X35)-SUM(J34:J35)</f>
        <v>-52000</v>
      </c>
      <c r="AB34" s="83">
        <f>SUM(X34:X35)/SUM(J34:J35)</f>
        <v>0.66666666666667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0.33333333333333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2</v>
      </c>
      <c r="BO34" s="118">
        <f>IF(P34=0,"",IF(BN34=0,"",(BN34/P34)))</f>
        <v>0.66666666666667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132</v>
      </c>
      <c r="C35" s="189"/>
      <c r="D35" s="189" t="s">
        <v>88</v>
      </c>
      <c r="E35" s="189" t="s">
        <v>89</v>
      </c>
      <c r="F35" s="189" t="s">
        <v>68</v>
      </c>
      <c r="G35" s="88"/>
      <c r="H35" s="88"/>
      <c r="I35" s="88"/>
      <c r="J35" s="180"/>
      <c r="K35" s="79">
        <v>28</v>
      </c>
      <c r="L35" s="79">
        <v>21</v>
      </c>
      <c r="M35" s="79">
        <v>33</v>
      </c>
      <c r="N35" s="89">
        <v>11</v>
      </c>
      <c r="O35" s="90">
        <v>0</v>
      </c>
      <c r="P35" s="91">
        <f>N35+O35</f>
        <v>11</v>
      </c>
      <c r="Q35" s="80">
        <f>IFERROR(P35/M35,"-")</f>
        <v>0.33333333333333</v>
      </c>
      <c r="R35" s="79">
        <v>3</v>
      </c>
      <c r="S35" s="79">
        <v>2</v>
      </c>
      <c r="T35" s="80">
        <f>IFERROR(R35/(P35),"-")</f>
        <v>0.27272727272727</v>
      </c>
      <c r="U35" s="186"/>
      <c r="V35" s="82">
        <v>2</v>
      </c>
      <c r="W35" s="80">
        <f>IF(P35=0,"-",V35/P35)</f>
        <v>0.18181818181818</v>
      </c>
      <c r="X35" s="185">
        <v>104000</v>
      </c>
      <c r="Y35" s="186">
        <f>IFERROR(X35/P35,"-")</f>
        <v>9454.5454545455</v>
      </c>
      <c r="Z35" s="186">
        <f>IFERROR(X35/V35,"-")</f>
        <v>52000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0.090909090909091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2</v>
      </c>
      <c r="BO35" s="118">
        <f>IF(P35=0,"",IF(BN35=0,"",(BN35/P35)))</f>
        <v>0.18181818181818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6</v>
      </c>
      <c r="BX35" s="125">
        <f>IF(P35=0,"",IF(BW35=0,"",(BW35/P35)))</f>
        <v>0.54545454545455</v>
      </c>
      <c r="BY35" s="126">
        <v>1</v>
      </c>
      <c r="BZ35" s="127">
        <f>IFERROR(BY35/BW35,"-")</f>
        <v>0.16666666666667</v>
      </c>
      <c r="CA35" s="128">
        <v>8000</v>
      </c>
      <c r="CB35" s="129">
        <f>IFERROR(CA35/BW35,"-")</f>
        <v>1333.3333333333</v>
      </c>
      <c r="CC35" s="130"/>
      <c r="CD35" s="130">
        <v>1</v>
      </c>
      <c r="CE35" s="130"/>
      <c r="CF35" s="131">
        <v>2</v>
      </c>
      <c r="CG35" s="132">
        <f>IF(P35=0,"",IF(CF35=0,"",(CF35/P35)))</f>
        <v>0.18181818181818</v>
      </c>
      <c r="CH35" s="133">
        <v>1</v>
      </c>
      <c r="CI35" s="134">
        <f>IFERROR(CH35/CF35,"-")</f>
        <v>0.5</v>
      </c>
      <c r="CJ35" s="135">
        <v>96000</v>
      </c>
      <c r="CK35" s="136">
        <f>IFERROR(CJ35/CF35,"-")</f>
        <v>48000</v>
      </c>
      <c r="CL35" s="137"/>
      <c r="CM35" s="137"/>
      <c r="CN35" s="137">
        <v>1</v>
      </c>
      <c r="CO35" s="138">
        <v>2</v>
      </c>
      <c r="CP35" s="139">
        <v>104000</v>
      </c>
      <c r="CQ35" s="139">
        <v>96000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0.069444444444444</v>
      </c>
      <c r="B36" s="189" t="s">
        <v>133</v>
      </c>
      <c r="C36" s="189"/>
      <c r="D36" s="189" t="s">
        <v>93</v>
      </c>
      <c r="E36" s="189" t="s">
        <v>94</v>
      </c>
      <c r="F36" s="189" t="s">
        <v>63</v>
      </c>
      <c r="G36" s="88" t="s">
        <v>134</v>
      </c>
      <c r="H36" s="88" t="s">
        <v>135</v>
      </c>
      <c r="I36" s="88" t="s">
        <v>85</v>
      </c>
      <c r="J36" s="180">
        <v>144000</v>
      </c>
      <c r="K36" s="79">
        <v>5</v>
      </c>
      <c r="L36" s="79">
        <v>0</v>
      </c>
      <c r="M36" s="79">
        <v>23</v>
      </c>
      <c r="N36" s="89">
        <v>3</v>
      </c>
      <c r="O36" s="90">
        <v>0</v>
      </c>
      <c r="P36" s="91">
        <f>N36+O36</f>
        <v>3</v>
      </c>
      <c r="Q36" s="80">
        <f>IFERROR(P36/M36,"-")</f>
        <v>0.1304347826087</v>
      </c>
      <c r="R36" s="79">
        <v>0</v>
      </c>
      <c r="S36" s="79">
        <v>1</v>
      </c>
      <c r="T36" s="80">
        <f>IFERROR(R36/(P36),"-")</f>
        <v>0</v>
      </c>
      <c r="U36" s="186">
        <f>IFERROR(J36/SUM(N36:O37),"-")</f>
        <v>20571.428571429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SUM(X36:X37)-SUM(J36:J37)</f>
        <v>-134000</v>
      </c>
      <c r="AB36" s="83">
        <f>SUM(X36:X37)/SUM(J36:J37)</f>
        <v>0.069444444444444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0.33333333333333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2</v>
      </c>
      <c r="BO36" s="118">
        <f>IF(P36=0,"",IF(BN36=0,"",(BN36/P36)))</f>
        <v>0.66666666666667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136</v>
      </c>
      <c r="C37" s="189"/>
      <c r="D37" s="189" t="s">
        <v>93</v>
      </c>
      <c r="E37" s="189" t="s">
        <v>94</v>
      </c>
      <c r="F37" s="189" t="s">
        <v>68</v>
      </c>
      <c r="G37" s="88"/>
      <c r="H37" s="88"/>
      <c r="I37" s="88"/>
      <c r="J37" s="180"/>
      <c r="K37" s="79">
        <v>21</v>
      </c>
      <c r="L37" s="79">
        <v>16</v>
      </c>
      <c r="M37" s="79">
        <v>2</v>
      </c>
      <c r="N37" s="89">
        <v>4</v>
      </c>
      <c r="O37" s="90">
        <v>0</v>
      </c>
      <c r="P37" s="91">
        <f>N37+O37</f>
        <v>4</v>
      </c>
      <c r="Q37" s="80">
        <f>IFERROR(P37/M37,"-")</f>
        <v>2</v>
      </c>
      <c r="R37" s="79">
        <v>1</v>
      </c>
      <c r="S37" s="79">
        <v>0</v>
      </c>
      <c r="T37" s="80">
        <f>IFERROR(R37/(P37),"-")</f>
        <v>0.25</v>
      </c>
      <c r="U37" s="186"/>
      <c r="V37" s="82">
        <v>1</v>
      </c>
      <c r="W37" s="80">
        <f>IF(P37=0,"-",V37/P37)</f>
        <v>0.25</v>
      </c>
      <c r="X37" s="185">
        <v>10000</v>
      </c>
      <c r="Y37" s="186">
        <f>IFERROR(X37/P37,"-")</f>
        <v>2500</v>
      </c>
      <c r="Z37" s="186">
        <f>IFERROR(X37/V37,"-")</f>
        <v>10000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0.25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1</v>
      </c>
      <c r="BO37" s="118">
        <f>IF(P37=0,"",IF(BN37=0,"",(BN37/P37)))</f>
        <v>0.25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2</v>
      </c>
      <c r="BX37" s="125">
        <f>IF(P37=0,"",IF(BW37=0,"",(BW37/P37)))</f>
        <v>0.5</v>
      </c>
      <c r="BY37" s="126">
        <v>1</v>
      </c>
      <c r="BZ37" s="127">
        <f>IFERROR(BY37/BW37,"-")</f>
        <v>0.5</v>
      </c>
      <c r="CA37" s="128">
        <v>10000</v>
      </c>
      <c r="CB37" s="129">
        <f>IFERROR(CA37/BW37,"-")</f>
        <v>5000</v>
      </c>
      <c r="CC37" s="130"/>
      <c r="CD37" s="130">
        <v>1</v>
      </c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10000</v>
      </c>
      <c r="CQ37" s="139">
        <v>10000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1.5833333333333</v>
      </c>
      <c r="B38" s="189" t="s">
        <v>137</v>
      </c>
      <c r="C38" s="189"/>
      <c r="D38" s="189" t="s">
        <v>70</v>
      </c>
      <c r="E38" s="189" t="s">
        <v>138</v>
      </c>
      <c r="F38" s="189" t="s">
        <v>63</v>
      </c>
      <c r="G38" s="88" t="s">
        <v>134</v>
      </c>
      <c r="H38" s="88" t="s">
        <v>135</v>
      </c>
      <c r="I38" s="191" t="s">
        <v>139</v>
      </c>
      <c r="J38" s="180">
        <v>144000</v>
      </c>
      <c r="K38" s="79">
        <v>11</v>
      </c>
      <c r="L38" s="79">
        <v>0</v>
      </c>
      <c r="M38" s="79">
        <v>59</v>
      </c>
      <c r="N38" s="89">
        <v>4</v>
      </c>
      <c r="O38" s="90">
        <v>0</v>
      </c>
      <c r="P38" s="91">
        <f>N38+O38</f>
        <v>4</v>
      </c>
      <c r="Q38" s="80">
        <f>IFERROR(P38/M38,"-")</f>
        <v>0.067796610169492</v>
      </c>
      <c r="R38" s="79">
        <v>1</v>
      </c>
      <c r="S38" s="79">
        <v>0</v>
      </c>
      <c r="T38" s="80">
        <f>IFERROR(R38/(P38),"-")</f>
        <v>0.25</v>
      </c>
      <c r="U38" s="186">
        <f>IFERROR(J38/SUM(N38:O39),"-")</f>
        <v>11076.923076923</v>
      </c>
      <c r="V38" s="82">
        <v>1</v>
      </c>
      <c r="W38" s="80">
        <f>IF(P38=0,"-",V38/P38)</f>
        <v>0.25</v>
      </c>
      <c r="X38" s="185">
        <v>188000</v>
      </c>
      <c r="Y38" s="186">
        <f>IFERROR(X38/P38,"-")</f>
        <v>47000</v>
      </c>
      <c r="Z38" s="186">
        <f>IFERROR(X38/V38,"-")</f>
        <v>188000</v>
      </c>
      <c r="AA38" s="180">
        <f>SUM(X38:X39)-SUM(J38:J39)</f>
        <v>84000</v>
      </c>
      <c r="AB38" s="83">
        <f>SUM(X38:X39)/SUM(J38:J39)</f>
        <v>1.5833333333333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0.25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3</v>
      </c>
      <c r="BO38" s="118">
        <f>IF(P38=0,"",IF(BN38=0,"",(BN38/P38)))</f>
        <v>0.75</v>
      </c>
      <c r="BP38" s="119">
        <v>1</v>
      </c>
      <c r="BQ38" s="120">
        <f>IFERROR(BP38/BN38,"-")</f>
        <v>0.33333333333333</v>
      </c>
      <c r="BR38" s="121">
        <v>188000</v>
      </c>
      <c r="BS38" s="122">
        <f>IFERROR(BR38/BN38,"-")</f>
        <v>62666.666666667</v>
      </c>
      <c r="BT38" s="123"/>
      <c r="BU38" s="123"/>
      <c r="BV38" s="123">
        <v>1</v>
      </c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188000</v>
      </c>
      <c r="CQ38" s="139">
        <v>188000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/>
      <c r="B39" s="189" t="s">
        <v>140</v>
      </c>
      <c r="C39" s="189"/>
      <c r="D39" s="189" t="s">
        <v>70</v>
      </c>
      <c r="E39" s="189" t="s">
        <v>138</v>
      </c>
      <c r="F39" s="189" t="s">
        <v>68</v>
      </c>
      <c r="G39" s="88"/>
      <c r="H39" s="88"/>
      <c r="I39" s="88"/>
      <c r="J39" s="180"/>
      <c r="K39" s="79">
        <v>29</v>
      </c>
      <c r="L39" s="79">
        <v>26</v>
      </c>
      <c r="M39" s="79">
        <v>14</v>
      </c>
      <c r="N39" s="89">
        <v>9</v>
      </c>
      <c r="O39" s="90">
        <v>0</v>
      </c>
      <c r="P39" s="91">
        <f>N39+O39</f>
        <v>9</v>
      </c>
      <c r="Q39" s="80">
        <f>IFERROR(P39/M39,"-")</f>
        <v>0.64285714285714</v>
      </c>
      <c r="R39" s="79">
        <v>0</v>
      </c>
      <c r="S39" s="79">
        <v>2</v>
      </c>
      <c r="T39" s="80">
        <f>IFERROR(R39/(P39),"-")</f>
        <v>0</v>
      </c>
      <c r="U39" s="186"/>
      <c r="V39" s="82">
        <v>1</v>
      </c>
      <c r="W39" s="80">
        <f>IF(P39=0,"-",V39/P39)</f>
        <v>0.11111111111111</v>
      </c>
      <c r="X39" s="185">
        <v>40000</v>
      </c>
      <c r="Y39" s="186">
        <f>IFERROR(X39/P39,"-")</f>
        <v>4444.4444444444</v>
      </c>
      <c r="Z39" s="186">
        <f>IFERROR(X39/V39,"-")</f>
        <v>40000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3</v>
      </c>
      <c r="BF39" s="111">
        <f>IF(P39=0,"",IF(BE39=0,"",(BE39/P39)))</f>
        <v>0.33333333333333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3</v>
      </c>
      <c r="BO39" s="118">
        <f>IF(P39=0,"",IF(BN39=0,"",(BN39/P39)))</f>
        <v>0.33333333333333</v>
      </c>
      <c r="BP39" s="119">
        <v>1</v>
      </c>
      <c r="BQ39" s="120">
        <f>IFERROR(BP39/BN39,"-")</f>
        <v>0.33333333333333</v>
      </c>
      <c r="BR39" s="121">
        <v>40000</v>
      </c>
      <c r="BS39" s="122">
        <f>IFERROR(BR39/BN39,"-")</f>
        <v>13333.333333333</v>
      </c>
      <c r="BT39" s="123"/>
      <c r="BU39" s="123"/>
      <c r="BV39" s="123">
        <v>1</v>
      </c>
      <c r="BW39" s="124">
        <v>3</v>
      </c>
      <c r="BX39" s="125">
        <f>IF(P39=0,"",IF(BW39=0,"",(BW39/P39)))</f>
        <v>0.33333333333333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40000</v>
      </c>
      <c r="CQ39" s="139">
        <v>40000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0.083333333333333</v>
      </c>
      <c r="B40" s="189" t="s">
        <v>141</v>
      </c>
      <c r="C40" s="189"/>
      <c r="D40" s="189" t="s">
        <v>99</v>
      </c>
      <c r="E40" s="189" t="s">
        <v>100</v>
      </c>
      <c r="F40" s="189" t="s">
        <v>63</v>
      </c>
      <c r="G40" s="88" t="s">
        <v>142</v>
      </c>
      <c r="H40" s="88" t="s">
        <v>73</v>
      </c>
      <c r="I40" s="88" t="s">
        <v>96</v>
      </c>
      <c r="J40" s="180">
        <v>96000</v>
      </c>
      <c r="K40" s="79">
        <v>1</v>
      </c>
      <c r="L40" s="79">
        <v>0</v>
      </c>
      <c r="M40" s="79">
        <v>12</v>
      </c>
      <c r="N40" s="89">
        <v>0</v>
      </c>
      <c r="O40" s="90">
        <v>0</v>
      </c>
      <c r="P40" s="91">
        <f>N40+O40</f>
        <v>0</v>
      </c>
      <c r="Q40" s="80">
        <f>IFERROR(P40/M40,"-")</f>
        <v>0</v>
      </c>
      <c r="R40" s="79">
        <v>0</v>
      </c>
      <c r="S40" s="79">
        <v>0</v>
      </c>
      <c r="T40" s="80" t="str">
        <f>IFERROR(R40/(P40),"-")</f>
        <v>-</v>
      </c>
      <c r="U40" s="186">
        <f>IFERROR(J40/SUM(N40:O41),"-")</f>
        <v>96000</v>
      </c>
      <c r="V40" s="82">
        <v>0</v>
      </c>
      <c r="W40" s="80" t="str">
        <f>IF(P40=0,"-",V40/P40)</f>
        <v>-</v>
      </c>
      <c r="X40" s="185">
        <v>0</v>
      </c>
      <c r="Y40" s="186" t="str">
        <f>IFERROR(X40/P40,"-")</f>
        <v>-</v>
      </c>
      <c r="Z40" s="186" t="str">
        <f>IFERROR(X40/V40,"-")</f>
        <v>-</v>
      </c>
      <c r="AA40" s="180">
        <f>SUM(X40:X41)-SUM(J40:J41)</f>
        <v>-88000</v>
      </c>
      <c r="AB40" s="83">
        <f>SUM(X40:X41)/SUM(J40:J41)</f>
        <v>0.083333333333333</v>
      </c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143</v>
      </c>
      <c r="C41" s="189"/>
      <c r="D41" s="189" t="s">
        <v>99</v>
      </c>
      <c r="E41" s="189" t="s">
        <v>100</v>
      </c>
      <c r="F41" s="189" t="s">
        <v>68</v>
      </c>
      <c r="G41" s="88"/>
      <c r="H41" s="88"/>
      <c r="I41" s="88"/>
      <c r="J41" s="180"/>
      <c r="K41" s="79">
        <v>14</v>
      </c>
      <c r="L41" s="79">
        <v>8</v>
      </c>
      <c r="M41" s="79">
        <v>0</v>
      </c>
      <c r="N41" s="89">
        <v>1</v>
      </c>
      <c r="O41" s="90">
        <v>0</v>
      </c>
      <c r="P41" s="91">
        <f>N41+O41</f>
        <v>1</v>
      </c>
      <c r="Q41" s="80" t="str">
        <f>IFERROR(P41/M41,"-")</f>
        <v>-</v>
      </c>
      <c r="R41" s="79">
        <v>1</v>
      </c>
      <c r="S41" s="79">
        <v>0</v>
      </c>
      <c r="T41" s="80">
        <f>IFERROR(R41/(P41),"-")</f>
        <v>1</v>
      </c>
      <c r="U41" s="186"/>
      <c r="V41" s="82">
        <v>1</v>
      </c>
      <c r="W41" s="80">
        <f>IF(P41=0,"-",V41/P41)</f>
        <v>1</v>
      </c>
      <c r="X41" s="185">
        <v>8000</v>
      </c>
      <c r="Y41" s="186">
        <f>IFERROR(X41/P41,"-")</f>
        <v>8000</v>
      </c>
      <c r="Z41" s="186">
        <f>IFERROR(X41/V41,"-")</f>
        <v>8000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1</v>
      </c>
      <c r="BP41" s="119">
        <v>1</v>
      </c>
      <c r="BQ41" s="120">
        <f>IFERROR(BP41/BN41,"-")</f>
        <v>1</v>
      </c>
      <c r="BR41" s="121">
        <v>8000</v>
      </c>
      <c r="BS41" s="122">
        <f>IFERROR(BR41/BN41,"-")</f>
        <v>8000</v>
      </c>
      <c r="BT41" s="123"/>
      <c r="BU41" s="123">
        <v>1</v>
      </c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8000</v>
      </c>
      <c r="CQ41" s="139">
        <v>8000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0.052083333333333</v>
      </c>
      <c r="B42" s="189" t="s">
        <v>144</v>
      </c>
      <c r="C42" s="189"/>
      <c r="D42" s="189" t="s">
        <v>82</v>
      </c>
      <c r="E42" s="189" t="s">
        <v>108</v>
      </c>
      <c r="F42" s="189" t="s">
        <v>63</v>
      </c>
      <c r="G42" s="88" t="s">
        <v>142</v>
      </c>
      <c r="H42" s="88" t="s">
        <v>73</v>
      </c>
      <c r="I42" s="191" t="s">
        <v>122</v>
      </c>
      <c r="J42" s="180">
        <v>96000</v>
      </c>
      <c r="K42" s="79">
        <v>9</v>
      </c>
      <c r="L42" s="79">
        <v>0</v>
      </c>
      <c r="M42" s="79">
        <v>23</v>
      </c>
      <c r="N42" s="89">
        <v>2</v>
      </c>
      <c r="O42" s="90">
        <v>0</v>
      </c>
      <c r="P42" s="91">
        <f>N42+O42</f>
        <v>2</v>
      </c>
      <c r="Q42" s="80">
        <f>IFERROR(P42/M42,"-")</f>
        <v>0.08695652173913</v>
      </c>
      <c r="R42" s="79">
        <v>0</v>
      </c>
      <c r="S42" s="79">
        <v>0</v>
      </c>
      <c r="T42" s="80">
        <f>IFERROR(R42/(P42),"-")</f>
        <v>0</v>
      </c>
      <c r="U42" s="186">
        <f>IFERROR(J42/SUM(N42:O43),"-")</f>
        <v>19200</v>
      </c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>
        <f>SUM(X42:X43)-SUM(J42:J43)</f>
        <v>-91000</v>
      </c>
      <c r="AB42" s="83">
        <f>SUM(X42:X43)/SUM(J42:J43)</f>
        <v>0.052083333333333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0.5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1</v>
      </c>
      <c r="BX42" s="125">
        <f>IF(P42=0,"",IF(BW42=0,"",(BW42/P42)))</f>
        <v>0.5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145</v>
      </c>
      <c r="C43" s="189"/>
      <c r="D43" s="189" t="s">
        <v>82</v>
      </c>
      <c r="E43" s="189" t="s">
        <v>108</v>
      </c>
      <c r="F43" s="189" t="s">
        <v>68</v>
      </c>
      <c r="G43" s="88"/>
      <c r="H43" s="88"/>
      <c r="I43" s="88"/>
      <c r="J43" s="180"/>
      <c r="K43" s="79">
        <v>26</v>
      </c>
      <c r="L43" s="79">
        <v>17</v>
      </c>
      <c r="M43" s="79">
        <v>8</v>
      </c>
      <c r="N43" s="89">
        <v>3</v>
      </c>
      <c r="O43" s="90">
        <v>0</v>
      </c>
      <c r="P43" s="91">
        <f>N43+O43</f>
        <v>3</v>
      </c>
      <c r="Q43" s="80">
        <f>IFERROR(P43/M43,"-")</f>
        <v>0.375</v>
      </c>
      <c r="R43" s="79">
        <v>0</v>
      </c>
      <c r="S43" s="79">
        <v>1</v>
      </c>
      <c r="T43" s="80">
        <f>IFERROR(R43/(P43),"-")</f>
        <v>0</v>
      </c>
      <c r="U43" s="186"/>
      <c r="V43" s="82">
        <v>1</v>
      </c>
      <c r="W43" s="80">
        <f>IF(P43=0,"-",V43/P43)</f>
        <v>0.33333333333333</v>
      </c>
      <c r="X43" s="185">
        <v>5000</v>
      </c>
      <c r="Y43" s="186">
        <f>IFERROR(X43/P43,"-")</f>
        <v>1666.6666666667</v>
      </c>
      <c r="Z43" s="186">
        <f>IFERROR(X43/V43,"-")</f>
        <v>5000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0.33333333333333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1</v>
      </c>
      <c r="BO43" s="118">
        <f>IF(P43=0,"",IF(BN43=0,"",(BN43/P43)))</f>
        <v>0.33333333333333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1</v>
      </c>
      <c r="BX43" s="125">
        <f>IF(P43=0,"",IF(BW43=0,"",(BW43/P43)))</f>
        <v>0.33333333333333</v>
      </c>
      <c r="BY43" s="126">
        <v>1</v>
      </c>
      <c r="BZ43" s="127">
        <f>IFERROR(BY43/BW43,"-")</f>
        <v>1</v>
      </c>
      <c r="CA43" s="128">
        <v>5000</v>
      </c>
      <c r="CB43" s="129">
        <f>IFERROR(CA43/BW43,"-")</f>
        <v>5000</v>
      </c>
      <c r="CC43" s="130">
        <v>1</v>
      </c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5000</v>
      </c>
      <c r="CQ43" s="139">
        <v>5000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0.31666666666667</v>
      </c>
      <c r="B44" s="189" t="s">
        <v>146</v>
      </c>
      <c r="C44" s="189"/>
      <c r="D44" s="189" t="s">
        <v>68</v>
      </c>
      <c r="E44" s="189" t="s">
        <v>147</v>
      </c>
      <c r="F44" s="189" t="s">
        <v>63</v>
      </c>
      <c r="G44" s="88" t="s">
        <v>113</v>
      </c>
      <c r="H44" s="88" t="s">
        <v>148</v>
      </c>
      <c r="I44" s="88" t="s">
        <v>149</v>
      </c>
      <c r="J44" s="180">
        <v>60000</v>
      </c>
      <c r="K44" s="79">
        <v>3</v>
      </c>
      <c r="L44" s="79">
        <v>0</v>
      </c>
      <c r="M44" s="79">
        <v>10</v>
      </c>
      <c r="N44" s="89">
        <v>2</v>
      </c>
      <c r="O44" s="90">
        <v>0</v>
      </c>
      <c r="P44" s="91">
        <f>N44+O44</f>
        <v>2</v>
      </c>
      <c r="Q44" s="80">
        <f>IFERROR(P44/M44,"-")</f>
        <v>0.2</v>
      </c>
      <c r="R44" s="79">
        <v>0</v>
      </c>
      <c r="S44" s="79">
        <v>1</v>
      </c>
      <c r="T44" s="80">
        <f>IFERROR(R44/(P44),"-")</f>
        <v>0</v>
      </c>
      <c r="U44" s="186">
        <f>IFERROR(J44/SUM(N44:O45),"-")</f>
        <v>15000</v>
      </c>
      <c r="V44" s="82">
        <v>0</v>
      </c>
      <c r="W44" s="80">
        <f>IF(P44=0,"-",V44/P44)</f>
        <v>0</v>
      </c>
      <c r="X44" s="185">
        <v>0</v>
      </c>
      <c r="Y44" s="186">
        <f>IFERROR(X44/P44,"-")</f>
        <v>0</v>
      </c>
      <c r="Z44" s="186" t="str">
        <f>IFERROR(X44/V44,"-")</f>
        <v>-</v>
      </c>
      <c r="AA44" s="180">
        <f>SUM(X44:X45)-SUM(J44:J45)</f>
        <v>-41000</v>
      </c>
      <c r="AB44" s="83">
        <f>SUM(X44:X45)/SUM(J44:J45)</f>
        <v>0.31666666666667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>
        <v>1</v>
      </c>
      <c r="AW44" s="105">
        <f>IF(P44=0,"",IF(AV44=0,"",(AV44/P44)))</f>
        <v>0.5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150</v>
      </c>
      <c r="C45" s="189"/>
      <c r="D45" s="189" t="s">
        <v>68</v>
      </c>
      <c r="E45" s="189" t="s">
        <v>147</v>
      </c>
      <c r="F45" s="189" t="s">
        <v>68</v>
      </c>
      <c r="G45" s="88"/>
      <c r="H45" s="88"/>
      <c r="I45" s="88"/>
      <c r="J45" s="180"/>
      <c r="K45" s="79">
        <v>15</v>
      </c>
      <c r="L45" s="79">
        <v>13</v>
      </c>
      <c r="M45" s="79">
        <v>0</v>
      </c>
      <c r="N45" s="89">
        <v>2</v>
      </c>
      <c r="O45" s="90">
        <v>0</v>
      </c>
      <c r="P45" s="91">
        <f>N45+O45</f>
        <v>2</v>
      </c>
      <c r="Q45" s="80" t="str">
        <f>IFERROR(P45/M45,"-")</f>
        <v>-</v>
      </c>
      <c r="R45" s="79">
        <v>1</v>
      </c>
      <c r="S45" s="79">
        <v>1</v>
      </c>
      <c r="T45" s="80">
        <f>IFERROR(R45/(P45),"-")</f>
        <v>0.5</v>
      </c>
      <c r="U45" s="186"/>
      <c r="V45" s="82">
        <v>2</v>
      </c>
      <c r="W45" s="80">
        <f>IF(P45=0,"-",V45/P45)</f>
        <v>1</v>
      </c>
      <c r="X45" s="185">
        <v>19000</v>
      </c>
      <c r="Y45" s="186">
        <f>IFERROR(X45/P45,"-")</f>
        <v>9500</v>
      </c>
      <c r="Z45" s="186">
        <f>IFERROR(X45/V45,"-")</f>
        <v>9500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0.5</v>
      </c>
      <c r="BG45" s="110">
        <v>1</v>
      </c>
      <c r="BH45" s="112">
        <f>IFERROR(BG45/BE45,"-")</f>
        <v>1</v>
      </c>
      <c r="BI45" s="113">
        <v>5000</v>
      </c>
      <c r="BJ45" s="114">
        <f>IFERROR(BI45/BE45,"-")</f>
        <v>5000</v>
      </c>
      <c r="BK45" s="115">
        <v>1</v>
      </c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1</v>
      </c>
      <c r="BX45" s="125">
        <f>IF(P45=0,"",IF(BW45=0,"",(BW45/P45)))</f>
        <v>0.5</v>
      </c>
      <c r="BY45" s="126">
        <v>1</v>
      </c>
      <c r="BZ45" s="127">
        <f>IFERROR(BY45/BW45,"-")</f>
        <v>1</v>
      </c>
      <c r="CA45" s="128">
        <v>14000</v>
      </c>
      <c r="CB45" s="129">
        <f>IFERROR(CA45/BW45,"-")</f>
        <v>14000</v>
      </c>
      <c r="CC45" s="130"/>
      <c r="CD45" s="130"/>
      <c r="CE45" s="130">
        <v>1</v>
      </c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2</v>
      </c>
      <c r="CP45" s="139">
        <v>19000</v>
      </c>
      <c r="CQ45" s="139">
        <v>14000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3.5333333333333</v>
      </c>
      <c r="B46" s="189" t="s">
        <v>151</v>
      </c>
      <c r="C46" s="189"/>
      <c r="D46" s="189" t="s">
        <v>68</v>
      </c>
      <c r="E46" s="189" t="s">
        <v>152</v>
      </c>
      <c r="F46" s="189" t="s">
        <v>63</v>
      </c>
      <c r="G46" s="88" t="s">
        <v>113</v>
      </c>
      <c r="H46" s="88" t="s">
        <v>148</v>
      </c>
      <c r="I46" s="88" t="s">
        <v>153</v>
      </c>
      <c r="J46" s="180">
        <v>60000</v>
      </c>
      <c r="K46" s="79">
        <v>8</v>
      </c>
      <c r="L46" s="79">
        <v>0</v>
      </c>
      <c r="M46" s="79">
        <v>27</v>
      </c>
      <c r="N46" s="89">
        <v>1</v>
      </c>
      <c r="O46" s="90">
        <v>0</v>
      </c>
      <c r="P46" s="91">
        <f>N46+O46</f>
        <v>1</v>
      </c>
      <c r="Q46" s="80">
        <f>IFERROR(P46/M46,"-")</f>
        <v>0.037037037037037</v>
      </c>
      <c r="R46" s="79">
        <v>1</v>
      </c>
      <c r="S46" s="79">
        <v>0</v>
      </c>
      <c r="T46" s="80">
        <f>IFERROR(R46/(P46),"-")</f>
        <v>1</v>
      </c>
      <c r="U46" s="186">
        <f>IFERROR(J46/SUM(N46:O47),"-")</f>
        <v>60000</v>
      </c>
      <c r="V46" s="82">
        <v>1</v>
      </c>
      <c r="W46" s="80">
        <f>IF(P46=0,"-",V46/P46)</f>
        <v>1</v>
      </c>
      <c r="X46" s="185">
        <v>212000</v>
      </c>
      <c r="Y46" s="186">
        <f>IFERROR(X46/P46,"-")</f>
        <v>212000</v>
      </c>
      <c r="Z46" s="186">
        <f>IFERROR(X46/V46,"-")</f>
        <v>212000</v>
      </c>
      <c r="AA46" s="180">
        <f>SUM(X46:X47)-SUM(J46:J47)</f>
        <v>152000</v>
      </c>
      <c r="AB46" s="83">
        <f>SUM(X46:X47)/SUM(J46:J47)</f>
        <v>3.5333333333333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1</v>
      </c>
      <c r="BY46" s="126">
        <v>1</v>
      </c>
      <c r="BZ46" s="127">
        <f>IFERROR(BY46/BW46,"-")</f>
        <v>1</v>
      </c>
      <c r="CA46" s="128">
        <v>212000</v>
      </c>
      <c r="CB46" s="129">
        <f>IFERROR(CA46/BW46,"-")</f>
        <v>212000</v>
      </c>
      <c r="CC46" s="130"/>
      <c r="CD46" s="130"/>
      <c r="CE46" s="130">
        <v>1</v>
      </c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212000</v>
      </c>
      <c r="CQ46" s="139">
        <v>212000</v>
      </c>
      <c r="CR46" s="139"/>
      <c r="CS46" s="140" t="str">
        <f>IF(AND(CQ46=0,CR46=0),"",IF(AND(CQ46&lt;=100000,CR46&lt;=100000),"",IF(CQ46/CP46&gt;0.7,"男高",IF(CR46/CP46&gt;0.7,"女高",""))))</f>
        <v>男高</v>
      </c>
    </row>
    <row r="47" spans="1:98">
      <c r="A47" s="78"/>
      <c r="B47" s="189" t="s">
        <v>154</v>
      </c>
      <c r="C47" s="189"/>
      <c r="D47" s="189" t="s">
        <v>68</v>
      </c>
      <c r="E47" s="189" t="s">
        <v>152</v>
      </c>
      <c r="F47" s="189" t="s">
        <v>68</v>
      </c>
      <c r="G47" s="88"/>
      <c r="H47" s="88"/>
      <c r="I47" s="88"/>
      <c r="J47" s="180"/>
      <c r="K47" s="79">
        <v>16</v>
      </c>
      <c r="L47" s="79">
        <v>9</v>
      </c>
      <c r="M47" s="79">
        <v>0</v>
      </c>
      <c r="N47" s="89">
        <v>0</v>
      </c>
      <c r="O47" s="90">
        <v>0</v>
      </c>
      <c r="P47" s="91">
        <f>N47+O47</f>
        <v>0</v>
      </c>
      <c r="Q47" s="80" t="str">
        <f>IFERROR(P47/M47,"-")</f>
        <v>-</v>
      </c>
      <c r="R47" s="79">
        <v>0</v>
      </c>
      <c r="S47" s="79">
        <v>0</v>
      </c>
      <c r="T47" s="80" t="str">
        <f>IFERROR(R47/(P47),"-")</f>
        <v>-</v>
      </c>
      <c r="U47" s="186"/>
      <c r="V47" s="82">
        <v>0</v>
      </c>
      <c r="W47" s="80" t="str">
        <f>IF(P47=0,"-",V47/P47)</f>
        <v>-</v>
      </c>
      <c r="X47" s="185">
        <v>0</v>
      </c>
      <c r="Y47" s="186" t="str">
        <f>IFERROR(X47/P47,"-")</f>
        <v>-</v>
      </c>
      <c r="Z47" s="186" t="str">
        <f>IFERROR(X47/V47,"-")</f>
        <v>-</v>
      </c>
      <c r="AA47" s="18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0.66666666666667</v>
      </c>
      <c r="B48" s="189" t="s">
        <v>155</v>
      </c>
      <c r="C48" s="189"/>
      <c r="D48" s="189" t="s">
        <v>68</v>
      </c>
      <c r="E48" s="189" t="s">
        <v>156</v>
      </c>
      <c r="F48" s="189" t="s">
        <v>63</v>
      </c>
      <c r="G48" s="88" t="s">
        <v>113</v>
      </c>
      <c r="H48" s="88" t="s">
        <v>148</v>
      </c>
      <c r="I48" s="88" t="s">
        <v>157</v>
      </c>
      <c r="J48" s="180">
        <v>60000</v>
      </c>
      <c r="K48" s="79">
        <v>5</v>
      </c>
      <c r="L48" s="79">
        <v>0</v>
      </c>
      <c r="M48" s="79">
        <v>19</v>
      </c>
      <c r="N48" s="89">
        <v>3</v>
      </c>
      <c r="O48" s="90">
        <v>0</v>
      </c>
      <c r="P48" s="91">
        <f>N48+O48</f>
        <v>3</v>
      </c>
      <c r="Q48" s="80">
        <f>IFERROR(P48/M48,"-")</f>
        <v>0.15789473684211</v>
      </c>
      <c r="R48" s="79">
        <v>0</v>
      </c>
      <c r="S48" s="79">
        <v>0</v>
      </c>
      <c r="T48" s="80">
        <f>IFERROR(R48/(P48),"-")</f>
        <v>0</v>
      </c>
      <c r="U48" s="186">
        <f>IFERROR(J48/SUM(N48:O49),"-")</f>
        <v>15000</v>
      </c>
      <c r="V48" s="82">
        <v>0</v>
      </c>
      <c r="W48" s="80">
        <f>IF(P48=0,"-",V48/P48)</f>
        <v>0</v>
      </c>
      <c r="X48" s="185">
        <v>0</v>
      </c>
      <c r="Y48" s="186">
        <f>IFERROR(X48/P48,"-")</f>
        <v>0</v>
      </c>
      <c r="Z48" s="186" t="str">
        <f>IFERROR(X48/V48,"-")</f>
        <v>-</v>
      </c>
      <c r="AA48" s="180">
        <f>SUM(X48:X49)-SUM(J48:J49)</f>
        <v>-20000</v>
      </c>
      <c r="AB48" s="83">
        <f>SUM(X48:X49)/SUM(J48:J49)</f>
        <v>0.66666666666667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3</v>
      </c>
      <c r="AW48" s="105">
        <f>IF(P48=0,"",IF(AV48=0,"",(AV48/P48)))</f>
        <v>1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158</v>
      </c>
      <c r="C49" s="189"/>
      <c r="D49" s="189" t="s">
        <v>68</v>
      </c>
      <c r="E49" s="189" t="s">
        <v>156</v>
      </c>
      <c r="F49" s="189" t="s">
        <v>68</v>
      </c>
      <c r="G49" s="88"/>
      <c r="H49" s="88"/>
      <c r="I49" s="88"/>
      <c r="J49" s="180"/>
      <c r="K49" s="79">
        <v>22</v>
      </c>
      <c r="L49" s="79">
        <v>14</v>
      </c>
      <c r="M49" s="79">
        <v>7</v>
      </c>
      <c r="N49" s="89">
        <v>1</v>
      </c>
      <c r="O49" s="90">
        <v>0</v>
      </c>
      <c r="P49" s="91">
        <f>N49+O49</f>
        <v>1</v>
      </c>
      <c r="Q49" s="80">
        <f>IFERROR(P49/M49,"-")</f>
        <v>0.14285714285714</v>
      </c>
      <c r="R49" s="79">
        <v>1</v>
      </c>
      <c r="S49" s="79">
        <v>0</v>
      </c>
      <c r="T49" s="80">
        <f>IFERROR(R49/(P49),"-")</f>
        <v>1</v>
      </c>
      <c r="U49" s="186"/>
      <c r="V49" s="82">
        <v>1</v>
      </c>
      <c r="W49" s="80">
        <f>IF(P49=0,"-",V49/P49)</f>
        <v>1</v>
      </c>
      <c r="X49" s="185">
        <v>40000</v>
      </c>
      <c r="Y49" s="186">
        <f>IFERROR(X49/P49,"-")</f>
        <v>40000</v>
      </c>
      <c r="Z49" s="186">
        <f>IFERROR(X49/V49,"-")</f>
        <v>40000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1</v>
      </c>
      <c r="BO49" s="118">
        <f>IF(P49=0,"",IF(BN49=0,"",(BN49/P49)))</f>
        <v>1</v>
      </c>
      <c r="BP49" s="119">
        <v>1</v>
      </c>
      <c r="BQ49" s="120">
        <f>IFERROR(BP49/BN49,"-")</f>
        <v>1</v>
      </c>
      <c r="BR49" s="121">
        <v>40000</v>
      </c>
      <c r="BS49" s="122">
        <f>IFERROR(BR49/BN49,"-")</f>
        <v>40000</v>
      </c>
      <c r="BT49" s="123"/>
      <c r="BU49" s="123"/>
      <c r="BV49" s="123">
        <v>1</v>
      </c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40000</v>
      </c>
      <c r="CQ49" s="139">
        <v>40000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0.23333333333333</v>
      </c>
      <c r="B50" s="189" t="s">
        <v>159</v>
      </c>
      <c r="C50" s="189"/>
      <c r="D50" s="189" t="s">
        <v>68</v>
      </c>
      <c r="E50" s="189" t="s">
        <v>160</v>
      </c>
      <c r="F50" s="189" t="s">
        <v>63</v>
      </c>
      <c r="G50" s="88" t="s">
        <v>113</v>
      </c>
      <c r="H50" s="88" t="s">
        <v>148</v>
      </c>
      <c r="I50" s="88" t="s">
        <v>161</v>
      </c>
      <c r="J50" s="180">
        <v>60000</v>
      </c>
      <c r="K50" s="79">
        <v>8</v>
      </c>
      <c r="L50" s="79">
        <v>0</v>
      </c>
      <c r="M50" s="79">
        <v>25</v>
      </c>
      <c r="N50" s="89">
        <v>5</v>
      </c>
      <c r="O50" s="90">
        <v>0</v>
      </c>
      <c r="P50" s="91">
        <f>N50+O50</f>
        <v>5</v>
      </c>
      <c r="Q50" s="80">
        <f>IFERROR(P50/M50,"-")</f>
        <v>0.2</v>
      </c>
      <c r="R50" s="79">
        <v>0</v>
      </c>
      <c r="S50" s="79">
        <v>2</v>
      </c>
      <c r="T50" s="80">
        <f>IFERROR(R50/(P50),"-")</f>
        <v>0</v>
      </c>
      <c r="U50" s="186">
        <f>IFERROR(J50/SUM(N50:O51),"-")</f>
        <v>8571.4285714286</v>
      </c>
      <c r="V50" s="82">
        <v>2</v>
      </c>
      <c r="W50" s="80">
        <f>IF(P50=0,"-",V50/P50)</f>
        <v>0.4</v>
      </c>
      <c r="X50" s="185">
        <v>14000</v>
      </c>
      <c r="Y50" s="186">
        <f>IFERROR(X50/P50,"-")</f>
        <v>2800</v>
      </c>
      <c r="Z50" s="186">
        <f>IFERROR(X50/V50,"-")</f>
        <v>7000</v>
      </c>
      <c r="AA50" s="180">
        <f>SUM(X50:X51)-SUM(J50:J51)</f>
        <v>-46000</v>
      </c>
      <c r="AB50" s="83">
        <f>SUM(X50:X51)/SUM(J50:J51)</f>
        <v>0.23333333333333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>
        <v>1</v>
      </c>
      <c r="AN50" s="99">
        <f>IF(P50=0,"",IF(AM50=0,"",(AM50/P50)))</f>
        <v>0.2</v>
      </c>
      <c r="AO50" s="98"/>
      <c r="AP50" s="100">
        <f>IFERROR(AO50/AM50,"-")</f>
        <v>0</v>
      </c>
      <c r="AQ50" s="101"/>
      <c r="AR50" s="102">
        <f>IFERROR(AQ50/AM50,"-")</f>
        <v>0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0.2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3</v>
      </c>
      <c r="BX50" s="125">
        <f>IF(P50=0,"",IF(BW50=0,"",(BW50/P50)))</f>
        <v>0.6</v>
      </c>
      <c r="BY50" s="126">
        <v>2</v>
      </c>
      <c r="BZ50" s="127">
        <f>IFERROR(BY50/BW50,"-")</f>
        <v>0.66666666666667</v>
      </c>
      <c r="CA50" s="128">
        <v>14000</v>
      </c>
      <c r="CB50" s="129">
        <f>IFERROR(CA50/BW50,"-")</f>
        <v>4666.6666666667</v>
      </c>
      <c r="CC50" s="130">
        <v>1</v>
      </c>
      <c r="CD50" s="130"/>
      <c r="CE50" s="130">
        <v>1</v>
      </c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2</v>
      </c>
      <c r="CP50" s="139">
        <v>14000</v>
      </c>
      <c r="CQ50" s="139">
        <v>11000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162</v>
      </c>
      <c r="C51" s="189"/>
      <c r="D51" s="189" t="s">
        <v>68</v>
      </c>
      <c r="E51" s="189" t="s">
        <v>160</v>
      </c>
      <c r="F51" s="189" t="s">
        <v>68</v>
      </c>
      <c r="G51" s="88"/>
      <c r="H51" s="88"/>
      <c r="I51" s="88"/>
      <c r="J51" s="180"/>
      <c r="K51" s="79">
        <v>27</v>
      </c>
      <c r="L51" s="79">
        <v>14</v>
      </c>
      <c r="M51" s="79">
        <v>0</v>
      </c>
      <c r="N51" s="89">
        <v>2</v>
      </c>
      <c r="O51" s="90">
        <v>0</v>
      </c>
      <c r="P51" s="91">
        <f>N51+O51</f>
        <v>2</v>
      </c>
      <c r="Q51" s="80" t="str">
        <f>IFERROR(P51/M51,"-")</f>
        <v>-</v>
      </c>
      <c r="R51" s="79">
        <v>0</v>
      </c>
      <c r="S51" s="79">
        <v>0</v>
      </c>
      <c r="T51" s="80">
        <f>IFERROR(R51/(P51),"-")</f>
        <v>0</v>
      </c>
      <c r="U51" s="186"/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0.5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0.5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10.833333333333</v>
      </c>
      <c r="B52" s="189" t="s">
        <v>163</v>
      </c>
      <c r="C52" s="189"/>
      <c r="D52" s="189" t="s">
        <v>164</v>
      </c>
      <c r="E52" s="189" t="s">
        <v>147</v>
      </c>
      <c r="F52" s="189" t="s">
        <v>63</v>
      </c>
      <c r="G52" s="88" t="s">
        <v>72</v>
      </c>
      <c r="H52" s="88" t="s">
        <v>165</v>
      </c>
      <c r="I52" s="190" t="s">
        <v>66</v>
      </c>
      <c r="J52" s="180">
        <v>36000</v>
      </c>
      <c r="K52" s="79">
        <v>0</v>
      </c>
      <c r="L52" s="79">
        <v>0</v>
      </c>
      <c r="M52" s="79">
        <v>24</v>
      </c>
      <c r="N52" s="89">
        <v>0</v>
      </c>
      <c r="O52" s="90">
        <v>0</v>
      </c>
      <c r="P52" s="91">
        <f>N52+O52</f>
        <v>0</v>
      </c>
      <c r="Q52" s="80">
        <f>IFERROR(P52/M52,"-")</f>
        <v>0</v>
      </c>
      <c r="R52" s="79">
        <v>0</v>
      </c>
      <c r="S52" s="79">
        <v>0</v>
      </c>
      <c r="T52" s="80" t="str">
        <f>IFERROR(R52/(P52),"-")</f>
        <v>-</v>
      </c>
      <c r="U52" s="186">
        <f>IFERROR(J52/SUM(N52:O53),"-")</f>
        <v>36000</v>
      </c>
      <c r="V52" s="82">
        <v>0</v>
      </c>
      <c r="W52" s="80" t="str">
        <f>IF(P52=0,"-",V52/P52)</f>
        <v>-</v>
      </c>
      <c r="X52" s="185">
        <v>0</v>
      </c>
      <c r="Y52" s="186" t="str">
        <f>IFERROR(X52/P52,"-")</f>
        <v>-</v>
      </c>
      <c r="Z52" s="186" t="str">
        <f>IFERROR(X52/V52,"-")</f>
        <v>-</v>
      </c>
      <c r="AA52" s="180">
        <f>SUM(X52:X53)-SUM(J52:J53)</f>
        <v>354000</v>
      </c>
      <c r="AB52" s="83">
        <f>SUM(X52:X53)/SUM(J52:J53)</f>
        <v>10.833333333333</v>
      </c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166</v>
      </c>
      <c r="C53" s="189"/>
      <c r="D53" s="189" t="s">
        <v>164</v>
      </c>
      <c r="E53" s="189" t="s">
        <v>147</v>
      </c>
      <c r="F53" s="189" t="s">
        <v>68</v>
      </c>
      <c r="G53" s="88"/>
      <c r="H53" s="88"/>
      <c r="I53" s="88"/>
      <c r="J53" s="180"/>
      <c r="K53" s="79">
        <v>35</v>
      </c>
      <c r="L53" s="79">
        <v>6</v>
      </c>
      <c r="M53" s="79">
        <v>1</v>
      </c>
      <c r="N53" s="89">
        <v>1</v>
      </c>
      <c r="O53" s="90">
        <v>0</v>
      </c>
      <c r="P53" s="91">
        <f>N53+O53</f>
        <v>1</v>
      </c>
      <c r="Q53" s="80">
        <f>IFERROR(P53/M53,"-")</f>
        <v>1</v>
      </c>
      <c r="R53" s="79">
        <v>1</v>
      </c>
      <c r="S53" s="79">
        <v>0</v>
      </c>
      <c r="T53" s="80">
        <f>IFERROR(R53/(P53),"-")</f>
        <v>1</v>
      </c>
      <c r="U53" s="186"/>
      <c r="V53" s="82">
        <v>1</v>
      </c>
      <c r="W53" s="80">
        <f>IF(P53=0,"-",V53/P53)</f>
        <v>1</v>
      </c>
      <c r="X53" s="185">
        <v>390000</v>
      </c>
      <c r="Y53" s="186">
        <f>IFERROR(X53/P53,"-")</f>
        <v>390000</v>
      </c>
      <c r="Z53" s="186">
        <f>IFERROR(X53/V53,"-")</f>
        <v>390000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1</v>
      </c>
      <c r="BY53" s="126">
        <v>1</v>
      </c>
      <c r="BZ53" s="127">
        <f>IFERROR(BY53/BW53,"-")</f>
        <v>1</v>
      </c>
      <c r="CA53" s="128">
        <v>390000</v>
      </c>
      <c r="CB53" s="129">
        <f>IFERROR(CA53/BW53,"-")</f>
        <v>390000</v>
      </c>
      <c r="CC53" s="130"/>
      <c r="CD53" s="130"/>
      <c r="CE53" s="130">
        <v>1</v>
      </c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390000</v>
      </c>
      <c r="CQ53" s="139">
        <v>390000</v>
      </c>
      <c r="CR53" s="139"/>
      <c r="CS53" s="140" t="str">
        <f>IF(AND(CQ53=0,CR53=0),"",IF(AND(CQ53&lt;=100000,CR53&lt;=100000),"",IF(CQ53/CP53&gt;0.7,"男高",IF(CR53/CP53&gt;0.7,"女高",""))))</f>
        <v>男高</v>
      </c>
    </row>
    <row r="54" spans="1:98">
      <c r="A54" s="78">
        <f>AB54</f>
        <v>0</v>
      </c>
      <c r="B54" s="189" t="s">
        <v>167</v>
      </c>
      <c r="C54" s="189"/>
      <c r="D54" s="189" t="s">
        <v>164</v>
      </c>
      <c r="E54" s="189" t="s">
        <v>152</v>
      </c>
      <c r="F54" s="189" t="s">
        <v>63</v>
      </c>
      <c r="G54" s="88" t="s">
        <v>72</v>
      </c>
      <c r="H54" s="88" t="s">
        <v>165</v>
      </c>
      <c r="I54" s="191" t="s">
        <v>74</v>
      </c>
      <c r="J54" s="180">
        <v>36000</v>
      </c>
      <c r="K54" s="79">
        <v>1</v>
      </c>
      <c r="L54" s="79">
        <v>0</v>
      </c>
      <c r="M54" s="79">
        <v>26</v>
      </c>
      <c r="N54" s="89">
        <v>0</v>
      </c>
      <c r="O54" s="90">
        <v>0</v>
      </c>
      <c r="P54" s="91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186" t="str">
        <f>IFERROR(J54/SUM(N54:O55),"-")</f>
        <v>-</v>
      </c>
      <c r="V54" s="82">
        <v>0</v>
      </c>
      <c r="W54" s="80" t="str">
        <f>IF(P54=0,"-",V54/P54)</f>
        <v>-</v>
      </c>
      <c r="X54" s="185">
        <v>0</v>
      </c>
      <c r="Y54" s="186" t="str">
        <f>IFERROR(X54/P54,"-")</f>
        <v>-</v>
      </c>
      <c r="Z54" s="186" t="str">
        <f>IFERROR(X54/V54,"-")</f>
        <v>-</v>
      </c>
      <c r="AA54" s="180">
        <f>SUM(X54:X55)-SUM(J54:J55)</f>
        <v>-36000</v>
      </c>
      <c r="AB54" s="83">
        <f>SUM(X54:X55)/SUM(J54:J55)</f>
        <v>0</v>
      </c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168</v>
      </c>
      <c r="C55" s="189"/>
      <c r="D55" s="189" t="s">
        <v>164</v>
      </c>
      <c r="E55" s="189" t="s">
        <v>152</v>
      </c>
      <c r="F55" s="189" t="s">
        <v>68</v>
      </c>
      <c r="G55" s="88"/>
      <c r="H55" s="88"/>
      <c r="I55" s="88"/>
      <c r="J55" s="180"/>
      <c r="K55" s="79">
        <v>17</v>
      </c>
      <c r="L55" s="79">
        <v>4</v>
      </c>
      <c r="M55" s="79">
        <v>7</v>
      </c>
      <c r="N55" s="89">
        <v>0</v>
      </c>
      <c r="O55" s="90">
        <v>0</v>
      </c>
      <c r="P55" s="91">
        <f>N55+O55</f>
        <v>0</v>
      </c>
      <c r="Q55" s="80">
        <f>IFERROR(P55/M55,"-")</f>
        <v>0</v>
      </c>
      <c r="R55" s="79">
        <v>0</v>
      </c>
      <c r="S55" s="79">
        <v>0</v>
      </c>
      <c r="T55" s="80" t="str">
        <f>IFERROR(R55/(P55),"-")</f>
        <v>-</v>
      </c>
      <c r="U55" s="186"/>
      <c r="V55" s="82">
        <v>0</v>
      </c>
      <c r="W55" s="80" t="str">
        <f>IF(P55=0,"-",V55/P55)</f>
        <v>-</v>
      </c>
      <c r="X55" s="185">
        <v>0</v>
      </c>
      <c r="Y55" s="186" t="str">
        <f>IFERROR(X55/P55,"-")</f>
        <v>-</v>
      </c>
      <c r="Z55" s="186" t="str">
        <f>IFERROR(X55/V55,"-")</f>
        <v>-</v>
      </c>
      <c r="AA55" s="180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</v>
      </c>
      <c r="B56" s="189" t="s">
        <v>169</v>
      </c>
      <c r="C56" s="189"/>
      <c r="D56" s="189" t="s">
        <v>164</v>
      </c>
      <c r="E56" s="189" t="s">
        <v>156</v>
      </c>
      <c r="F56" s="189" t="s">
        <v>63</v>
      </c>
      <c r="G56" s="88" t="s">
        <v>72</v>
      </c>
      <c r="H56" s="88" t="s">
        <v>165</v>
      </c>
      <c r="I56" s="190" t="s">
        <v>118</v>
      </c>
      <c r="J56" s="180">
        <v>36000</v>
      </c>
      <c r="K56" s="79">
        <v>3</v>
      </c>
      <c r="L56" s="79">
        <v>0</v>
      </c>
      <c r="M56" s="79">
        <v>14</v>
      </c>
      <c r="N56" s="89">
        <v>0</v>
      </c>
      <c r="O56" s="90">
        <v>0</v>
      </c>
      <c r="P56" s="91">
        <f>N56+O56</f>
        <v>0</v>
      </c>
      <c r="Q56" s="80">
        <f>IFERROR(P56/M56,"-")</f>
        <v>0</v>
      </c>
      <c r="R56" s="79">
        <v>0</v>
      </c>
      <c r="S56" s="79">
        <v>0</v>
      </c>
      <c r="T56" s="80" t="str">
        <f>IFERROR(R56/(P56),"-")</f>
        <v>-</v>
      </c>
      <c r="U56" s="186">
        <f>IFERROR(J56/SUM(N56:O57),"-")</f>
        <v>12000</v>
      </c>
      <c r="V56" s="82">
        <v>0</v>
      </c>
      <c r="W56" s="80" t="str">
        <f>IF(P56=0,"-",V56/P56)</f>
        <v>-</v>
      </c>
      <c r="X56" s="185">
        <v>0</v>
      </c>
      <c r="Y56" s="186" t="str">
        <f>IFERROR(X56/P56,"-")</f>
        <v>-</v>
      </c>
      <c r="Z56" s="186" t="str">
        <f>IFERROR(X56/V56,"-")</f>
        <v>-</v>
      </c>
      <c r="AA56" s="180">
        <f>SUM(X56:X57)-SUM(J56:J57)</f>
        <v>-36000</v>
      </c>
      <c r="AB56" s="83">
        <f>SUM(X56:X57)/SUM(J56:J57)</f>
        <v>0</v>
      </c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170</v>
      </c>
      <c r="C57" s="189"/>
      <c r="D57" s="189" t="s">
        <v>164</v>
      </c>
      <c r="E57" s="189" t="s">
        <v>156</v>
      </c>
      <c r="F57" s="189" t="s">
        <v>68</v>
      </c>
      <c r="G57" s="88"/>
      <c r="H57" s="88"/>
      <c r="I57" s="88"/>
      <c r="J57" s="180"/>
      <c r="K57" s="79">
        <v>37</v>
      </c>
      <c r="L57" s="79">
        <v>7</v>
      </c>
      <c r="M57" s="79">
        <v>8</v>
      </c>
      <c r="N57" s="89">
        <v>3</v>
      </c>
      <c r="O57" s="90">
        <v>0</v>
      </c>
      <c r="P57" s="91">
        <f>N57+O57</f>
        <v>3</v>
      </c>
      <c r="Q57" s="80">
        <f>IFERROR(P57/M57,"-")</f>
        <v>0.375</v>
      </c>
      <c r="R57" s="79">
        <v>1</v>
      </c>
      <c r="S57" s="79">
        <v>0</v>
      </c>
      <c r="T57" s="80">
        <f>IFERROR(R57/(P57),"-")</f>
        <v>0.33333333333333</v>
      </c>
      <c r="U57" s="186"/>
      <c r="V57" s="82">
        <v>0</v>
      </c>
      <c r="W57" s="80">
        <f>IF(P57=0,"-",V57/P57)</f>
        <v>0</v>
      </c>
      <c r="X57" s="185">
        <v>0</v>
      </c>
      <c r="Y57" s="186">
        <f>IFERROR(X57/P57,"-")</f>
        <v>0</v>
      </c>
      <c r="Z57" s="186" t="str">
        <f>IFERROR(X57/V57,"-")</f>
        <v>-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2</v>
      </c>
      <c r="BO57" s="118">
        <f>IF(P57=0,"",IF(BN57=0,"",(BN57/P57)))</f>
        <v>0.66666666666667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1</v>
      </c>
      <c r="BX57" s="125">
        <f>IF(P57=0,"",IF(BW57=0,"",(BW57/P57)))</f>
        <v>0.33333333333333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3.0555555555556</v>
      </c>
      <c r="B58" s="189" t="s">
        <v>171</v>
      </c>
      <c r="C58" s="189"/>
      <c r="D58" s="189" t="s">
        <v>164</v>
      </c>
      <c r="E58" s="189" t="s">
        <v>160</v>
      </c>
      <c r="F58" s="189" t="s">
        <v>63</v>
      </c>
      <c r="G58" s="88" t="s">
        <v>72</v>
      </c>
      <c r="H58" s="88" t="s">
        <v>165</v>
      </c>
      <c r="I58" s="191" t="s">
        <v>90</v>
      </c>
      <c r="J58" s="180">
        <v>36000</v>
      </c>
      <c r="K58" s="79">
        <v>2</v>
      </c>
      <c r="L58" s="79">
        <v>0</v>
      </c>
      <c r="M58" s="79">
        <v>42</v>
      </c>
      <c r="N58" s="89">
        <v>1</v>
      </c>
      <c r="O58" s="90">
        <v>1</v>
      </c>
      <c r="P58" s="91">
        <f>N58+O58</f>
        <v>2</v>
      </c>
      <c r="Q58" s="80">
        <f>IFERROR(P58/M58,"-")</f>
        <v>0.047619047619048</v>
      </c>
      <c r="R58" s="79">
        <v>1</v>
      </c>
      <c r="S58" s="79">
        <v>0</v>
      </c>
      <c r="T58" s="80">
        <f>IFERROR(R58/(P58),"-")</f>
        <v>0.5</v>
      </c>
      <c r="U58" s="186">
        <f>IFERROR(J58/SUM(N58:O59),"-")</f>
        <v>12000</v>
      </c>
      <c r="V58" s="82">
        <v>1</v>
      </c>
      <c r="W58" s="80">
        <f>IF(P58=0,"-",V58/P58)</f>
        <v>0.5</v>
      </c>
      <c r="X58" s="185">
        <v>110000</v>
      </c>
      <c r="Y58" s="186">
        <f>IFERROR(X58/P58,"-")</f>
        <v>55000</v>
      </c>
      <c r="Z58" s="186">
        <f>IFERROR(X58/V58,"-")</f>
        <v>110000</v>
      </c>
      <c r="AA58" s="180">
        <f>SUM(X58:X59)-SUM(J58:J59)</f>
        <v>74000</v>
      </c>
      <c r="AB58" s="83">
        <f>SUM(X58:X59)/SUM(J58:J59)</f>
        <v>3.0555555555556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0.5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>
        <v>1</v>
      </c>
      <c r="BX58" s="125">
        <f>IF(P58=0,"",IF(BW58=0,"",(BW58/P58)))</f>
        <v>0.5</v>
      </c>
      <c r="BY58" s="126">
        <v>1</v>
      </c>
      <c r="BZ58" s="127">
        <f>IFERROR(BY58/BW58,"-")</f>
        <v>1</v>
      </c>
      <c r="CA58" s="128">
        <v>110000</v>
      </c>
      <c r="CB58" s="129">
        <f>IFERROR(CA58/BW58,"-")</f>
        <v>110000</v>
      </c>
      <c r="CC58" s="130"/>
      <c r="CD58" s="130"/>
      <c r="CE58" s="130">
        <v>1</v>
      </c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110000</v>
      </c>
      <c r="CQ58" s="139">
        <v>110000</v>
      </c>
      <c r="CR58" s="139"/>
      <c r="CS58" s="140" t="str">
        <f>IF(AND(CQ58=0,CR58=0),"",IF(AND(CQ58&lt;=100000,CR58&lt;=100000),"",IF(CQ58/CP58&gt;0.7,"男高",IF(CR58/CP58&gt;0.7,"女高",""))))</f>
        <v>男高</v>
      </c>
    </row>
    <row r="59" spans="1:98">
      <c r="A59" s="78"/>
      <c r="B59" s="189" t="s">
        <v>172</v>
      </c>
      <c r="C59" s="189"/>
      <c r="D59" s="189" t="s">
        <v>164</v>
      </c>
      <c r="E59" s="189" t="s">
        <v>160</v>
      </c>
      <c r="F59" s="189" t="s">
        <v>68</v>
      </c>
      <c r="G59" s="88"/>
      <c r="H59" s="88"/>
      <c r="I59" s="88"/>
      <c r="J59" s="180"/>
      <c r="K59" s="79">
        <v>23</v>
      </c>
      <c r="L59" s="79">
        <v>7</v>
      </c>
      <c r="M59" s="79">
        <v>17</v>
      </c>
      <c r="N59" s="89">
        <v>1</v>
      </c>
      <c r="O59" s="90">
        <v>0</v>
      </c>
      <c r="P59" s="91">
        <f>N59+O59</f>
        <v>1</v>
      </c>
      <c r="Q59" s="80">
        <f>IFERROR(P59/M59,"-")</f>
        <v>0.058823529411765</v>
      </c>
      <c r="R59" s="79">
        <v>0</v>
      </c>
      <c r="S59" s="79">
        <v>0</v>
      </c>
      <c r="T59" s="80">
        <f>IFERROR(R59/(P59),"-")</f>
        <v>0</v>
      </c>
      <c r="U59" s="186"/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1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</v>
      </c>
      <c r="B60" s="189" t="s">
        <v>173</v>
      </c>
      <c r="C60" s="189"/>
      <c r="D60" s="189" t="s">
        <v>164</v>
      </c>
      <c r="E60" s="189" t="s">
        <v>147</v>
      </c>
      <c r="F60" s="189" t="s">
        <v>63</v>
      </c>
      <c r="G60" s="88" t="s">
        <v>72</v>
      </c>
      <c r="H60" s="88" t="s">
        <v>165</v>
      </c>
      <c r="I60" s="190" t="s">
        <v>101</v>
      </c>
      <c r="J60" s="180">
        <v>36000</v>
      </c>
      <c r="K60" s="79">
        <v>1</v>
      </c>
      <c r="L60" s="79">
        <v>0</v>
      </c>
      <c r="M60" s="79">
        <v>17</v>
      </c>
      <c r="N60" s="89">
        <v>1</v>
      </c>
      <c r="O60" s="90">
        <v>0</v>
      </c>
      <c r="P60" s="91">
        <f>N60+O60</f>
        <v>1</v>
      </c>
      <c r="Q60" s="80">
        <f>IFERROR(P60/M60,"-")</f>
        <v>0.058823529411765</v>
      </c>
      <c r="R60" s="79">
        <v>0</v>
      </c>
      <c r="S60" s="79">
        <v>0</v>
      </c>
      <c r="T60" s="80">
        <f>IFERROR(R60/(P60),"-")</f>
        <v>0</v>
      </c>
      <c r="U60" s="186">
        <f>IFERROR(J60/SUM(N60:O61),"-")</f>
        <v>36000</v>
      </c>
      <c r="V60" s="82">
        <v>0</v>
      </c>
      <c r="W60" s="80">
        <f>IF(P60=0,"-",V60/P60)</f>
        <v>0</v>
      </c>
      <c r="X60" s="185">
        <v>0</v>
      </c>
      <c r="Y60" s="186">
        <f>IFERROR(X60/P60,"-")</f>
        <v>0</v>
      </c>
      <c r="Z60" s="186" t="str">
        <f>IFERROR(X60/V60,"-")</f>
        <v>-</v>
      </c>
      <c r="AA60" s="180">
        <f>SUM(X60:X61)-SUM(J60:J61)</f>
        <v>-36000</v>
      </c>
      <c r="AB60" s="83">
        <f>SUM(X60:X61)/SUM(J60:J61)</f>
        <v>0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1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174</v>
      </c>
      <c r="C61" s="189"/>
      <c r="D61" s="189" t="s">
        <v>164</v>
      </c>
      <c r="E61" s="189" t="s">
        <v>147</v>
      </c>
      <c r="F61" s="189" t="s">
        <v>68</v>
      </c>
      <c r="G61" s="88"/>
      <c r="H61" s="88"/>
      <c r="I61" s="88"/>
      <c r="J61" s="180"/>
      <c r="K61" s="79">
        <v>34</v>
      </c>
      <c r="L61" s="79">
        <v>3</v>
      </c>
      <c r="M61" s="79">
        <v>2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186"/>
      <c r="V61" s="82">
        <v>0</v>
      </c>
      <c r="W61" s="80" t="str">
        <f>IF(P61=0,"-",V61/P61)</f>
        <v>-</v>
      </c>
      <c r="X61" s="185">
        <v>0</v>
      </c>
      <c r="Y61" s="186" t="str">
        <f>IFERROR(X61/P61,"-")</f>
        <v>-</v>
      </c>
      <c r="Z61" s="186" t="str">
        <f>IFERROR(X61/V61,"-")</f>
        <v>-</v>
      </c>
      <c r="AA61" s="18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</v>
      </c>
      <c r="B62" s="189" t="s">
        <v>175</v>
      </c>
      <c r="C62" s="189"/>
      <c r="D62" s="189" t="s">
        <v>164</v>
      </c>
      <c r="E62" s="189" t="s">
        <v>152</v>
      </c>
      <c r="F62" s="189" t="s">
        <v>63</v>
      </c>
      <c r="G62" s="88" t="s">
        <v>72</v>
      </c>
      <c r="H62" s="88" t="s">
        <v>165</v>
      </c>
      <c r="I62" s="191" t="s">
        <v>122</v>
      </c>
      <c r="J62" s="180">
        <v>36000</v>
      </c>
      <c r="K62" s="79">
        <v>1</v>
      </c>
      <c r="L62" s="79">
        <v>0</v>
      </c>
      <c r="M62" s="79">
        <v>20</v>
      </c>
      <c r="N62" s="89">
        <v>1</v>
      </c>
      <c r="O62" s="90">
        <v>0</v>
      </c>
      <c r="P62" s="91">
        <f>N62+O62</f>
        <v>1</v>
      </c>
      <c r="Q62" s="80">
        <f>IFERROR(P62/M62,"-")</f>
        <v>0.05</v>
      </c>
      <c r="R62" s="79">
        <v>0</v>
      </c>
      <c r="S62" s="79">
        <v>0</v>
      </c>
      <c r="T62" s="80">
        <f>IFERROR(R62/(P62),"-")</f>
        <v>0</v>
      </c>
      <c r="U62" s="186">
        <f>IFERROR(J62/SUM(N62:O63),"-")</f>
        <v>12000</v>
      </c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>
        <f>SUM(X62:X63)-SUM(J62:J63)</f>
        <v>-36000</v>
      </c>
      <c r="AB62" s="83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1</v>
      </c>
      <c r="BX62" s="125">
        <f>IF(P62=0,"",IF(BW62=0,"",(BW62/P62)))</f>
        <v>1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176</v>
      </c>
      <c r="C63" s="189"/>
      <c r="D63" s="189" t="s">
        <v>164</v>
      </c>
      <c r="E63" s="189" t="s">
        <v>152</v>
      </c>
      <c r="F63" s="189" t="s">
        <v>68</v>
      </c>
      <c r="G63" s="88"/>
      <c r="H63" s="88"/>
      <c r="I63" s="88"/>
      <c r="J63" s="180"/>
      <c r="K63" s="79">
        <v>9</v>
      </c>
      <c r="L63" s="79">
        <v>7</v>
      </c>
      <c r="M63" s="79">
        <v>2</v>
      </c>
      <c r="N63" s="89">
        <v>2</v>
      </c>
      <c r="O63" s="90">
        <v>0</v>
      </c>
      <c r="P63" s="91">
        <f>N63+O63</f>
        <v>2</v>
      </c>
      <c r="Q63" s="80">
        <f>IFERROR(P63/M63,"-")</f>
        <v>1</v>
      </c>
      <c r="R63" s="79">
        <v>0</v>
      </c>
      <c r="S63" s="79">
        <v>0</v>
      </c>
      <c r="T63" s="80">
        <f>IFERROR(R63/(P63),"-")</f>
        <v>0</v>
      </c>
      <c r="U63" s="186"/>
      <c r="V63" s="82">
        <v>0</v>
      </c>
      <c r="W63" s="80">
        <f>IF(P63=0,"-",V63/P63)</f>
        <v>0</v>
      </c>
      <c r="X63" s="185">
        <v>0</v>
      </c>
      <c r="Y63" s="186">
        <f>IFERROR(X63/P63,"-")</f>
        <v>0</v>
      </c>
      <c r="Z63" s="186" t="str">
        <f>IFERROR(X63/V63,"-")</f>
        <v>-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0.5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1</v>
      </c>
      <c r="BX63" s="125">
        <f>IF(P63=0,"",IF(BW63=0,"",(BW63/P63)))</f>
        <v>0.5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</v>
      </c>
      <c r="B64" s="189" t="s">
        <v>177</v>
      </c>
      <c r="C64" s="189"/>
      <c r="D64" s="189" t="s">
        <v>164</v>
      </c>
      <c r="E64" s="189" t="s">
        <v>156</v>
      </c>
      <c r="F64" s="189" t="s">
        <v>63</v>
      </c>
      <c r="G64" s="88" t="s">
        <v>72</v>
      </c>
      <c r="H64" s="88" t="s">
        <v>165</v>
      </c>
      <c r="I64" s="190" t="s">
        <v>109</v>
      </c>
      <c r="J64" s="180">
        <v>36000</v>
      </c>
      <c r="K64" s="79">
        <v>1</v>
      </c>
      <c r="L64" s="79">
        <v>0</v>
      </c>
      <c r="M64" s="79">
        <v>16</v>
      </c>
      <c r="N64" s="89">
        <v>0</v>
      </c>
      <c r="O64" s="90">
        <v>0</v>
      </c>
      <c r="P64" s="91">
        <f>N64+O64</f>
        <v>0</v>
      </c>
      <c r="Q64" s="80">
        <f>IFERROR(P64/M64,"-")</f>
        <v>0</v>
      </c>
      <c r="R64" s="79">
        <v>0</v>
      </c>
      <c r="S64" s="79">
        <v>0</v>
      </c>
      <c r="T64" s="80" t="str">
        <f>IFERROR(R64/(P64),"-")</f>
        <v>-</v>
      </c>
      <c r="U64" s="186">
        <f>IFERROR(J64/SUM(N64:O65),"-")</f>
        <v>36000</v>
      </c>
      <c r="V64" s="82">
        <v>0</v>
      </c>
      <c r="W64" s="80" t="str">
        <f>IF(P64=0,"-",V64/P64)</f>
        <v>-</v>
      </c>
      <c r="X64" s="185">
        <v>0</v>
      </c>
      <c r="Y64" s="186" t="str">
        <f>IFERROR(X64/P64,"-")</f>
        <v>-</v>
      </c>
      <c r="Z64" s="186" t="str">
        <f>IFERROR(X64/V64,"-")</f>
        <v>-</v>
      </c>
      <c r="AA64" s="180">
        <f>SUM(X64:X65)-SUM(J64:J65)</f>
        <v>-36000</v>
      </c>
      <c r="AB64" s="83">
        <f>SUM(X64:X65)/SUM(J64:J65)</f>
        <v>0</v>
      </c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178</v>
      </c>
      <c r="C65" s="189"/>
      <c r="D65" s="189" t="s">
        <v>164</v>
      </c>
      <c r="E65" s="189" t="s">
        <v>156</v>
      </c>
      <c r="F65" s="189" t="s">
        <v>68</v>
      </c>
      <c r="G65" s="88"/>
      <c r="H65" s="88"/>
      <c r="I65" s="88"/>
      <c r="J65" s="180"/>
      <c r="K65" s="79">
        <v>31</v>
      </c>
      <c r="L65" s="79">
        <v>4</v>
      </c>
      <c r="M65" s="79">
        <v>0</v>
      </c>
      <c r="N65" s="89">
        <v>1</v>
      </c>
      <c r="O65" s="90">
        <v>0</v>
      </c>
      <c r="P65" s="91">
        <f>N65+O65</f>
        <v>1</v>
      </c>
      <c r="Q65" s="80" t="str">
        <f>IFERROR(P65/M65,"-")</f>
        <v>-</v>
      </c>
      <c r="R65" s="79">
        <v>0</v>
      </c>
      <c r="S65" s="79">
        <v>0</v>
      </c>
      <c r="T65" s="80">
        <f>IFERROR(R65/(P65),"-")</f>
        <v>0</v>
      </c>
      <c r="U65" s="186"/>
      <c r="V65" s="82">
        <v>0</v>
      </c>
      <c r="W65" s="80">
        <f>IF(P65=0,"-",V65/P65)</f>
        <v>0</v>
      </c>
      <c r="X65" s="185">
        <v>0</v>
      </c>
      <c r="Y65" s="186">
        <f>IFERROR(X65/P65,"-")</f>
        <v>0</v>
      </c>
      <c r="Z65" s="186" t="str">
        <f>IFERROR(X65/V65,"-")</f>
        <v>-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1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189" t="s">
        <v>179</v>
      </c>
      <c r="C66" s="189"/>
      <c r="D66" s="189" t="s">
        <v>164</v>
      </c>
      <c r="E66" s="189" t="s">
        <v>160</v>
      </c>
      <c r="F66" s="189" t="s">
        <v>63</v>
      </c>
      <c r="G66" s="88" t="s">
        <v>72</v>
      </c>
      <c r="H66" s="88" t="s">
        <v>165</v>
      </c>
      <c r="I66" s="191" t="s">
        <v>139</v>
      </c>
      <c r="J66" s="180">
        <v>36000</v>
      </c>
      <c r="K66" s="79">
        <v>5</v>
      </c>
      <c r="L66" s="79">
        <v>0</v>
      </c>
      <c r="M66" s="79">
        <v>35</v>
      </c>
      <c r="N66" s="89">
        <v>2</v>
      </c>
      <c r="O66" s="90">
        <v>0</v>
      </c>
      <c r="P66" s="91">
        <f>N66+O66</f>
        <v>2</v>
      </c>
      <c r="Q66" s="80">
        <f>IFERROR(P66/M66,"-")</f>
        <v>0.057142857142857</v>
      </c>
      <c r="R66" s="79">
        <v>0</v>
      </c>
      <c r="S66" s="79">
        <v>1</v>
      </c>
      <c r="T66" s="80">
        <f>IFERROR(R66/(P66),"-")</f>
        <v>0</v>
      </c>
      <c r="U66" s="186">
        <f>IFERROR(J66/SUM(N66:O67),"-")</f>
        <v>12000</v>
      </c>
      <c r="V66" s="82">
        <v>0</v>
      </c>
      <c r="W66" s="80">
        <f>IF(P66=0,"-",V66/P66)</f>
        <v>0</v>
      </c>
      <c r="X66" s="185">
        <v>0</v>
      </c>
      <c r="Y66" s="186">
        <f>IFERROR(X66/P66,"-")</f>
        <v>0</v>
      </c>
      <c r="Z66" s="186" t="str">
        <f>IFERROR(X66/V66,"-")</f>
        <v>-</v>
      </c>
      <c r="AA66" s="180">
        <f>SUM(X66:X67)-SUM(J66:J67)</f>
        <v>-36000</v>
      </c>
      <c r="AB66" s="83">
        <f>SUM(X66:X67)/SUM(J66:J67)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0.5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1</v>
      </c>
      <c r="BO66" s="118">
        <f>IF(P66=0,"",IF(BN66=0,"",(BN66/P66)))</f>
        <v>0.5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180</v>
      </c>
      <c r="C67" s="189"/>
      <c r="D67" s="189" t="s">
        <v>164</v>
      </c>
      <c r="E67" s="189" t="s">
        <v>160</v>
      </c>
      <c r="F67" s="189" t="s">
        <v>68</v>
      </c>
      <c r="G67" s="88"/>
      <c r="H67" s="88"/>
      <c r="I67" s="88"/>
      <c r="J67" s="180"/>
      <c r="K67" s="79">
        <v>2</v>
      </c>
      <c r="L67" s="79">
        <v>2</v>
      </c>
      <c r="M67" s="79">
        <v>4</v>
      </c>
      <c r="N67" s="89">
        <v>1</v>
      </c>
      <c r="O67" s="90">
        <v>0</v>
      </c>
      <c r="P67" s="91">
        <f>N67+O67</f>
        <v>1</v>
      </c>
      <c r="Q67" s="80">
        <f>IFERROR(P67/M67,"-")</f>
        <v>0.25</v>
      </c>
      <c r="R67" s="79">
        <v>0</v>
      </c>
      <c r="S67" s="79">
        <v>0</v>
      </c>
      <c r="T67" s="80">
        <f>IFERROR(R67/(P67),"-")</f>
        <v>0</v>
      </c>
      <c r="U67" s="186"/>
      <c r="V67" s="82">
        <v>0</v>
      </c>
      <c r="W67" s="80">
        <f>IF(P67=0,"-",V67/P67)</f>
        <v>0</v>
      </c>
      <c r="X67" s="185">
        <v>0</v>
      </c>
      <c r="Y67" s="186">
        <f>IFERROR(X67/P67,"-")</f>
        <v>0</v>
      </c>
      <c r="Z67" s="186" t="str">
        <f>IFERROR(X67/V67,"-")</f>
        <v>-</v>
      </c>
      <c r="AA67" s="18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1</v>
      </c>
      <c r="BO67" s="118">
        <f>IF(P67=0,"",IF(BN67=0,"",(BN67/P67)))</f>
        <v>1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0.5</v>
      </c>
      <c r="B68" s="189" t="s">
        <v>181</v>
      </c>
      <c r="C68" s="189"/>
      <c r="D68" s="189" t="s">
        <v>182</v>
      </c>
      <c r="E68" s="189" t="s">
        <v>160</v>
      </c>
      <c r="F68" s="189" t="s">
        <v>63</v>
      </c>
      <c r="G68" s="88" t="s">
        <v>134</v>
      </c>
      <c r="H68" s="88" t="s">
        <v>183</v>
      </c>
      <c r="I68" s="190" t="s">
        <v>66</v>
      </c>
      <c r="J68" s="180">
        <v>120000</v>
      </c>
      <c r="K68" s="79">
        <v>1</v>
      </c>
      <c r="L68" s="79">
        <v>0</v>
      </c>
      <c r="M68" s="79">
        <v>22</v>
      </c>
      <c r="N68" s="89">
        <v>0</v>
      </c>
      <c r="O68" s="90">
        <v>0</v>
      </c>
      <c r="P68" s="91">
        <f>N68+O68</f>
        <v>0</v>
      </c>
      <c r="Q68" s="80">
        <f>IFERROR(P68/M68,"-")</f>
        <v>0</v>
      </c>
      <c r="R68" s="79">
        <v>0</v>
      </c>
      <c r="S68" s="79">
        <v>0</v>
      </c>
      <c r="T68" s="80" t="str">
        <f>IFERROR(R68/(P68),"-")</f>
        <v>-</v>
      </c>
      <c r="U68" s="186">
        <f>IFERROR(J68/SUM(N68:O72),"-")</f>
        <v>17142.857142857</v>
      </c>
      <c r="V68" s="82">
        <v>0</v>
      </c>
      <c r="W68" s="80" t="str">
        <f>IF(P68=0,"-",V68/P68)</f>
        <v>-</v>
      </c>
      <c r="X68" s="185">
        <v>0</v>
      </c>
      <c r="Y68" s="186" t="str">
        <f>IFERROR(X68/P68,"-")</f>
        <v>-</v>
      </c>
      <c r="Z68" s="186" t="str">
        <f>IFERROR(X68/V68,"-")</f>
        <v>-</v>
      </c>
      <c r="AA68" s="180">
        <f>SUM(X68:X72)-SUM(J68:J72)</f>
        <v>-60000</v>
      </c>
      <c r="AB68" s="83">
        <f>SUM(X68:X72)/SUM(J68:J72)</f>
        <v>0.5</v>
      </c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184</v>
      </c>
      <c r="C69" s="189"/>
      <c r="D69" s="189" t="s">
        <v>182</v>
      </c>
      <c r="E69" s="189" t="s">
        <v>156</v>
      </c>
      <c r="F69" s="189" t="s">
        <v>63</v>
      </c>
      <c r="G69" s="88" t="s">
        <v>134</v>
      </c>
      <c r="H69" s="88" t="s">
        <v>183</v>
      </c>
      <c r="I69" s="191" t="s">
        <v>90</v>
      </c>
      <c r="J69" s="180"/>
      <c r="K69" s="79">
        <v>2</v>
      </c>
      <c r="L69" s="79">
        <v>0</v>
      </c>
      <c r="M69" s="79">
        <v>61</v>
      </c>
      <c r="N69" s="89">
        <v>0</v>
      </c>
      <c r="O69" s="90">
        <v>0</v>
      </c>
      <c r="P69" s="91">
        <f>N69+O69</f>
        <v>0</v>
      </c>
      <c r="Q69" s="80">
        <f>IFERROR(P69/M69,"-")</f>
        <v>0</v>
      </c>
      <c r="R69" s="79">
        <v>0</v>
      </c>
      <c r="S69" s="79">
        <v>0</v>
      </c>
      <c r="T69" s="80" t="str">
        <f>IFERROR(R69/(P69),"-")</f>
        <v>-</v>
      </c>
      <c r="U69" s="186"/>
      <c r="V69" s="82">
        <v>0</v>
      </c>
      <c r="W69" s="80" t="str">
        <f>IF(P69=0,"-",V69/P69)</f>
        <v>-</v>
      </c>
      <c r="X69" s="185">
        <v>0</v>
      </c>
      <c r="Y69" s="186" t="str">
        <f>IFERROR(X69/P69,"-")</f>
        <v>-</v>
      </c>
      <c r="Z69" s="186" t="str">
        <f>IFERROR(X69/V69,"-")</f>
        <v>-</v>
      </c>
      <c r="AA69" s="18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185</v>
      </c>
      <c r="C70" s="189"/>
      <c r="D70" s="189" t="s">
        <v>182</v>
      </c>
      <c r="E70" s="189" t="s">
        <v>152</v>
      </c>
      <c r="F70" s="189" t="s">
        <v>63</v>
      </c>
      <c r="G70" s="88" t="s">
        <v>134</v>
      </c>
      <c r="H70" s="88" t="s">
        <v>183</v>
      </c>
      <c r="I70" s="190" t="s">
        <v>101</v>
      </c>
      <c r="J70" s="180"/>
      <c r="K70" s="79">
        <v>11</v>
      </c>
      <c r="L70" s="79">
        <v>0</v>
      </c>
      <c r="M70" s="79">
        <v>41</v>
      </c>
      <c r="N70" s="89">
        <v>2</v>
      </c>
      <c r="O70" s="90">
        <v>0</v>
      </c>
      <c r="P70" s="91">
        <f>N70+O70</f>
        <v>2</v>
      </c>
      <c r="Q70" s="80">
        <f>IFERROR(P70/M70,"-")</f>
        <v>0.048780487804878</v>
      </c>
      <c r="R70" s="79">
        <v>1</v>
      </c>
      <c r="S70" s="79">
        <v>0</v>
      </c>
      <c r="T70" s="80">
        <f>IFERROR(R70/(P70),"-")</f>
        <v>0.5</v>
      </c>
      <c r="U70" s="186"/>
      <c r="V70" s="82">
        <v>1</v>
      </c>
      <c r="W70" s="80">
        <f>IF(P70=0,"-",V70/P70)</f>
        <v>0.5</v>
      </c>
      <c r="X70" s="185">
        <v>33000</v>
      </c>
      <c r="Y70" s="186">
        <f>IFERROR(X70/P70,"-")</f>
        <v>16500</v>
      </c>
      <c r="Z70" s="186">
        <f>IFERROR(X70/V70,"-")</f>
        <v>33000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>
        <v>1</v>
      </c>
      <c r="BX70" s="125">
        <f>IF(P70=0,"",IF(BW70=0,"",(BW70/P70)))</f>
        <v>0.5</v>
      </c>
      <c r="BY70" s="126">
        <v>1</v>
      </c>
      <c r="BZ70" s="127">
        <f>IFERROR(BY70/BW70,"-")</f>
        <v>1</v>
      </c>
      <c r="CA70" s="128">
        <v>33000</v>
      </c>
      <c r="CB70" s="129">
        <f>IFERROR(CA70/BW70,"-")</f>
        <v>33000</v>
      </c>
      <c r="CC70" s="130"/>
      <c r="CD70" s="130"/>
      <c r="CE70" s="130">
        <v>1</v>
      </c>
      <c r="CF70" s="131">
        <v>1</v>
      </c>
      <c r="CG70" s="132">
        <f>IF(P70=0,"",IF(CF70=0,"",(CF70/P70)))</f>
        <v>0.5</v>
      </c>
      <c r="CH70" s="133"/>
      <c r="CI70" s="134">
        <f>IFERROR(CH70/CF70,"-")</f>
        <v>0</v>
      </c>
      <c r="CJ70" s="135"/>
      <c r="CK70" s="136">
        <f>IFERROR(CJ70/CF70,"-")</f>
        <v>0</v>
      </c>
      <c r="CL70" s="137"/>
      <c r="CM70" s="137"/>
      <c r="CN70" s="137"/>
      <c r="CO70" s="138">
        <v>1</v>
      </c>
      <c r="CP70" s="139">
        <v>33000</v>
      </c>
      <c r="CQ70" s="139">
        <v>33000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186</v>
      </c>
      <c r="C71" s="189"/>
      <c r="D71" s="189" t="s">
        <v>182</v>
      </c>
      <c r="E71" s="189" t="s">
        <v>147</v>
      </c>
      <c r="F71" s="189" t="s">
        <v>63</v>
      </c>
      <c r="G71" s="88" t="s">
        <v>134</v>
      </c>
      <c r="H71" s="88" t="s">
        <v>183</v>
      </c>
      <c r="I71" s="191" t="s">
        <v>139</v>
      </c>
      <c r="J71" s="180"/>
      <c r="K71" s="79">
        <v>5</v>
      </c>
      <c r="L71" s="79">
        <v>0</v>
      </c>
      <c r="M71" s="79">
        <v>18</v>
      </c>
      <c r="N71" s="89">
        <v>0</v>
      </c>
      <c r="O71" s="90">
        <v>0</v>
      </c>
      <c r="P71" s="91">
        <f>N71+O71</f>
        <v>0</v>
      </c>
      <c r="Q71" s="80">
        <f>IFERROR(P71/M71,"-")</f>
        <v>0</v>
      </c>
      <c r="R71" s="79">
        <v>0</v>
      </c>
      <c r="S71" s="79">
        <v>0</v>
      </c>
      <c r="T71" s="80" t="str">
        <f>IFERROR(R71/(P71),"-")</f>
        <v>-</v>
      </c>
      <c r="U71" s="186"/>
      <c r="V71" s="82">
        <v>0</v>
      </c>
      <c r="W71" s="80" t="str">
        <f>IF(P71=0,"-",V71/P71)</f>
        <v>-</v>
      </c>
      <c r="X71" s="185">
        <v>0</v>
      </c>
      <c r="Y71" s="186" t="str">
        <f>IFERROR(X71/P71,"-")</f>
        <v>-</v>
      </c>
      <c r="Z71" s="186" t="str">
        <f>IFERROR(X71/V71,"-")</f>
        <v>-</v>
      </c>
      <c r="AA71" s="180"/>
      <c r="AB71" s="83"/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187</v>
      </c>
      <c r="C72" s="189"/>
      <c r="D72" s="189" t="s">
        <v>188</v>
      </c>
      <c r="E72" s="189" t="s">
        <v>188</v>
      </c>
      <c r="F72" s="189" t="s">
        <v>68</v>
      </c>
      <c r="G72" s="88" t="s">
        <v>189</v>
      </c>
      <c r="H72" s="88"/>
      <c r="I72" s="88"/>
      <c r="J72" s="180"/>
      <c r="K72" s="79">
        <v>82</v>
      </c>
      <c r="L72" s="79">
        <v>30</v>
      </c>
      <c r="M72" s="79">
        <v>5</v>
      </c>
      <c r="N72" s="89">
        <v>5</v>
      </c>
      <c r="O72" s="90">
        <v>0</v>
      </c>
      <c r="P72" s="91">
        <f>N72+O72</f>
        <v>5</v>
      </c>
      <c r="Q72" s="80">
        <f>IFERROR(P72/M72,"-")</f>
        <v>1</v>
      </c>
      <c r="R72" s="79">
        <v>0</v>
      </c>
      <c r="S72" s="79">
        <v>0</v>
      </c>
      <c r="T72" s="80">
        <f>IFERROR(R72/(P72),"-")</f>
        <v>0</v>
      </c>
      <c r="U72" s="186"/>
      <c r="V72" s="82">
        <v>1</v>
      </c>
      <c r="W72" s="80">
        <f>IF(P72=0,"-",V72/P72)</f>
        <v>0.2</v>
      </c>
      <c r="X72" s="185">
        <v>27000</v>
      </c>
      <c r="Y72" s="186">
        <f>IFERROR(X72/P72,"-")</f>
        <v>5400</v>
      </c>
      <c r="Z72" s="186">
        <f>IFERROR(X72/V72,"-")</f>
        <v>27000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2</v>
      </c>
      <c r="BF72" s="111">
        <f>IF(P72=0,"",IF(BE72=0,"",(BE72/P72)))</f>
        <v>0.4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>
        <v>2</v>
      </c>
      <c r="BX72" s="125">
        <f>IF(P72=0,"",IF(BW72=0,"",(BW72/P72)))</f>
        <v>0.4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>
        <v>1</v>
      </c>
      <c r="CG72" s="132">
        <f>IF(P72=0,"",IF(CF72=0,"",(CF72/P72)))</f>
        <v>0.2</v>
      </c>
      <c r="CH72" s="133">
        <v>1</v>
      </c>
      <c r="CI72" s="134">
        <f>IFERROR(CH72/CF72,"-")</f>
        <v>1</v>
      </c>
      <c r="CJ72" s="135">
        <v>27000</v>
      </c>
      <c r="CK72" s="136">
        <f>IFERROR(CJ72/CF72,"-")</f>
        <v>27000</v>
      </c>
      <c r="CL72" s="137"/>
      <c r="CM72" s="137"/>
      <c r="CN72" s="137">
        <v>1</v>
      </c>
      <c r="CO72" s="138">
        <v>1</v>
      </c>
      <c r="CP72" s="139">
        <v>27000</v>
      </c>
      <c r="CQ72" s="139">
        <v>27000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0.32777777777778</v>
      </c>
      <c r="B73" s="189" t="s">
        <v>190</v>
      </c>
      <c r="C73" s="189"/>
      <c r="D73" s="189" t="s">
        <v>77</v>
      </c>
      <c r="E73" s="189" t="s">
        <v>112</v>
      </c>
      <c r="F73" s="189" t="s">
        <v>63</v>
      </c>
      <c r="G73" s="88" t="s">
        <v>191</v>
      </c>
      <c r="H73" s="88" t="s">
        <v>135</v>
      </c>
      <c r="I73" s="190" t="s">
        <v>66</v>
      </c>
      <c r="J73" s="180">
        <v>180000</v>
      </c>
      <c r="K73" s="79">
        <v>16</v>
      </c>
      <c r="L73" s="79">
        <v>0</v>
      </c>
      <c r="M73" s="79">
        <v>69</v>
      </c>
      <c r="N73" s="89">
        <v>8</v>
      </c>
      <c r="O73" s="90">
        <v>0</v>
      </c>
      <c r="P73" s="91">
        <f>N73+O73</f>
        <v>8</v>
      </c>
      <c r="Q73" s="80">
        <f>IFERROR(P73/M73,"-")</f>
        <v>0.11594202898551</v>
      </c>
      <c r="R73" s="79">
        <v>1</v>
      </c>
      <c r="S73" s="79">
        <v>3</v>
      </c>
      <c r="T73" s="80">
        <f>IFERROR(R73/(P73),"-")</f>
        <v>0.125</v>
      </c>
      <c r="U73" s="186">
        <f>IFERROR(J73/SUM(N73:O74),"-")</f>
        <v>13846.153846154</v>
      </c>
      <c r="V73" s="82">
        <v>1</v>
      </c>
      <c r="W73" s="80">
        <f>IF(P73=0,"-",V73/P73)</f>
        <v>0.125</v>
      </c>
      <c r="X73" s="185">
        <v>3000</v>
      </c>
      <c r="Y73" s="186">
        <f>IFERROR(X73/P73,"-")</f>
        <v>375</v>
      </c>
      <c r="Z73" s="186">
        <f>IFERROR(X73/V73,"-")</f>
        <v>3000</v>
      </c>
      <c r="AA73" s="180">
        <f>SUM(X73:X74)-SUM(J73:J74)</f>
        <v>-121000</v>
      </c>
      <c r="AB73" s="83">
        <f>SUM(X73:X74)/SUM(J73:J74)</f>
        <v>0.32777777777778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3</v>
      </c>
      <c r="BF73" s="111">
        <f>IF(P73=0,"",IF(BE73=0,"",(BE73/P73)))</f>
        <v>0.375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4</v>
      </c>
      <c r="BO73" s="118">
        <f>IF(P73=0,"",IF(BN73=0,"",(BN73/P73)))</f>
        <v>0.5</v>
      </c>
      <c r="BP73" s="119">
        <v>1</v>
      </c>
      <c r="BQ73" s="120">
        <f>IFERROR(BP73/BN73,"-")</f>
        <v>0.25</v>
      </c>
      <c r="BR73" s="121">
        <v>3000</v>
      </c>
      <c r="BS73" s="122">
        <f>IFERROR(BR73/BN73,"-")</f>
        <v>750</v>
      </c>
      <c r="BT73" s="123">
        <v>1</v>
      </c>
      <c r="BU73" s="123"/>
      <c r="BV73" s="123"/>
      <c r="BW73" s="124">
        <v>1</v>
      </c>
      <c r="BX73" s="125">
        <f>IF(P73=0,"",IF(BW73=0,"",(BW73/P73)))</f>
        <v>0.125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1</v>
      </c>
      <c r="CP73" s="139">
        <v>3000</v>
      </c>
      <c r="CQ73" s="139">
        <v>3000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189" t="s">
        <v>192</v>
      </c>
      <c r="C74" s="189"/>
      <c r="D74" s="189" t="s">
        <v>77</v>
      </c>
      <c r="E74" s="189" t="s">
        <v>112</v>
      </c>
      <c r="F74" s="189" t="s">
        <v>68</v>
      </c>
      <c r="G74" s="88"/>
      <c r="H74" s="88"/>
      <c r="I74" s="88"/>
      <c r="J74" s="180"/>
      <c r="K74" s="79">
        <v>23</v>
      </c>
      <c r="L74" s="79">
        <v>14</v>
      </c>
      <c r="M74" s="79">
        <v>4</v>
      </c>
      <c r="N74" s="89">
        <v>5</v>
      </c>
      <c r="O74" s="90">
        <v>0</v>
      </c>
      <c r="P74" s="91">
        <f>N74+O74</f>
        <v>5</v>
      </c>
      <c r="Q74" s="80">
        <f>IFERROR(P74/M74,"-")</f>
        <v>1.25</v>
      </c>
      <c r="R74" s="79">
        <v>1</v>
      </c>
      <c r="S74" s="79">
        <v>0</v>
      </c>
      <c r="T74" s="80">
        <f>IFERROR(R74/(P74),"-")</f>
        <v>0.2</v>
      </c>
      <c r="U74" s="186"/>
      <c r="V74" s="82">
        <v>1</v>
      </c>
      <c r="W74" s="80">
        <f>IF(P74=0,"-",V74/P74)</f>
        <v>0.2</v>
      </c>
      <c r="X74" s="185">
        <v>56000</v>
      </c>
      <c r="Y74" s="186">
        <f>IFERROR(X74/P74,"-")</f>
        <v>11200</v>
      </c>
      <c r="Z74" s="186">
        <f>IFERROR(X74/V74,"-")</f>
        <v>56000</v>
      </c>
      <c r="AA74" s="18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3</v>
      </c>
      <c r="BF74" s="111">
        <f>IF(P74=0,"",IF(BE74=0,"",(BE74/P74)))</f>
        <v>0.6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1</v>
      </c>
      <c r="BX74" s="125">
        <f>IF(P74=0,"",IF(BW74=0,"",(BW74/P74)))</f>
        <v>0.2</v>
      </c>
      <c r="BY74" s="126">
        <v>1</v>
      </c>
      <c r="BZ74" s="127">
        <f>IFERROR(BY74/BW74,"-")</f>
        <v>1</v>
      </c>
      <c r="CA74" s="128">
        <v>56000</v>
      </c>
      <c r="CB74" s="129">
        <f>IFERROR(CA74/BW74,"-")</f>
        <v>56000</v>
      </c>
      <c r="CC74" s="130"/>
      <c r="CD74" s="130"/>
      <c r="CE74" s="130">
        <v>1</v>
      </c>
      <c r="CF74" s="131">
        <v>1</v>
      </c>
      <c r="CG74" s="132">
        <f>IF(P74=0,"",IF(CF74=0,"",(CF74/P74)))</f>
        <v>0.2</v>
      </c>
      <c r="CH74" s="133"/>
      <c r="CI74" s="134">
        <f>IFERROR(CH74/CF74,"-")</f>
        <v>0</v>
      </c>
      <c r="CJ74" s="135"/>
      <c r="CK74" s="136">
        <f>IFERROR(CJ74/CF74,"-")</f>
        <v>0</v>
      </c>
      <c r="CL74" s="137"/>
      <c r="CM74" s="137"/>
      <c r="CN74" s="137"/>
      <c r="CO74" s="138">
        <v>1</v>
      </c>
      <c r="CP74" s="139">
        <v>56000</v>
      </c>
      <c r="CQ74" s="139">
        <v>56000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</v>
      </c>
      <c r="B75" s="189" t="s">
        <v>193</v>
      </c>
      <c r="C75" s="189"/>
      <c r="D75" s="189" t="s">
        <v>93</v>
      </c>
      <c r="E75" s="189" t="s">
        <v>78</v>
      </c>
      <c r="F75" s="189" t="s">
        <v>63</v>
      </c>
      <c r="G75" s="88" t="s">
        <v>191</v>
      </c>
      <c r="H75" s="88" t="s">
        <v>73</v>
      </c>
      <c r="I75" s="190" t="s">
        <v>101</v>
      </c>
      <c r="J75" s="180">
        <v>108000</v>
      </c>
      <c r="K75" s="79">
        <v>10</v>
      </c>
      <c r="L75" s="79">
        <v>0</v>
      </c>
      <c r="M75" s="79">
        <v>32</v>
      </c>
      <c r="N75" s="89">
        <v>4</v>
      </c>
      <c r="O75" s="90">
        <v>1</v>
      </c>
      <c r="P75" s="91">
        <f>N75+O75</f>
        <v>5</v>
      </c>
      <c r="Q75" s="80">
        <f>IFERROR(P75/M75,"-")</f>
        <v>0.15625</v>
      </c>
      <c r="R75" s="79">
        <v>0</v>
      </c>
      <c r="S75" s="79">
        <v>2</v>
      </c>
      <c r="T75" s="80">
        <f>IFERROR(R75/(P75),"-")</f>
        <v>0</v>
      </c>
      <c r="U75" s="186">
        <f>IFERROR(J75/SUM(N75:O76),"-")</f>
        <v>21600</v>
      </c>
      <c r="V75" s="82">
        <v>0</v>
      </c>
      <c r="W75" s="80">
        <f>IF(P75=0,"-",V75/P75)</f>
        <v>0</v>
      </c>
      <c r="X75" s="185">
        <v>0</v>
      </c>
      <c r="Y75" s="186">
        <f>IFERROR(X75/P75,"-")</f>
        <v>0</v>
      </c>
      <c r="Z75" s="186" t="str">
        <f>IFERROR(X75/V75,"-")</f>
        <v>-</v>
      </c>
      <c r="AA75" s="180">
        <f>SUM(X75:X76)-SUM(J75:J76)</f>
        <v>-108000</v>
      </c>
      <c r="AB75" s="83">
        <f>SUM(X75:X76)/SUM(J75:J76)</f>
        <v>0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>
        <v>1</v>
      </c>
      <c r="AN75" s="99">
        <f>IF(P75=0,"",IF(AM75=0,"",(AM75/P75)))</f>
        <v>0.2</v>
      </c>
      <c r="AO75" s="98"/>
      <c r="AP75" s="100">
        <f>IFERROR(AO75/AM75,"-")</f>
        <v>0</v>
      </c>
      <c r="AQ75" s="101"/>
      <c r="AR75" s="102">
        <f>IFERROR(AQ75/AM75,"-")</f>
        <v>0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3</v>
      </c>
      <c r="BF75" s="111">
        <f>IF(P75=0,"",IF(BE75=0,"",(BE75/P75)))</f>
        <v>0.6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>
        <v>1</v>
      </c>
      <c r="BO75" s="118">
        <f>IF(P75=0,"",IF(BN75=0,"",(BN75/P75)))</f>
        <v>0.2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189" t="s">
        <v>194</v>
      </c>
      <c r="C76" s="189"/>
      <c r="D76" s="189" t="s">
        <v>93</v>
      </c>
      <c r="E76" s="189" t="s">
        <v>78</v>
      </c>
      <c r="F76" s="189" t="s">
        <v>68</v>
      </c>
      <c r="G76" s="88"/>
      <c r="H76" s="88"/>
      <c r="I76" s="88"/>
      <c r="J76" s="180"/>
      <c r="K76" s="79">
        <v>3</v>
      </c>
      <c r="L76" s="79">
        <v>3</v>
      </c>
      <c r="M76" s="79">
        <v>0</v>
      </c>
      <c r="N76" s="89">
        <v>0</v>
      </c>
      <c r="O76" s="90">
        <v>0</v>
      </c>
      <c r="P76" s="91">
        <f>N76+O76</f>
        <v>0</v>
      </c>
      <c r="Q76" s="80" t="str">
        <f>IFERROR(P76/M76,"-")</f>
        <v>-</v>
      </c>
      <c r="R76" s="79">
        <v>0</v>
      </c>
      <c r="S76" s="79">
        <v>0</v>
      </c>
      <c r="T76" s="80" t="str">
        <f>IFERROR(R76/(P76),"-")</f>
        <v>-</v>
      </c>
      <c r="U76" s="186"/>
      <c r="V76" s="82">
        <v>0</v>
      </c>
      <c r="W76" s="80" t="str">
        <f>IF(P76=0,"-",V76/P76)</f>
        <v>-</v>
      </c>
      <c r="X76" s="185">
        <v>0</v>
      </c>
      <c r="Y76" s="186" t="str">
        <f>IFERROR(X76/P76,"-")</f>
        <v>-</v>
      </c>
      <c r="Z76" s="186" t="str">
        <f>IFERROR(X76/V76,"-")</f>
        <v>-</v>
      </c>
      <c r="AA76" s="180"/>
      <c r="AB76" s="83"/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0.013157894736842</v>
      </c>
      <c r="B77" s="189" t="s">
        <v>195</v>
      </c>
      <c r="C77" s="189"/>
      <c r="D77" s="189" t="s">
        <v>70</v>
      </c>
      <c r="E77" s="189" t="s">
        <v>121</v>
      </c>
      <c r="F77" s="189" t="s">
        <v>63</v>
      </c>
      <c r="G77" s="88" t="s">
        <v>196</v>
      </c>
      <c r="H77" s="88" t="s">
        <v>135</v>
      </c>
      <c r="I77" s="190" t="s">
        <v>66</v>
      </c>
      <c r="J77" s="180">
        <v>228000</v>
      </c>
      <c r="K77" s="79">
        <v>7</v>
      </c>
      <c r="L77" s="79">
        <v>0</v>
      </c>
      <c r="M77" s="79">
        <v>36</v>
      </c>
      <c r="N77" s="89">
        <v>3</v>
      </c>
      <c r="O77" s="90">
        <v>0</v>
      </c>
      <c r="P77" s="91">
        <f>N77+O77</f>
        <v>3</v>
      </c>
      <c r="Q77" s="80">
        <f>IFERROR(P77/M77,"-")</f>
        <v>0.083333333333333</v>
      </c>
      <c r="R77" s="79">
        <v>0</v>
      </c>
      <c r="S77" s="79">
        <v>0</v>
      </c>
      <c r="T77" s="80">
        <f>IFERROR(R77/(P77),"-")</f>
        <v>0</v>
      </c>
      <c r="U77" s="186">
        <f>IFERROR(J77/SUM(N77:O78),"-")</f>
        <v>22800</v>
      </c>
      <c r="V77" s="82">
        <v>0</v>
      </c>
      <c r="W77" s="80">
        <f>IF(P77=0,"-",V77/P77)</f>
        <v>0</v>
      </c>
      <c r="X77" s="185">
        <v>0</v>
      </c>
      <c r="Y77" s="186">
        <f>IFERROR(X77/P77,"-")</f>
        <v>0</v>
      </c>
      <c r="Z77" s="186" t="str">
        <f>IFERROR(X77/V77,"-")</f>
        <v>-</v>
      </c>
      <c r="AA77" s="180">
        <f>SUM(X77:X78)-SUM(J77:J78)</f>
        <v>-225000</v>
      </c>
      <c r="AB77" s="83">
        <f>SUM(X77:X78)/SUM(J77:J78)</f>
        <v>0.013157894736842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3</v>
      </c>
      <c r="BO77" s="118">
        <f>IF(P77=0,"",IF(BN77=0,"",(BN77/P77)))</f>
        <v>1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197</v>
      </c>
      <c r="C78" s="189"/>
      <c r="D78" s="189" t="s">
        <v>70</v>
      </c>
      <c r="E78" s="189" t="s">
        <v>121</v>
      </c>
      <c r="F78" s="189" t="s">
        <v>68</v>
      </c>
      <c r="G78" s="88"/>
      <c r="H78" s="88"/>
      <c r="I78" s="88"/>
      <c r="J78" s="180"/>
      <c r="K78" s="79">
        <v>45</v>
      </c>
      <c r="L78" s="79">
        <v>26</v>
      </c>
      <c r="M78" s="79">
        <v>7</v>
      </c>
      <c r="N78" s="89">
        <v>7</v>
      </c>
      <c r="O78" s="90">
        <v>0</v>
      </c>
      <c r="P78" s="91">
        <f>N78+O78</f>
        <v>7</v>
      </c>
      <c r="Q78" s="80">
        <f>IFERROR(P78/M78,"-")</f>
        <v>1</v>
      </c>
      <c r="R78" s="79">
        <v>0</v>
      </c>
      <c r="S78" s="79">
        <v>0</v>
      </c>
      <c r="T78" s="80">
        <f>IFERROR(R78/(P78),"-")</f>
        <v>0</v>
      </c>
      <c r="U78" s="186"/>
      <c r="V78" s="82">
        <v>1</v>
      </c>
      <c r="W78" s="80">
        <f>IF(P78=0,"-",V78/P78)</f>
        <v>0.14285714285714</v>
      </c>
      <c r="X78" s="185">
        <v>3000</v>
      </c>
      <c r="Y78" s="186">
        <f>IFERROR(X78/P78,"-")</f>
        <v>428.57142857143</v>
      </c>
      <c r="Z78" s="186">
        <f>IFERROR(X78/V78,"-")</f>
        <v>3000</v>
      </c>
      <c r="AA78" s="18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2</v>
      </c>
      <c r="BF78" s="111">
        <f>IF(P78=0,"",IF(BE78=0,"",(BE78/P78)))</f>
        <v>0.28571428571429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>
        <v>2</v>
      </c>
      <c r="BO78" s="118">
        <f>IF(P78=0,"",IF(BN78=0,"",(BN78/P78)))</f>
        <v>0.28571428571429</v>
      </c>
      <c r="BP78" s="119">
        <v>1</v>
      </c>
      <c r="BQ78" s="120">
        <f>IFERROR(BP78/BN78,"-")</f>
        <v>0.5</v>
      </c>
      <c r="BR78" s="121">
        <v>3000</v>
      </c>
      <c r="BS78" s="122">
        <f>IFERROR(BR78/BN78,"-")</f>
        <v>1500</v>
      </c>
      <c r="BT78" s="123">
        <v>1</v>
      </c>
      <c r="BU78" s="123"/>
      <c r="BV78" s="123"/>
      <c r="BW78" s="124">
        <v>3</v>
      </c>
      <c r="BX78" s="125">
        <f>IF(P78=0,"",IF(BW78=0,"",(BW78/P78)))</f>
        <v>0.42857142857143</v>
      </c>
      <c r="BY78" s="126"/>
      <c r="BZ78" s="127">
        <f>IFERROR(BY78/BW78,"-")</f>
        <v>0</v>
      </c>
      <c r="CA78" s="128"/>
      <c r="CB78" s="129">
        <f>IFERROR(CA78/BW78,"-")</f>
        <v>0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1</v>
      </c>
      <c r="CP78" s="139">
        <v>3000</v>
      </c>
      <c r="CQ78" s="139">
        <v>3000</v>
      </c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1.1666666666667</v>
      </c>
      <c r="B79" s="189" t="s">
        <v>198</v>
      </c>
      <c r="C79" s="189"/>
      <c r="D79" s="189" t="s">
        <v>93</v>
      </c>
      <c r="E79" s="189" t="s">
        <v>83</v>
      </c>
      <c r="F79" s="189" t="s">
        <v>63</v>
      </c>
      <c r="G79" s="88" t="s">
        <v>113</v>
      </c>
      <c r="H79" s="88" t="s">
        <v>73</v>
      </c>
      <c r="I79" s="191" t="s">
        <v>90</v>
      </c>
      <c r="J79" s="180">
        <v>180000</v>
      </c>
      <c r="K79" s="79">
        <v>9</v>
      </c>
      <c r="L79" s="79">
        <v>0</v>
      </c>
      <c r="M79" s="79">
        <v>34</v>
      </c>
      <c r="N79" s="89">
        <v>4</v>
      </c>
      <c r="O79" s="90">
        <v>0</v>
      </c>
      <c r="P79" s="91">
        <f>N79+O79</f>
        <v>4</v>
      </c>
      <c r="Q79" s="80">
        <f>IFERROR(P79/M79,"-")</f>
        <v>0.11764705882353</v>
      </c>
      <c r="R79" s="79">
        <v>1</v>
      </c>
      <c r="S79" s="79">
        <v>2</v>
      </c>
      <c r="T79" s="80">
        <f>IFERROR(R79/(P79),"-")</f>
        <v>0.25</v>
      </c>
      <c r="U79" s="186">
        <f>IFERROR(J79/SUM(N79:O80),"-")</f>
        <v>22500</v>
      </c>
      <c r="V79" s="82">
        <v>2</v>
      </c>
      <c r="W79" s="80">
        <f>IF(P79=0,"-",V79/P79)</f>
        <v>0.5</v>
      </c>
      <c r="X79" s="185">
        <v>176000</v>
      </c>
      <c r="Y79" s="186">
        <f>IFERROR(X79/P79,"-")</f>
        <v>44000</v>
      </c>
      <c r="Z79" s="186">
        <f>IFERROR(X79/V79,"-")</f>
        <v>88000</v>
      </c>
      <c r="AA79" s="180">
        <f>SUM(X79:X80)-SUM(J79:J80)</f>
        <v>30000</v>
      </c>
      <c r="AB79" s="83">
        <f>SUM(X79:X80)/SUM(J79:J80)</f>
        <v>1.1666666666667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>
        <v>1</v>
      </c>
      <c r="BF79" s="111">
        <f>IF(P79=0,"",IF(BE79=0,"",(BE79/P79)))</f>
        <v>0.25</v>
      </c>
      <c r="BG79" s="110"/>
      <c r="BH79" s="112">
        <f>IFERROR(BG79/BE79,"-")</f>
        <v>0</v>
      </c>
      <c r="BI79" s="113"/>
      <c r="BJ79" s="114">
        <f>IFERROR(BI79/BE79,"-")</f>
        <v>0</v>
      </c>
      <c r="BK79" s="115"/>
      <c r="BL79" s="115"/>
      <c r="BM79" s="115"/>
      <c r="BN79" s="117">
        <v>3</v>
      </c>
      <c r="BO79" s="118">
        <f>IF(P79=0,"",IF(BN79=0,"",(BN79/P79)))</f>
        <v>0.75</v>
      </c>
      <c r="BP79" s="119">
        <v>2</v>
      </c>
      <c r="BQ79" s="120">
        <f>IFERROR(BP79/BN79,"-")</f>
        <v>0.66666666666667</v>
      </c>
      <c r="BR79" s="121">
        <v>176000</v>
      </c>
      <c r="BS79" s="122">
        <f>IFERROR(BR79/BN79,"-")</f>
        <v>58666.666666667</v>
      </c>
      <c r="BT79" s="123">
        <v>1</v>
      </c>
      <c r="BU79" s="123"/>
      <c r="BV79" s="123">
        <v>1</v>
      </c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2</v>
      </c>
      <c r="CP79" s="139">
        <v>176000</v>
      </c>
      <c r="CQ79" s="139">
        <v>166000</v>
      </c>
      <c r="CR79" s="139"/>
      <c r="CS79" s="140" t="str">
        <f>IF(AND(CQ79=0,CR79=0),"",IF(AND(CQ79&lt;=100000,CR79&lt;=100000),"",IF(CQ79/CP79&gt;0.7,"男高",IF(CR79/CP79&gt;0.7,"女高",""))))</f>
        <v>男高</v>
      </c>
    </row>
    <row r="80" spans="1:98">
      <c r="A80" s="78"/>
      <c r="B80" s="189" t="s">
        <v>199</v>
      </c>
      <c r="C80" s="189"/>
      <c r="D80" s="189" t="s">
        <v>93</v>
      </c>
      <c r="E80" s="189" t="s">
        <v>83</v>
      </c>
      <c r="F80" s="189" t="s">
        <v>68</v>
      </c>
      <c r="G80" s="88"/>
      <c r="H80" s="88"/>
      <c r="I80" s="88"/>
      <c r="J80" s="180"/>
      <c r="K80" s="79">
        <v>30</v>
      </c>
      <c r="L80" s="79">
        <v>27</v>
      </c>
      <c r="M80" s="79">
        <v>11</v>
      </c>
      <c r="N80" s="89">
        <v>4</v>
      </c>
      <c r="O80" s="90">
        <v>0</v>
      </c>
      <c r="P80" s="91">
        <f>N80+O80</f>
        <v>4</v>
      </c>
      <c r="Q80" s="80">
        <f>IFERROR(P80/M80,"-")</f>
        <v>0.36363636363636</v>
      </c>
      <c r="R80" s="79">
        <v>1</v>
      </c>
      <c r="S80" s="79">
        <v>2</v>
      </c>
      <c r="T80" s="80">
        <f>IFERROR(R80/(P80),"-")</f>
        <v>0.25</v>
      </c>
      <c r="U80" s="186"/>
      <c r="V80" s="82">
        <v>2</v>
      </c>
      <c r="W80" s="80">
        <f>IF(P80=0,"-",V80/P80)</f>
        <v>0.5</v>
      </c>
      <c r="X80" s="185">
        <v>34000</v>
      </c>
      <c r="Y80" s="186">
        <f>IFERROR(X80/P80,"-")</f>
        <v>8500</v>
      </c>
      <c r="Z80" s="186">
        <f>IFERROR(X80/V80,"-")</f>
        <v>17000</v>
      </c>
      <c r="AA80" s="18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>
        <v>2</v>
      </c>
      <c r="BO80" s="118">
        <f>IF(P80=0,"",IF(BN80=0,"",(BN80/P80)))</f>
        <v>0.5</v>
      </c>
      <c r="BP80" s="119">
        <v>1</v>
      </c>
      <c r="BQ80" s="120">
        <f>IFERROR(BP80/BN80,"-")</f>
        <v>0.5</v>
      </c>
      <c r="BR80" s="121">
        <v>8000</v>
      </c>
      <c r="BS80" s="122">
        <f>IFERROR(BR80/BN80,"-")</f>
        <v>4000</v>
      </c>
      <c r="BT80" s="123"/>
      <c r="BU80" s="123">
        <v>1</v>
      </c>
      <c r="BV80" s="123"/>
      <c r="BW80" s="124">
        <v>2</v>
      </c>
      <c r="BX80" s="125">
        <f>IF(P80=0,"",IF(BW80=0,"",(BW80/P80)))</f>
        <v>0.5</v>
      </c>
      <c r="BY80" s="126">
        <v>1</v>
      </c>
      <c r="BZ80" s="127">
        <f>IFERROR(BY80/BW80,"-")</f>
        <v>0.5</v>
      </c>
      <c r="CA80" s="128">
        <v>26000</v>
      </c>
      <c r="CB80" s="129">
        <f>IFERROR(CA80/BW80,"-")</f>
        <v>13000</v>
      </c>
      <c r="CC80" s="130"/>
      <c r="CD80" s="130"/>
      <c r="CE80" s="130">
        <v>1</v>
      </c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2</v>
      </c>
      <c r="CP80" s="139">
        <v>34000</v>
      </c>
      <c r="CQ80" s="139">
        <v>26000</v>
      </c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>
        <f>AB81</f>
        <v>0.31666666666667</v>
      </c>
      <c r="B81" s="189" t="s">
        <v>200</v>
      </c>
      <c r="C81" s="189"/>
      <c r="D81" s="189" t="s">
        <v>70</v>
      </c>
      <c r="E81" s="189" t="s">
        <v>89</v>
      </c>
      <c r="F81" s="189" t="s">
        <v>63</v>
      </c>
      <c r="G81" s="88" t="s">
        <v>113</v>
      </c>
      <c r="H81" s="88" t="s">
        <v>73</v>
      </c>
      <c r="I81" s="190" t="s">
        <v>101</v>
      </c>
      <c r="J81" s="180">
        <v>180000</v>
      </c>
      <c r="K81" s="79">
        <v>12</v>
      </c>
      <c r="L81" s="79">
        <v>0</v>
      </c>
      <c r="M81" s="79">
        <v>25</v>
      </c>
      <c r="N81" s="89">
        <v>3</v>
      </c>
      <c r="O81" s="90">
        <v>0</v>
      </c>
      <c r="P81" s="91">
        <f>N81+O81</f>
        <v>3</v>
      </c>
      <c r="Q81" s="80">
        <f>IFERROR(P81/M81,"-")</f>
        <v>0.12</v>
      </c>
      <c r="R81" s="79">
        <v>0</v>
      </c>
      <c r="S81" s="79">
        <v>0</v>
      </c>
      <c r="T81" s="80">
        <f>IFERROR(R81/(P81),"-")</f>
        <v>0</v>
      </c>
      <c r="U81" s="186">
        <f>IFERROR(J81/SUM(N81:O82),"-")</f>
        <v>45000</v>
      </c>
      <c r="V81" s="82">
        <v>0</v>
      </c>
      <c r="W81" s="80">
        <f>IF(P81=0,"-",V81/P81)</f>
        <v>0</v>
      </c>
      <c r="X81" s="185">
        <v>0</v>
      </c>
      <c r="Y81" s="186">
        <f>IFERROR(X81/P81,"-")</f>
        <v>0</v>
      </c>
      <c r="Z81" s="186" t="str">
        <f>IFERROR(X81/V81,"-")</f>
        <v>-</v>
      </c>
      <c r="AA81" s="180">
        <f>SUM(X81:X82)-SUM(J81:J82)</f>
        <v>-123000</v>
      </c>
      <c r="AB81" s="83">
        <f>SUM(X81:X82)/SUM(J81:J82)</f>
        <v>0.31666666666667</v>
      </c>
      <c r="AC81" s="77"/>
      <c r="AD81" s="92">
        <v>1</v>
      </c>
      <c r="AE81" s="93">
        <f>IF(P81=0,"",IF(AD81=0,"",(AD81/P81)))</f>
        <v>0.33333333333333</v>
      </c>
      <c r="AF81" s="92"/>
      <c r="AG81" s="94">
        <f>IFERROR(AF81/AD81,"-")</f>
        <v>0</v>
      </c>
      <c r="AH81" s="95"/>
      <c r="AI81" s="96">
        <f>IFERROR(AH81/AD81,"-")</f>
        <v>0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>
        <f>IF(P81=0,"",IF(BE81=0,"",(BE81/P81)))</f>
        <v>0</v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>
        <v>1</v>
      </c>
      <c r="BO81" s="118">
        <f>IF(P81=0,"",IF(BN81=0,"",(BN81/P81)))</f>
        <v>0.33333333333333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>
        <v>1</v>
      </c>
      <c r="BX81" s="125">
        <f>IF(P81=0,"",IF(BW81=0,"",(BW81/P81)))</f>
        <v>0.33333333333333</v>
      </c>
      <c r="BY81" s="126"/>
      <c r="BZ81" s="127">
        <f>IFERROR(BY81/BW81,"-")</f>
        <v>0</v>
      </c>
      <c r="CA81" s="128"/>
      <c r="CB81" s="129">
        <f>IFERROR(CA81/BW81,"-")</f>
        <v>0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189" t="s">
        <v>201</v>
      </c>
      <c r="C82" s="189"/>
      <c r="D82" s="189" t="s">
        <v>70</v>
      </c>
      <c r="E82" s="189" t="s">
        <v>89</v>
      </c>
      <c r="F82" s="189" t="s">
        <v>68</v>
      </c>
      <c r="G82" s="88"/>
      <c r="H82" s="88"/>
      <c r="I82" s="88"/>
      <c r="J82" s="180"/>
      <c r="K82" s="79">
        <v>14</v>
      </c>
      <c r="L82" s="79">
        <v>10</v>
      </c>
      <c r="M82" s="79">
        <v>4</v>
      </c>
      <c r="N82" s="89">
        <v>1</v>
      </c>
      <c r="O82" s="90">
        <v>0</v>
      </c>
      <c r="P82" s="91">
        <f>N82+O82</f>
        <v>1</v>
      </c>
      <c r="Q82" s="80">
        <f>IFERROR(P82/M82,"-")</f>
        <v>0.25</v>
      </c>
      <c r="R82" s="79">
        <v>1</v>
      </c>
      <c r="S82" s="79">
        <v>0</v>
      </c>
      <c r="T82" s="80">
        <f>IFERROR(R82/(P82),"-")</f>
        <v>1</v>
      </c>
      <c r="U82" s="186"/>
      <c r="V82" s="82">
        <v>1</v>
      </c>
      <c r="W82" s="80">
        <f>IF(P82=0,"-",V82/P82)</f>
        <v>1</v>
      </c>
      <c r="X82" s="185">
        <v>57000</v>
      </c>
      <c r="Y82" s="186">
        <f>IFERROR(X82/P82,"-")</f>
        <v>57000</v>
      </c>
      <c r="Z82" s="186">
        <f>IFERROR(X82/V82,"-")</f>
        <v>57000</v>
      </c>
      <c r="AA82" s="18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/>
      <c r="BO82" s="118">
        <f>IF(P82=0,"",IF(BN82=0,"",(BN82/P82)))</f>
        <v>0</v>
      </c>
      <c r="BP82" s="119"/>
      <c r="BQ82" s="120" t="str">
        <f>IFERROR(BP82/BN82,"-")</f>
        <v>-</v>
      </c>
      <c r="BR82" s="121"/>
      <c r="BS82" s="122" t="str">
        <f>IFERROR(BR82/BN82,"-")</f>
        <v>-</v>
      </c>
      <c r="BT82" s="123"/>
      <c r="BU82" s="123"/>
      <c r="BV82" s="123"/>
      <c r="BW82" s="124">
        <v>1</v>
      </c>
      <c r="BX82" s="125">
        <f>IF(P82=0,"",IF(BW82=0,"",(BW82/P82)))</f>
        <v>1</v>
      </c>
      <c r="BY82" s="126">
        <v>1</v>
      </c>
      <c r="BZ82" s="127">
        <f>IFERROR(BY82/BW82,"-")</f>
        <v>1</v>
      </c>
      <c r="CA82" s="128">
        <v>57000</v>
      </c>
      <c r="CB82" s="129">
        <f>IFERROR(CA82/BW82,"-")</f>
        <v>57000</v>
      </c>
      <c r="CC82" s="130"/>
      <c r="CD82" s="130"/>
      <c r="CE82" s="130">
        <v>1</v>
      </c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1</v>
      </c>
      <c r="CP82" s="139">
        <v>57000</v>
      </c>
      <c r="CQ82" s="139">
        <v>57000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30"/>
      <c r="B83" s="85"/>
      <c r="C83" s="86"/>
      <c r="D83" s="86"/>
      <c r="E83" s="86"/>
      <c r="F83" s="87"/>
      <c r="G83" s="88"/>
      <c r="H83" s="88"/>
      <c r="I83" s="88"/>
      <c r="J83" s="181"/>
      <c r="K83" s="34"/>
      <c r="L83" s="34"/>
      <c r="M83" s="31"/>
      <c r="N83" s="23"/>
      <c r="O83" s="23"/>
      <c r="P83" s="23"/>
      <c r="Q83" s="32"/>
      <c r="R83" s="32"/>
      <c r="S83" s="23"/>
      <c r="T83" s="32"/>
      <c r="U83" s="187"/>
      <c r="V83" s="25"/>
      <c r="W83" s="25"/>
      <c r="X83" s="187"/>
      <c r="Y83" s="187"/>
      <c r="Z83" s="187"/>
      <c r="AA83" s="187"/>
      <c r="AB83" s="33"/>
      <c r="AC83" s="57"/>
      <c r="AD83" s="61"/>
      <c r="AE83" s="62"/>
      <c r="AF83" s="61"/>
      <c r="AG83" s="65"/>
      <c r="AH83" s="66"/>
      <c r="AI83" s="67"/>
      <c r="AJ83" s="68"/>
      <c r="AK83" s="68"/>
      <c r="AL83" s="68"/>
      <c r="AM83" s="61"/>
      <c r="AN83" s="62"/>
      <c r="AO83" s="61"/>
      <c r="AP83" s="65"/>
      <c r="AQ83" s="66"/>
      <c r="AR83" s="67"/>
      <c r="AS83" s="68"/>
      <c r="AT83" s="68"/>
      <c r="AU83" s="68"/>
      <c r="AV83" s="61"/>
      <c r="AW83" s="62"/>
      <c r="AX83" s="61"/>
      <c r="AY83" s="65"/>
      <c r="AZ83" s="66"/>
      <c r="BA83" s="67"/>
      <c r="BB83" s="68"/>
      <c r="BC83" s="68"/>
      <c r="BD83" s="68"/>
      <c r="BE83" s="61"/>
      <c r="BF83" s="62"/>
      <c r="BG83" s="61"/>
      <c r="BH83" s="65"/>
      <c r="BI83" s="66"/>
      <c r="BJ83" s="67"/>
      <c r="BK83" s="68"/>
      <c r="BL83" s="68"/>
      <c r="BM83" s="68"/>
      <c r="BN83" s="63"/>
      <c r="BO83" s="64"/>
      <c r="BP83" s="61"/>
      <c r="BQ83" s="65"/>
      <c r="BR83" s="66"/>
      <c r="BS83" s="67"/>
      <c r="BT83" s="68"/>
      <c r="BU83" s="68"/>
      <c r="BV83" s="68"/>
      <c r="BW83" s="63"/>
      <c r="BX83" s="64"/>
      <c r="BY83" s="61"/>
      <c r="BZ83" s="65"/>
      <c r="CA83" s="66"/>
      <c r="CB83" s="67"/>
      <c r="CC83" s="68"/>
      <c r="CD83" s="68"/>
      <c r="CE83" s="68"/>
      <c r="CF83" s="63"/>
      <c r="CG83" s="64"/>
      <c r="CH83" s="61"/>
      <c r="CI83" s="65"/>
      <c r="CJ83" s="66"/>
      <c r="CK83" s="67"/>
      <c r="CL83" s="68"/>
      <c r="CM83" s="68"/>
      <c r="CN83" s="68"/>
      <c r="CO83" s="69"/>
      <c r="CP83" s="66"/>
      <c r="CQ83" s="66"/>
      <c r="CR83" s="66"/>
      <c r="CS83" s="70"/>
    </row>
    <row r="84" spans="1:98">
      <c r="A84" s="30"/>
      <c r="B84" s="37"/>
      <c r="C84" s="21"/>
      <c r="D84" s="21"/>
      <c r="E84" s="21"/>
      <c r="F84" s="22"/>
      <c r="G84" s="36"/>
      <c r="H84" s="36"/>
      <c r="I84" s="73"/>
      <c r="J84" s="182"/>
      <c r="K84" s="34"/>
      <c r="L84" s="34"/>
      <c r="M84" s="31"/>
      <c r="N84" s="23"/>
      <c r="O84" s="23"/>
      <c r="P84" s="23"/>
      <c r="Q84" s="32"/>
      <c r="R84" s="32"/>
      <c r="S84" s="23"/>
      <c r="T84" s="32"/>
      <c r="U84" s="187"/>
      <c r="V84" s="25"/>
      <c r="W84" s="25"/>
      <c r="X84" s="187"/>
      <c r="Y84" s="187"/>
      <c r="Z84" s="187"/>
      <c r="AA84" s="187"/>
      <c r="AB84" s="33"/>
      <c r="AC84" s="59"/>
      <c r="AD84" s="61"/>
      <c r="AE84" s="62"/>
      <c r="AF84" s="61"/>
      <c r="AG84" s="65"/>
      <c r="AH84" s="66"/>
      <c r="AI84" s="67"/>
      <c r="AJ84" s="68"/>
      <c r="AK84" s="68"/>
      <c r="AL84" s="68"/>
      <c r="AM84" s="61"/>
      <c r="AN84" s="62"/>
      <c r="AO84" s="61"/>
      <c r="AP84" s="65"/>
      <c r="AQ84" s="66"/>
      <c r="AR84" s="67"/>
      <c r="AS84" s="68"/>
      <c r="AT84" s="68"/>
      <c r="AU84" s="68"/>
      <c r="AV84" s="61"/>
      <c r="AW84" s="62"/>
      <c r="AX84" s="61"/>
      <c r="AY84" s="65"/>
      <c r="AZ84" s="66"/>
      <c r="BA84" s="67"/>
      <c r="BB84" s="68"/>
      <c r="BC84" s="68"/>
      <c r="BD84" s="68"/>
      <c r="BE84" s="61"/>
      <c r="BF84" s="62"/>
      <c r="BG84" s="61"/>
      <c r="BH84" s="65"/>
      <c r="BI84" s="66"/>
      <c r="BJ84" s="67"/>
      <c r="BK84" s="68"/>
      <c r="BL84" s="68"/>
      <c r="BM84" s="68"/>
      <c r="BN84" s="63"/>
      <c r="BO84" s="64"/>
      <c r="BP84" s="61"/>
      <c r="BQ84" s="65"/>
      <c r="BR84" s="66"/>
      <c r="BS84" s="67"/>
      <c r="BT84" s="68"/>
      <c r="BU84" s="68"/>
      <c r="BV84" s="68"/>
      <c r="BW84" s="63"/>
      <c r="BX84" s="64"/>
      <c r="BY84" s="61"/>
      <c r="BZ84" s="65"/>
      <c r="CA84" s="66"/>
      <c r="CB84" s="67"/>
      <c r="CC84" s="68"/>
      <c r="CD84" s="68"/>
      <c r="CE84" s="68"/>
      <c r="CF84" s="63"/>
      <c r="CG84" s="64"/>
      <c r="CH84" s="61"/>
      <c r="CI84" s="65"/>
      <c r="CJ84" s="66"/>
      <c r="CK84" s="67"/>
      <c r="CL84" s="68"/>
      <c r="CM84" s="68"/>
      <c r="CN84" s="68"/>
      <c r="CO84" s="69"/>
      <c r="CP84" s="66"/>
      <c r="CQ84" s="66"/>
      <c r="CR84" s="66"/>
      <c r="CS84" s="70"/>
    </row>
    <row r="85" spans="1:98">
      <c r="A85" s="19">
        <f>AB85</f>
        <v>0.65147700570661</v>
      </c>
      <c r="B85" s="39"/>
      <c r="C85" s="39"/>
      <c r="D85" s="39"/>
      <c r="E85" s="39"/>
      <c r="F85" s="39"/>
      <c r="G85" s="40" t="s">
        <v>202</v>
      </c>
      <c r="H85" s="40"/>
      <c r="I85" s="40"/>
      <c r="J85" s="183">
        <f>SUM(J6:J84)</f>
        <v>5958000</v>
      </c>
      <c r="K85" s="41">
        <f>SUM(K6:K84)</f>
        <v>1711</v>
      </c>
      <c r="L85" s="41">
        <f>SUM(L6:L84)</f>
        <v>672</v>
      </c>
      <c r="M85" s="41">
        <f>SUM(M6:M84)</f>
        <v>1862</v>
      </c>
      <c r="N85" s="41">
        <f>SUM(N6:N84)</f>
        <v>322</v>
      </c>
      <c r="O85" s="41">
        <f>SUM(O6:O84)</f>
        <v>2</v>
      </c>
      <c r="P85" s="41">
        <f>SUM(P6:P84)</f>
        <v>324</v>
      </c>
      <c r="Q85" s="42">
        <f>IFERROR(P85/M85,"-")</f>
        <v>0.17400644468314</v>
      </c>
      <c r="R85" s="76">
        <f>SUM(R6:R84)</f>
        <v>42</v>
      </c>
      <c r="S85" s="76">
        <f>SUM(S6:S84)</f>
        <v>66</v>
      </c>
      <c r="T85" s="42">
        <f>IFERROR(R85/P85,"-")</f>
        <v>0.12962962962963</v>
      </c>
      <c r="U85" s="188">
        <f>IFERROR(J85/P85,"-")</f>
        <v>18388.888888889</v>
      </c>
      <c r="V85" s="44">
        <f>SUM(V6:V84)</f>
        <v>74</v>
      </c>
      <c r="W85" s="42">
        <f>IFERROR(V85/P85,"-")</f>
        <v>0.2283950617284</v>
      </c>
      <c r="X85" s="183">
        <f>SUM(X6:X84)</f>
        <v>3881500</v>
      </c>
      <c r="Y85" s="183">
        <f>IFERROR(X85/P85,"-")</f>
        <v>11979.938271605</v>
      </c>
      <c r="Z85" s="183">
        <f>IFERROR(X85/V85,"-")</f>
        <v>52452.702702703</v>
      </c>
      <c r="AA85" s="183">
        <f>X85-J85</f>
        <v>-2076500</v>
      </c>
      <c r="AB85" s="45">
        <f>X85/J85</f>
        <v>0.65147700570661</v>
      </c>
      <c r="AC85" s="58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72"/>
    <mergeCell ref="J68:J72"/>
    <mergeCell ref="U68:U72"/>
    <mergeCell ref="AA68:AA72"/>
    <mergeCell ref="AB68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