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<sst xmlns="http://schemas.openxmlformats.org/spreadsheetml/2006/main" uniqueCount="214">
  <si>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</si>
  <si>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</si>
  <si>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</si>
  <si>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</si>
  <si>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</si>
  <si>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</si>
  <si>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</si>
  <si>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</si>
  <si>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</si>
  <si>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</si>
  <si>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</si>
  <si>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</si>
  <si>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</si>
  <si>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</si>
  <si>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</si>
  <si>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</si>
  <si>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</si>
  <si>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</si>
  <si>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</si>
  <si>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</si>
  <si>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</si>
  <si>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</si>
  <si>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</si>
  <si>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</si>
  <si>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</si>
  <si>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</si>
  <si>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</si>
  <si>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</si>
  <si>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</si>
  <si>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</si>
  <si>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</si>
  <si>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</si>
  <si>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</si>
  <si>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</si>
  <si>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</si>
  <si>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</si>
  <si>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</si>
  <si>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</si>
  <si>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</si>
  <si>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</si>
  <si>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</si>
  <si>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</si>
  <si>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</si>
  <si>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</si>
  <si>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</si>
  <si>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</si>
  <si>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</si>
  <si>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</si>
  <si>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</si>
  <si>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</si>
  <si>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</si>
  <si>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</si>
  <si>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</si>
  <si>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</si>
  <si>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</si>
  <si>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</si>
  <si>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</si>
  <si>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</si>
  <si>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</si>
  <si>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</si>
  <si>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pp995</t>
  </si>
  <si>
    <t>パートナー煙突2</t>
  </si>
  <si>
    <t>トゥギャザーする女性をゲットしようぜ！</t>
  </si>
  <si>
    <t>lp01</t>
  </si>
  <si>
    <t>ニッカン関東</t>
  </si>
  <si>
    <t>1C煙突</t>
  </si>
  <si>
    <t>5月11日(土)</t>
  </si>
  <si>
    <t>pp996</t>
  </si>
  <si>
    <t>空電</t>
  </si>
  <si>
    <t>pp997</t>
  </si>
  <si>
    <t>雑誌版 SPA</t>
  </si>
  <si>
    <t>女性から逆指名</t>
  </si>
  <si>
    <t>4C終面全5段</t>
  </si>
  <si>
    <t>5月17日(金)</t>
  </si>
  <si>
    <t>pp998</t>
  </si>
  <si>
    <t>pp999</t>
  </si>
  <si>
    <t>黒：右女３</t>
  </si>
  <si>
    <t>71「利用者急増で盛り上がりを見せる高齢者恋愛サービス。しかし男性が不足するという悩みも・・・」</t>
  </si>
  <si>
    <t>スポーツ報知関東</t>
  </si>
  <si>
    <t>半2段つかみ20段保証</t>
  </si>
  <si>
    <t>20段保証</t>
  </si>
  <si>
    <t>pp1000</t>
  </si>
  <si>
    <t>72「なんと一度も利用した事がなかった男性がいた！」</t>
  </si>
  <si>
    <t>半3段つかみ20段保証</t>
  </si>
  <si>
    <t>pp1001</t>
  </si>
  <si>
    <t>73「彼女50だけど、すごいんです」</t>
  </si>
  <si>
    <t>半5段つかみ20段保証</t>
  </si>
  <si>
    <t>pp1002</t>
  </si>
  <si>
    <t>(空電共通)</t>
  </si>
  <si>
    <t>共通</t>
  </si>
  <si>
    <t>pp1003</t>
  </si>
  <si>
    <t>日刊ゲンダイ東海版</t>
  </si>
  <si>
    <t>全2段</t>
  </si>
  <si>
    <t>1～15日</t>
  </si>
  <si>
    <t>pp1004</t>
  </si>
  <si>
    <t>74「週末会える女性を探すなら◯◯」</t>
  </si>
  <si>
    <t>16～31日</t>
  </si>
  <si>
    <t>pp1005</t>
  </si>
  <si>
    <t>pp1006</t>
  </si>
  <si>
    <t>男の夢をかなえます 超美熟女から逆指名</t>
  </si>
  <si>
    <t>スポニチ関東</t>
  </si>
  <si>
    <t>全5段</t>
  </si>
  <si>
    <t>5月09日(木)</t>
  </si>
  <si>
    <t>pp1007</t>
  </si>
  <si>
    <t>pp1008</t>
  </si>
  <si>
    <t>黒：C版</t>
  </si>
  <si>
    <t>出会い懇願！私たち（この歳でも）真剣なんです</t>
  </si>
  <si>
    <t>5月19日(日)</t>
  </si>
  <si>
    <t>pp1009</t>
  </si>
  <si>
    <t>pp1010</t>
  </si>
  <si>
    <t>スポニチ関西</t>
  </si>
  <si>
    <t>5月03日(金)</t>
  </si>
  <si>
    <t>pp1011</t>
  </si>
  <si>
    <t>pp1012</t>
  </si>
  <si>
    <t>恋愛経験は不要！女性がリードしてくれます！</t>
  </si>
  <si>
    <t>5月06日(月)</t>
  </si>
  <si>
    <t>pp1013</t>
  </si>
  <si>
    <t>pp1014</t>
  </si>
  <si>
    <t>女性と出会って５分で</t>
  </si>
  <si>
    <t>サンスポ関東</t>
  </si>
  <si>
    <t>pp1015</t>
  </si>
  <si>
    <t>pp1016</t>
  </si>
  <si>
    <t>5月18日(土)</t>
  </si>
  <si>
    <t>pp1017</t>
  </si>
  <si>
    <t>pp1018</t>
  </si>
  <si>
    <t>サンスポ関西</t>
  </si>
  <si>
    <t>5月05日(日)</t>
  </si>
  <si>
    <t>pp1019</t>
  </si>
  <si>
    <t>pp1020</t>
  </si>
  <si>
    <t>40代女性が恋愛リベンジ</t>
  </si>
  <si>
    <t>pp1021</t>
  </si>
  <si>
    <t>pp1022</t>
  </si>
  <si>
    <t>今更聞けない出会いのABC</t>
  </si>
  <si>
    <t>終面全5段</t>
  </si>
  <si>
    <t>pp1023</t>
  </si>
  <si>
    <t>pp1024</t>
  </si>
  <si>
    <t>5月25日(土)</t>
  </si>
  <si>
    <t>pp1025</t>
  </si>
  <si>
    <t>pp1026</t>
  </si>
  <si>
    <t>ニッカン関東・平日</t>
  </si>
  <si>
    <t>5月29日(水)</t>
  </si>
  <si>
    <t>pp1027</t>
  </si>
  <si>
    <t>pp1028</t>
  </si>
  <si>
    <t>ニッカン関西</t>
  </si>
  <si>
    <t>5月12日(日)</t>
  </si>
  <si>
    <t>pp1029</t>
  </si>
  <si>
    <t>pp1030</t>
  </si>
  <si>
    <t>依存症男性急増中！？</t>
  </si>
  <si>
    <t>pp1031</t>
  </si>
  <si>
    <t>pp1032</t>
  </si>
  <si>
    <t>献身交際。キュートな四十路妻。</t>
  </si>
  <si>
    <t>デイリースポーツ関西</t>
  </si>
  <si>
    <t>4C終面全3段</t>
  </si>
  <si>
    <t>pp1033</t>
  </si>
  <si>
    <t>pp1034</t>
  </si>
  <si>
    <t>5月31日(金)</t>
  </si>
  <si>
    <t>pp1035</t>
  </si>
  <si>
    <t>pp1036</t>
  </si>
  <si>
    <t>九スポ</t>
  </si>
  <si>
    <t>pp1037</t>
  </si>
  <si>
    <t>pp1038</t>
  </si>
  <si>
    <t>pp1039</t>
  </si>
  <si>
    <t>pp1040</t>
  </si>
  <si>
    <t>4C終面雑報</t>
  </si>
  <si>
    <t>pp1041</t>
  </si>
  <si>
    <t>pp1042</t>
  </si>
  <si>
    <t>5月21日(火)</t>
  </si>
  <si>
    <t>pp1043</t>
  </si>
  <si>
    <t>pp1044</t>
  </si>
  <si>
    <t>5月16日(木)</t>
  </si>
  <si>
    <t>pp1045</t>
  </si>
  <si>
    <t>pp1046</t>
  </si>
  <si>
    <t>pp1047</t>
  </si>
  <si>
    <t>pp1048</t>
  </si>
  <si>
    <t>右女３</t>
  </si>
  <si>
    <t>4C雑報</t>
  </si>
  <si>
    <t>5月04日(土)</t>
  </si>
  <si>
    <t>pp1049</t>
  </si>
  <si>
    <t>pp1050</t>
  </si>
  <si>
    <t>pp1051</t>
  </si>
  <si>
    <t>pp1052</t>
  </si>
  <si>
    <t>pp1053</t>
  </si>
  <si>
    <t>pp1054</t>
  </si>
  <si>
    <t>pp1055</t>
  </si>
  <si>
    <t>pp1056</t>
  </si>
  <si>
    <t>pp1057</t>
  </si>
  <si>
    <t>pp1058</t>
  </si>
  <si>
    <t>pp1059</t>
  </si>
  <si>
    <t>pp1060</t>
  </si>
  <si>
    <t>pp1061</t>
  </si>
  <si>
    <t>pp1062</t>
  </si>
  <si>
    <t>5月26日(日)</t>
  </si>
  <si>
    <t>pp1063</t>
  </si>
  <si>
    <t>pp1064</t>
  </si>
  <si>
    <t>記事</t>
  </si>
  <si>
    <t>4C記事枠</t>
  </si>
  <si>
    <t>pp1065</t>
  </si>
  <si>
    <t>pp1066</t>
  </si>
  <si>
    <t>pp1067</t>
  </si>
  <si>
    <t>pp1068</t>
  </si>
  <si>
    <t>pp1069</t>
  </si>
  <si>
    <t>中京スポーツ</t>
  </si>
  <si>
    <t>5月10日(金)</t>
  </si>
  <si>
    <t>pp1070</t>
  </si>
  <si>
    <t>pp1071</t>
  </si>
  <si>
    <t>pp1072</t>
  </si>
  <si>
    <t>pp1073</t>
  </si>
  <si>
    <t>スポーツ報知関西</t>
  </si>
  <si>
    <t>pp1074</t>
  </si>
  <si>
    <t>pp1075</t>
  </si>
  <si>
    <t>東スポ・大スポ・九スポ・中京</t>
  </si>
  <si>
    <t>記事枠</t>
  </si>
  <si>
    <t>pp1076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</si>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</sst>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82</v>
      </c>
      <c r="D6" s="180">
        <v>6024000</v>
      </c>
      <c r="E6" s="79">
        <v>1950</v>
      </c>
      <c r="F6" s="79">
        <v>783</v>
      </c>
      <c r="G6" s="79">
        <v>2625</v>
      </c>
      <c r="H6" s="89">
        <v>394</v>
      </c>
      <c r="I6" s="90">
        <v>3</v>
      </c>
      <c r="J6" s="143">
        <f>H6+I6</f>
        <v>397</v>
      </c>
      <c r="K6" s="80">
        <f>IFERROR(J6/G6,"-")</f>
        <v>0.1512380952381</v>
      </c>
      <c r="L6" s="79">
        <v>45</v>
      </c>
      <c r="M6" s="79">
        <v>77</v>
      </c>
      <c r="N6" s="80">
        <f>IFERROR(L6/J6,"-")</f>
        <v>0.11335012594458</v>
      </c>
      <c r="O6" s="81">
        <f>IFERROR(D6/J6,"-")</f>
        <v>15173.803526448</v>
      </c>
      <c r="P6" s="82">
        <v>78</v>
      </c>
      <c r="Q6" s="80">
        <f>IFERROR(P6/J6,"-")</f>
        <v>0.19647355163728</v>
      </c>
      <c r="R6" s="185">
        <v>5843000</v>
      </c>
      <c r="S6" s="186">
        <f>IFERROR(R6/J6,"-")</f>
        <v>14717.884130982</v>
      </c>
      <c r="T6" s="186">
        <f>IFERROR(R6/P6,"-")</f>
        <v>74910.256410256</v>
      </c>
      <c r="U6" s="180">
        <f>IFERROR(R6-D6,"-")</f>
        <v>-181000</v>
      </c>
      <c r="V6" s="83">
        <f>R6/D6</f>
        <v>0.96995351925631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6024000</v>
      </c>
      <c r="E9" s="41">
        <f>SUM(E6:E7)</f>
        <v>1950</v>
      </c>
      <c r="F9" s="41">
        <f>SUM(F6:F7)</f>
        <v>783</v>
      </c>
      <c r="G9" s="41">
        <f>SUM(G6:G7)</f>
        <v>2625</v>
      </c>
      <c r="H9" s="41">
        <f>SUM(H6:H7)</f>
        <v>394</v>
      </c>
      <c r="I9" s="41">
        <f>SUM(I6:I7)</f>
        <v>3</v>
      </c>
      <c r="J9" s="41">
        <f>SUM(J6:J7)</f>
        <v>397</v>
      </c>
      <c r="K9" s="42">
        <f>IFERROR(J9/G9,"-")</f>
        <v>0.1512380952381</v>
      </c>
      <c r="L9" s="76">
        <f>SUM(L6:L7)</f>
        <v>45</v>
      </c>
      <c r="M9" s="76">
        <f>SUM(M6:M7)</f>
        <v>77</v>
      </c>
      <c r="N9" s="42">
        <f>IFERROR(L9/J9,"-")</f>
        <v>0.11335012594458</v>
      </c>
      <c r="O9" s="43">
        <f>IFERROR(D9/J9,"-")</f>
        <v>15173.803526448</v>
      </c>
      <c r="P9" s="44">
        <f>SUM(P6:P7)</f>
        <v>78</v>
      </c>
      <c r="Q9" s="42">
        <f>IFERROR(P9/J9,"-")</f>
        <v>0.19647355163728</v>
      </c>
      <c r="R9" s="183">
        <f>SUM(R6:R7)</f>
        <v>5843000</v>
      </c>
      <c r="S9" s="183">
        <f>IFERROR(R9/J9,"-")</f>
        <v>14717.884130982</v>
      </c>
      <c r="T9" s="183">
        <f>IFERROR(P9/P9,"-")</f>
        <v>1</v>
      </c>
      <c r="U9" s="183">
        <f>SUM(U6:U7)</f>
        <v>-181000</v>
      </c>
      <c r="V9" s="45">
        <f>IFERROR(R9/D9,"-")</f>
        <v>0.96995351925631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0.61296296296296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540000</v>
      </c>
      <c r="K6" s="79">
        <v>19</v>
      </c>
      <c r="L6" s="79">
        <v>0</v>
      </c>
      <c r="M6" s="79">
        <v>64</v>
      </c>
      <c r="N6" s="89">
        <v>13</v>
      </c>
      <c r="O6" s="90">
        <v>0</v>
      </c>
      <c r="P6" s="91">
        <f>N6+O6</f>
        <v>13</v>
      </c>
      <c r="Q6" s="80">
        <f>IFERROR(P6/M6,"-")</f>
        <v>0.203125</v>
      </c>
      <c r="R6" s="79">
        <v>0</v>
      </c>
      <c r="S6" s="79">
        <v>4</v>
      </c>
      <c r="T6" s="80">
        <f>IFERROR(R6/(P6),"-")</f>
        <v>0</v>
      </c>
      <c r="U6" s="186">
        <f>IFERROR(J6/SUM(N6:O7),"-")</f>
        <v>33750</v>
      </c>
      <c r="V6" s="82">
        <v>4</v>
      </c>
      <c r="W6" s="80">
        <f>IF(P6=0,"-",V6/P6)</f>
        <v>0.30769230769231</v>
      </c>
      <c r="X6" s="185">
        <v>115000</v>
      </c>
      <c r="Y6" s="186">
        <f>IFERROR(X6/P6,"-")</f>
        <v>8846.1538461538</v>
      </c>
      <c r="Z6" s="186">
        <f>IFERROR(X6/V6,"-")</f>
        <v>28750</v>
      </c>
      <c r="AA6" s="180">
        <f>SUM(X6:X7)-SUM(J6:J7)</f>
        <v>-209000</v>
      </c>
      <c r="AB6" s="83">
        <f>SUM(X6:X7)/SUM(J6:J7)</f>
        <v>0.61296296296296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0.076923076923077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7</v>
      </c>
      <c r="BF6" s="111">
        <f>IF(P6=0,"",IF(BE6=0,"",(BE6/P6)))</f>
        <v>0.53846153846154</v>
      </c>
      <c r="BG6" s="110">
        <v>4</v>
      </c>
      <c r="BH6" s="112">
        <f>IFERROR(BG6/BE6,"-")</f>
        <v>0.57142857142857</v>
      </c>
      <c r="BI6" s="113">
        <v>115000</v>
      </c>
      <c r="BJ6" s="114">
        <f>IFERROR(BI6/BE6,"-")</f>
        <v>16428.571428571</v>
      </c>
      <c r="BK6" s="115">
        <v>2</v>
      </c>
      <c r="BL6" s="115"/>
      <c r="BM6" s="115">
        <v>2</v>
      </c>
      <c r="BN6" s="117">
        <v>4</v>
      </c>
      <c r="BO6" s="118">
        <f>IF(P6=0,"",IF(BN6=0,"",(BN6/P6)))</f>
        <v>0.30769230769231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0.076923076923077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115000</v>
      </c>
      <c r="CQ6" s="139">
        <v>85000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17</v>
      </c>
      <c r="L7" s="79">
        <v>15</v>
      </c>
      <c r="M7" s="79">
        <v>1</v>
      </c>
      <c r="N7" s="89">
        <v>3</v>
      </c>
      <c r="O7" s="90">
        <v>0</v>
      </c>
      <c r="P7" s="91">
        <f>N7+O7</f>
        <v>3</v>
      </c>
      <c r="Q7" s="80">
        <f>IFERROR(P7/M7,"-")</f>
        <v>3</v>
      </c>
      <c r="R7" s="79">
        <v>1</v>
      </c>
      <c r="S7" s="79">
        <v>1</v>
      </c>
      <c r="T7" s="80">
        <f>IFERROR(R7/(P7),"-")</f>
        <v>0.33333333333333</v>
      </c>
      <c r="U7" s="186"/>
      <c r="V7" s="82">
        <v>1</v>
      </c>
      <c r="W7" s="80">
        <f>IF(P7=0,"-",V7/P7)</f>
        <v>0.33333333333333</v>
      </c>
      <c r="X7" s="185">
        <v>216000</v>
      </c>
      <c r="Y7" s="186">
        <f>IFERROR(X7/P7,"-")</f>
        <v>72000</v>
      </c>
      <c r="Z7" s="186">
        <f>IFERROR(X7/V7,"-")</f>
        <v>216000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0.33333333333333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0.33333333333333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0.33333333333333</v>
      </c>
      <c r="CH7" s="133">
        <v>1</v>
      </c>
      <c r="CI7" s="134">
        <f>IFERROR(CH7/CF7,"-")</f>
        <v>1</v>
      </c>
      <c r="CJ7" s="135">
        <v>216000</v>
      </c>
      <c r="CK7" s="136">
        <f>IFERROR(CJ7/CF7,"-")</f>
        <v>216000</v>
      </c>
      <c r="CL7" s="137"/>
      <c r="CM7" s="137"/>
      <c r="CN7" s="137">
        <v>1</v>
      </c>
      <c r="CO7" s="138">
        <v>1</v>
      </c>
      <c r="CP7" s="139">
        <v>216000</v>
      </c>
      <c r="CQ7" s="139">
        <v>216000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0.4875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64</v>
      </c>
      <c r="H8" s="88" t="s">
        <v>72</v>
      </c>
      <c r="I8" s="88" t="s">
        <v>73</v>
      </c>
      <c r="J8" s="180">
        <v>720000</v>
      </c>
      <c r="K8" s="79">
        <v>52</v>
      </c>
      <c r="L8" s="79">
        <v>0</v>
      </c>
      <c r="M8" s="79">
        <v>184</v>
      </c>
      <c r="N8" s="89">
        <v>28</v>
      </c>
      <c r="O8" s="90">
        <v>0</v>
      </c>
      <c r="P8" s="91">
        <f>N8+O8</f>
        <v>28</v>
      </c>
      <c r="Q8" s="80">
        <f>IFERROR(P8/M8,"-")</f>
        <v>0.15217391304348</v>
      </c>
      <c r="R8" s="79">
        <v>5</v>
      </c>
      <c r="S8" s="79">
        <v>9</v>
      </c>
      <c r="T8" s="80">
        <f>IFERROR(R8/(P8),"-")</f>
        <v>0.17857142857143</v>
      </c>
      <c r="U8" s="186">
        <f>IFERROR(J8/SUM(N8:O9),"-")</f>
        <v>18947.368421053</v>
      </c>
      <c r="V8" s="82">
        <v>6</v>
      </c>
      <c r="W8" s="80">
        <f>IF(P8=0,"-",V8/P8)</f>
        <v>0.21428571428571</v>
      </c>
      <c r="X8" s="185">
        <v>306000</v>
      </c>
      <c r="Y8" s="186">
        <f>IFERROR(X8/P8,"-")</f>
        <v>10928.571428571</v>
      </c>
      <c r="Z8" s="186">
        <f>IFERROR(X8/V8,"-")</f>
        <v>51000</v>
      </c>
      <c r="AA8" s="180">
        <f>SUM(X8:X9)-SUM(J8:J9)</f>
        <v>-369000</v>
      </c>
      <c r="AB8" s="83">
        <f>SUM(X8:X9)/SUM(J8:J9)</f>
        <v>0.4875</v>
      </c>
      <c r="AC8" s="77"/>
      <c r="AD8" s="92">
        <v>1</v>
      </c>
      <c r="AE8" s="93">
        <f>IF(P8=0,"",IF(AD8=0,"",(AD8/P8)))</f>
        <v>0.035714285714286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2</v>
      </c>
      <c r="AN8" s="99">
        <f>IF(P8=0,"",IF(AM8=0,"",(AM8/P8)))</f>
        <v>0.071428571428571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4</v>
      </c>
      <c r="AW8" s="105">
        <f>IF(P8=0,"",IF(AV8=0,"",(AV8/P8)))</f>
        <v>0.14285714285714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11</v>
      </c>
      <c r="BF8" s="111">
        <f>IF(P8=0,"",IF(BE8=0,"",(BE8/P8)))</f>
        <v>0.39285714285714</v>
      </c>
      <c r="BG8" s="110">
        <v>3</v>
      </c>
      <c r="BH8" s="112">
        <f>IFERROR(BG8/BE8,"-")</f>
        <v>0.27272727272727</v>
      </c>
      <c r="BI8" s="113">
        <v>201000</v>
      </c>
      <c r="BJ8" s="114">
        <f>IFERROR(BI8/BE8,"-")</f>
        <v>18272.727272727</v>
      </c>
      <c r="BK8" s="115"/>
      <c r="BL8" s="115">
        <v>1</v>
      </c>
      <c r="BM8" s="115">
        <v>2</v>
      </c>
      <c r="BN8" s="117">
        <v>7</v>
      </c>
      <c r="BO8" s="118">
        <f>IF(P8=0,"",IF(BN8=0,"",(BN8/P8)))</f>
        <v>0.25</v>
      </c>
      <c r="BP8" s="119">
        <v>2</v>
      </c>
      <c r="BQ8" s="120">
        <f>IFERROR(BP8/BN8,"-")</f>
        <v>0.28571428571429</v>
      </c>
      <c r="BR8" s="121">
        <v>93000</v>
      </c>
      <c r="BS8" s="122">
        <f>IFERROR(BR8/BN8,"-")</f>
        <v>13285.714285714</v>
      </c>
      <c r="BT8" s="123"/>
      <c r="BU8" s="123">
        <v>1</v>
      </c>
      <c r="BV8" s="123">
        <v>1</v>
      </c>
      <c r="BW8" s="124">
        <v>3</v>
      </c>
      <c r="BX8" s="125">
        <f>IF(P8=0,"",IF(BW8=0,"",(BW8/P8)))</f>
        <v>0.10714285714286</v>
      </c>
      <c r="BY8" s="126">
        <v>1</v>
      </c>
      <c r="BZ8" s="127">
        <f>IFERROR(BY8/BW8,"-")</f>
        <v>0.33333333333333</v>
      </c>
      <c r="CA8" s="128">
        <v>12000</v>
      </c>
      <c r="CB8" s="129">
        <f>IFERROR(CA8/BW8,"-")</f>
        <v>4000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6</v>
      </c>
      <c r="CP8" s="139">
        <v>306000</v>
      </c>
      <c r="CQ8" s="139">
        <v>113000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59</v>
      </c>
      <c r="L9" s="79">
        <v>33</v>
      </c>
      <c r="M9" s="79">
        <v>5</v>
      </c>
      <c r="N9" s="89">
        <v>10</v>
      </c>
      <c r="O9" s="90">
        <v>0</v>
      </c>
      <c r="P9" s="91">
        <f>N9+O9</f>
        <v>10</v>
      </c>
      <c r="Q9" s="80">
        <f>IFERROR(P9/M9,"-")</f>
        <v>2</v>
      </c>
      <c r="R9" s="79">
        <v>0</v>
      </c>
      <c r="S9" s="79">
        <v>0</v>
      </c>
      <c r="T9" s="80">
        <f>IFERROR(R9/(P9),"-")</f>
        <v>0</v>
      </c>
      <c r="U9" s="186"/>
      <c r="V9" s="82">
        <v>1</v>
      </c>
      <c r="W9" s="80">
        <f>IF(P9=0,"-",V9/P9)</f>
        <v>0.1</v>
      </c>
      <c r="X9" s="185">
        <v>45000</v>
      </c>
      <c r="Y9" s="186">
        <f>IFERROR(X9/P9,"-")</f>
        <v>4500</v>
      </c>
      <c r="Z9" s="186">
        <f>IFERROR(X9/V9,"-")</f>
        <v>45000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5</v>
      </c>
      <c r="BX9" s="125">
        <f>IF(P9=0,"",IF(BW9=0,"",(BW9/P9)))</f>
        <v>0.5</v>
      </c>
      <c r="BY9" s="126">
        <v>1</v>
      </c>
      <c r="BZ9" s="127">
        <f>IFERROR(BY9/BW9,"-")</f>
        <v>0.2</v>
      </c>
      <c r="CA9" s="128">
        <v>45000</v>
      </c>
      <c r="CB9" s="129">
        <f>IFERROR(CA9/BW9,"-")</f>
        <v>9000</v>
      </c>
      <c r="CC9" s="130"/>
      <c r="CD9" s="130"/>
      <c r="CE9" s="130">
        <v>1</v>
      </c>
      <c r="CF9" s="131">
        <v>2</v>
      </c>
      <c r="CG9" s="132">
        <f>IF(P9=0,"",IF(CF9=0,"",(CF9/P9)))</f>
        <v>0.2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45000</v>
      </c>
      <c r="CQ9" s="139">
        <v>45000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0.053846153846154</v>
      </c>
      <c r="B10" s="189" t="s">
        <v>75</v>
      </c>
      <c r="C10" s="189"/>
      <c r="D10" s="189" t="s">
        <v>76</v>
      </c>
      <c r="E10" s="189" t="s">
        <v>77</v>
      </c>
      <c r="F10" s="189" t="s">
        <v>63</v>
      </c>
      <c r="G10" s="88" t="s">
        <v>78</v>
      </c>
      <c r="H10" s="88" t="s">
        <v>79</v>
      </c>
      <c r="I10" s="88" t="s">
        <v>80</v>
      </c>
      <c r="J10" s="180">
        <v>390000</v>
      </c>
      <c r="K10" s="79">
        <v>18</v>
      </c>
      <c r="L10" s="79">
        <v>0</v>
      </c>
      <c r="M10" s="79">
        <v>50</v>
      </c>
      <c r="N10" s="89">
        <v>7</v>
      </c>
      <c r="O10" s="90">
        <v>0</v>
      </c>
      <c r="P10" s="91">
        <f>N10+O10</f>
        <v>7</v>
      </c>
      <c r="Q10" s="80">
        <f>IFERROR(P10/M10,"-")</f>
        <v>0.14</v>
      </c>
      <c r="R10" s="79">
        <v>0</v>
      </c>
      <c r="S10" s="79">
        <v>2</v>
      </c>
      <c r="T10" s="80">
        <f>IFERROR(R10/(P10),"-")</f>
        <v>0</v>
      </c>
      <c r="U10" s="186">
        <f>IFERROR(J10/SUM(N10:O13),"-")</f>
        <v>18571.428571429</v>
      </c>
      <c r="V10" s="82">
        <v>2</v>
      </c>
      <c r="W10" s="80">
        <f>IF(P10=0,"-",V10/P10)</f>
        <v>0.28571428571429</v>
      </c>
      <c r="X10" s="185">
        <v>15000</v>
      </c>
      <c r="Y10" s="186">
        <f>IFERROR(X10/P10,"-")</f>
        <v>2142.8571428571</v>
      </c>
      <c r="Z10" s="186">
        <f>IFERROR(X10/V10,"-")</f>
        <v>7500</v>
      </c>
      <c r="AA10" s="180">
        <f>SUM(X10:X13)-SUM(J10:J13)</f>
        <v>-369000</v>
      </c>
      <c r="AB10" s="83">
        <f>SUM(X10:X13)/SUM(J10:J13)</f>
        <v>0.053846153846154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0.14285714285714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0.28571428571429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0.28571428571429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0.28571428571429</v>
      </c>
      <c r="BY10" s="126">
        <v>2</v>
      </c>
      <c r="BZ10" s="127">
        <f>IFERROR(BY10/BW10,"-")</f>
        <v>1</v>
      </c>
      <c r="CA10" s="128">
        <v>15000</v>
      </c>
      <c r="CB10" s="129">
        <f>IFERROR(CA10/BW10,"-")</f>
        <v>7500</v>
      </c>
      <c r="CC10" s="130">
        <v>2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15000</v>
      </c>
      <c r="CQ10" s="139">
        <v>10000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81</v>
      </c>
      <c r="C11" s="189"/>
      <c r="D11" s="189" t="s">
        <v>76</v>
      </c>
      <c r="E11" s="189" t="s">
        <v>82</v>
      </c>
      <c r="F11" s="189" t="s">
        <v>63</v>
      </c>
      <c r="G11" s="88" t="s">
        <v>78</v>
      </c>
      <c r="H11" s="88" t="s">
        <v>83</v>
      </c>
      <c r="I11" s="88"/>
      <c r="J11" s="180"/>
      <c r="K11" s="79">
        <v>0</v>
      </c>
      <c r="L11" s="79">
        <v>0</v>
      </c>
      <c r="M11" s="79">
        <v>1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186"/>
      <c r="V11" s="82">
        <v>0</v>
      </c>
      <c r="W11" s="80" t="str">
        <f>IF(P11=0,"-",V11/P11)</f>
        <v>-</v>
      </c>
      <c r="X11" s="185">
        <v>0</v>
      </c>
      <c r="Y11" s="186" t="str">
        <f>IFERROR(X11/P11,"-")</f>
        <v>-</v>
      </c>
      <c r="Z11" s="186" t="str">
        <f>IFERROR(X11/V11,"-")</f>
        <v>-</v>
      </c>
      <c r="AA11" s="18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84</v>
      </c>
      <c r="C12" s="189"/>
      <c r="D12" s="189" t="s">
        <v>76</v>
      </c>
      <c r="E12" s="189" t="s">
        <v>85</v>
      </c>
      <c r="F12" s="189" t="s">
        <v>63</v>
      </c>
      <c r="G12" s="88" t="s">
        <v>78</v>
      </c>
      <c r="H12" s="88" t="s">
        <v>86</v>
      </c>
      <c r="I12" s="88"/>
      <c r="J12" s="180"/>
      <c r="K12" s="79">
        <v>6</v>
      </c>
      <c r="L12" s="79">
        <v>0</v>
      </c>
      <c r="M12" s="79">
        <v>49</v>
      </c>
      <c r="N12" s="89">
        <v>3</v>
      </c>
      <c r="O12" s="90">
        <v>0</v>
      </c>
      <c r="P12" s="91">
        <f>N12+O12</f>
        <v>3</v>
      </c>
      <c r="Q12" s="80">
        <f>IFERROR(P12/M12,"-")</f>
        <v>0.061224489795918</v>
      </c>
      <c r="R12" s="79">
        <v>1</v>
      </c>
      <c r="S12" s="79">
        <v>1</v>
      </c>
      <c r="T12" s="80">
        <f>IFERROR(R12/(P12),"-")</f>
        <v>0.33333333333333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0.33333333333333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0.33333333333333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 t="s">
        <v>88</v>
      </c>
      <c r="E13" s="189" t="s">
        <v>88</v>
      </c>
      <c r="F13" s="189" t="s">
        <v>68</v>
      </c>
      <c r="G13" s="88" t="s">
        <v>89</v>
      </c>
      <c r="H13" s="88"/>
      <c r="I13" s="88"/>
      <c r="J13" s="180"/>
      <c r="K13" s="79">
        <v>101</v>
      </c>
      <c r="L13" s="79">
        <v>58</v>
      </c>
      <c r="M13" s="79">
        <v>23</v>
      </c>
      <c r="N13" s="89">
        <v>11</v>
      </c>
      <c r="O13" s="90">
        <v>0</v>
      </c>
      <c r="P13" s="91">
        <f>N13+O13</f>
        <v>11</v>
      </c>
      <c r="Q13" s="80">
        <f>IFERROR(P13/M13,"-")</f>
        <v>0.47826086956522</v>
      </c>
      <c r="R13" s="79">
        <v>0</v>
      </c>
      <c r="S13" s="79">
        <v>1</v>
      </c>
      <c r="T13" s="80">
        <f>IFERROR(R13/(P13),"-")</f>
        <v>0</v>
      </c>
      <c r="U13" s="186"/>
      <c r="V13" s="82">
        <v>1</v>
      </c>
      <c r="W13" s="80">
        <f>IF(P13=0,"-",V13/P13)</f>
        <v>0.090909090909091</v>
      </c>
      <c r="X13" s="185">
        <v>6000</v>
      </c>
      <c r="Y13" s="186">
        <f>IFERROR(X13/P13,"-")</f>
        <v>545.45454545455</v>
      </c>
      <c r="Z13" s="186">
        <f>IFERROR(X13/V13,"-")</f>
        <v>6000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0.090909090909091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0.090909090909091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6</v>
      </c>
      <c r="BO13" s="118">
        <f>IF(P13=0,"",IF(BN13=0,"",(BN13/P13)))</f>
        <v>0.54545454545455</v>
      </c>
      <c r="BP13" s="119">
        <v>1</v>
      </c>
      <c r="BQ13" s="120">
        <f>IFERROR(BP13/BN13,"-")</f>
        <v>0.16666666666667</v>
      </c>
      <c r="BR13" s="121">
        <v>6000</v>
      </c>
      <c r="BS13" s="122">
        <f>IFERROR(BR13/BN13,"-")</f>
        <v>1000</v>
      </c>
      <c r="BT13" s="123"/>
      <c r="BU13" s="123">
        <v>1</v>
      </c>
      <c r="BV13" s="123"/>
      <c r="BW13" s="124">
        <v>3</v>
      </c>
      <c r="BX13" s="125">
        <f>IF(P13=0,"",IF(BW13=0,"",(BW13/P13)))</f>
        <v>0.27272727272727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6000</v>
      </c>
      <c r="CQ13" s="139">
        <v>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1.3</v>
      </c>
      <c r="B14" s="189" t="s">
        <v>90</v>
      </c>
      <c r="C14" s="189"/>
      <c r="D14" s="189" t="s">
        <v>76</v>
      </c>
      <c r="E14" s="189" t="s">
        <v>85</v>
      </c>
      <c r="F14" s="189" t="s">
        <v>63</v>
      </c>
      <c r="G14" s="88" t="s">
        <v>91</v>
      </c>
      <c r="H14" s="88" t="s">
        <v>92</v>
      </c>
      <c r="I14" s="88" t="s">
        <v>93</v>
      </c>
      <c r="J14" s="180">
        <v>120000</v>
      </c>
      <c r="K14" s="79">
        <v>3</v>
      </c>
      <c r="L14" s="79">
        <v>0</v>
      </c>
      <c r="M14" s="79">
        <v>14</v>
      </c>
      <c r="N14" s="89">
        <v>1</v>
      </c>
      <c r="O14" s="90">
        <v>0</v>
      </c>
      <c r="P14" s="91">
        <f>N14+O14</f>
        <v>1</v>
      </c>
      <c r="Q14" s="80">
        <f>IFERROR(P14/M14,"-")</f>
        <v>0.071428571428571</v>
      </c>
      <c r="R14" s="79">
        <v>0</v>
      </c>
      <c r="S14" s="79">
        <v>0</v>
      </c>
      <c r="T14" s="80">
        <f>IFERROR(R14/(P14),"-")</f>
        <v>0</v>
      </c>
      <c r="U14" s="186">
        <f>IFERROR(J14/SUM(N14:O16),"-")</f>
        <v>8571.4285714286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SUM(X14:X16)-SUM(J14:J16)</f>
        <v>36000</v>
      </c>
      <c r="AB14" s="83">
        <f>SUM(X14:X16)/SUM(J14:J16)</f>
        <v>1.3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94</v>
      </c>
      <c r="C15" s="189"/>
      <c r="D15" s="189" t="s">
        <v>76</v>
      </c>
      <c r="E15" s="189" t="s">
        <v>95</v>
      </c>
      <c r="F15" s="189" t="s">
        <v>63</v>
      </c>
      <c r="G15" s="88"/>
      <c r="H15" s="88" t="s">
        <v>92</v>
      </c>
      <c r="I15" s="88" t="s">
        <v>96</v>
      </c>
      <c r="J15" s="180"/>
      <c r="K15" s="79">
        <v>7</v>
      </c>
      <c r="L15" s="79">
        <v>0</v>
      </c>
      <c r="M15" s="79">
        <v>13</v>
      </c>
      <c r="N15" s="89">
        <v>4</v>
      </c>
      <c r="O15" s="90">
        <v>0</v>
      </c>
      <c r="P15" s="91">
        <f>N15+O15</f>
        <v>4</v>
      </c>
      <c r="Q15" s="80">
        <f>IFERROR(P15/M15,"-")</f>
        <v>0.30769230769231</v>
      </c>
      <c r="R15" s="79">
        <v>0</v>
      </c>
      <c r="S15" s="79">
        <v>2</v>
      </c>
      <c r="T15" s="80">
        <f>IFERROR(R15/(P15),"-")</f>
        <v>0</v>
      </c>
      <c r="U15" s="186"/>
      <c r="V15" s="82">
        <v>1</v>
      </c>
      <c r="W15" s="80">
        <f>IF(P15=0,"-",V15/P15)</f>
        <v>0.25</v>
      </c>
      <c r="X15" s="185">
        <v>5000</v>
      </c>
      <c r="Y15" s="186">
        <f>IFERROR(X15/P15,"-")</f>
        <v>1250</v>
      </c>
      <c r="Z15" s="186">
        <f>IFERROR(X15/V15,"-")</f>
        <v>5000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0.25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3</v>
      </c>
      <c r="BX15" s="125">
        <f>IF(P15=0,"",IF(BW15=0,"",(BW15/P15)))</f>
        <v>0.75</v>
      </c>
      <c r="BY15" s="126">
        <v>1</v>
      </c>
      <c r="BZ15" s="127">
        <f>IFERROR(BY15/BW15,"-")</f>
        <v>0.33333333333333</v>
      </c>
      <c r="CA15" s="128">
        <v>5000</v>
      </c>
      <c r="CB15" s="129">
        <f>IFERROR(CA15/BW15,"-")</f>
        <v>1666.6666666667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5000</v>
      </c>
      <c r="CQ15" s="139">
        <v>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97</v>
      </c>
      <c r="C16" s="189"/>
      <c r="D16" s="189" t="s">
        <v>88</v>
      </c>
      <c r="E16" s="189" t="s">
        <v>88</v>
      </c>
      <c r="F16" s="189" t="s">
        <v>68</v>
      </c>
      <c r="G16" s="88"/>
      <c r="H16" s="88"/>
      <c r="I16" s="88"/>
      <c r="J16" s="180"/>
      <c r="K16" s="79">
        <v>26</v>
      </c>
      <c r="L16" s="79">
        <v>24</v>
      </c>
      <c r="M16" s="79">
        <v>34</v>
      </c>
      <c r="N16" s="89">
        <v>9</v>
      </c>
      <c r="O16" s="90">
        <v>0</v>
      </c>
      <c r="P16" s="91">
        <f>N16+O16</f>
        <v>9</v>
      </c>
      <c r="Q16" s="80">
        <f>IFERROR(P16/M16,"-")</f>
        <v>0.26470588235294</v>
      </c>
      <c r="R16" s="79">
        <v>1</v>
      </c>
      <c r="S16" s="79">
        <v>2</v>
      </c>
      <c r="T16" s="80">
        <f>IFERROR(R16/(P16),"-")</f>
        <v>0.11111111111111</v>
      </c>
      <c r="U16" s="186"/>
      <c r="V16" s="82">
        <v>3</v>
      </c>
      <c r="W16" s="80">
        <f>IF(P16=0,"-",V16/P16)</f>
        <v>0.33333333333333</v>
      </c>
      <c r="X16" s="185">
        <v>151000</v>
      </c>
      <c r="Y16" s="186">
        <f>IFERROR(X16/P16,"-")</f>
        <v>16777.777777778</v>
      </c>
      <c r="Z16" s="186">
        <f>IFERROR(X16/V16,"-")</f>
        <v>50333.333333333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5</v>
      </c>
      <c r="BO16" s="118">
        <f>IF(P16=0,"",IF(BN16=0,"",(BN16/P16)))</f>
        <v>0.55555555555556</v>
      </c>
      <c r="BP16" s="119">
        <v>2</v>
      </c>
      <c r="BQ16" s="120">
        <f>IFERROR(BP16/BN16,"-")</f>
        <v>0.4</v>
      </c>
      <c r="BR16" s="121">
        <v>13000</v>
      </c>
      <c r="BS16" s="122">
        <f>IFERROR(BR16/BN16,"-")</f>
        <v>2600</v>
      </c>
      <c r="BT16" s="123">
        <v>1</v>
      </c>
      <c r="BU16" s="123">
        <v>1</v>
      </c>
      <c r="BV16" s="123"/>
      <c r="BW16" s="124">
        <v>3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0.11111111111111</v>
      </c>
      <c r="CH16" s="133">
        <v>1</v>
      </c>
      <c r="CI16" s="134">
        <f>IFERROR(CH16/CF16,"-")</f>
        <v>1</v>
      </c>
      <c r="CJ16" s="135">
        <v>138000</v>
      </c>
      <c r="CK16" s="136">
        <f>IFERROR(CJ16/CF16,"-")</f>
        <v>138000</v>
      </c>
      <c r="CL16" s="137"/>
      <c r="CM16" s="137"/>
      <c r="CN16" s="137">
        <v>1</v>
      </c>
      <c r="CO16" s="138">
        <v>3</v>
      </c>
      <c r="CP16" s="139">
        <v>151000</v>
      </c>
      <c r="CQ16" s="139">
        <v>138000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1.0763888888889</v>
      </c>
      <c r="B17" s="189" t="s">
        <v>98</v>
      </c>
      <c r="C17" s="189"/>
      <c r="D17" s="189" t="s">
        <v>70</v>
      </c>
      <c r="E17" s="189" t="s">
        <v>99</v>
      </c>
      <c r="F17" s="189" t="s">
        <v>63</v>
      </c>
      <c r="G17" s="88" t="s">
        <v>100</v>
      </c>
      <c r="H17" s="88" t="s">
        <v>101</v>
      </c>
      <c r="I17" s="88" t="s">
        <v>102</v>
      </c>
      <c r="J17" s="180">
        <v>144000</v>
      </c>
      <c r="K17" s="79">
        <v>9</v>
      </c>
      <c r="L17" s="79">
        <v>0</v>
      </c>
      <c r="M17" s="79">
        <v>51</v>
      </c>
      <c r="N17" s="89">
        <v>4</v>
      </c>
      <c r="O17" s="90">
        <v>0</v>
      </c>
      <c r="P17" s="91">
        <f>N17+O17</f>
        <v>4</v>
      </c>
      <c r="Q17" s="80">
        <f>IFERROR(P17/M17,"-")</f>
        <v>0.07843137254902</v>
      </c>
      <c r="R17" s="79">
        <v>0</v>
      </c>
      <c r="S17" s="79">
        <v>1</v>
      </c>
      <c r="T17" s="80">
        <f>IFERROR(R17/(P17),"-")</f>
        <v>0</v>
      </c>
      <c r="U17" s="186">
        <f>IFERROR(J17/SUM(N17:O18),"-")</f>
        <v>16000</v>
      </c>
      <c r="V17" s="82">
        <v>2</v>
      </c>
      <c r="W17" s="80">
        <f>IF(P17=0,"-",V17/P17)</f>
        <v>0.5</v>
      </c>
      <c r="X17" s="185">
        <v>8000</v>
      </c>
      <c r="Y17" s="186">
        <f>IFERROR(X17/P17,"-")</f>
        <v>2000</v>
      </c>
      <c r="Z17" s="186">
        <f>IFERROR(X17/V17,"-")</f>
        <v>4000</v>
      </c>
      <c r="AA17" s="180">
        <f>SUM(X17:X18)-SUM(J17:J18)</f>
        <v>11000</v>
      </c>
      <c r="AB17" s="83">
        <f>SUM(X17:X18)/SUM(J17:J18)</f>
        <v>1.0763888888889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0.5</v>
      </c>
      <c r="BP17" s="119">
        <v>2</v>
      </c>
      <c r="BQ17" s="120">
        <f>IFERROR(BP17/BN17,"-")</f>
        <v>1</v>
      </c>
      <c r="BR17" s="121">
        <v>8000</v>
      </c>
      <c r="BS17" s="122">
        <f>IFERROR(BR17/BN17,"-")</f>
        <v>4000</v>
      </c>
      <c r="BT17" s="123">
        <v>2</v>
      </c>
      <c r="BU17" s="123"/>
      <c r="BV17" s="123"/>
      <c r="BW17" s="124">
        <v>1</v>
      </c>
      <c r="BX17" s="125">
        <f>IF(P17=0,"",IF(BW17=0,"",(BW17/P17)))</f>
        <v>0.25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8000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103</v>
      </c>
      <c r="C18" s="189"/>
      <c r="D18" s="189" t="s">
        <v>70</v>
      </c>
      <c r="E18" s="189" t="s">
        <v>99</v>
      </c>
      <c r="F18" s="189" t="s">
        <v>68</v>
      </c>
      <c r="G18" s="88"/>
      <c r="H18" s="88"/>
      <c r="I18" s="88"/>
      <c r="J18" s="180"/>
      <c r="K18" s="79">
        <v>35</v>
      </c>
      <c r="L18" s="79">
        <v>24</v>
      </c>
      <c r="M18" s="79">
        <v>48</v>
      </c>
      <c r="N18" s="89">
        <v>5</v>
      </c>
      <c r="O18" s="90">
        <v>0</v>
      </c>
      <c r="P18" s="91">
        <f>N18+O18</f>
        <v>5</v>
      </c>
      <c r="Q18" s="80">
        <f>IFERROR(P18/M18,"-")</f>
        <v>0.10416666666667</v>
      </c>
      <c r="R18" s="79">
        <v>2</v>
      </c>
      <c r="S18" s="79">
        <v>0</v>
      </c>
      <c r="T18" s="80">
        <f>IFERROR(R18/(P18),"-")</f>
        <v>0.4</v>
      </c>
      <c r="U18" s="186"/>
      <c r="V18" s="82">
        <v>2</v>
      </c>
      <c r="W18" s="80">
        <f>IF(P18=0,"-",V18/P18)</f>
        <v>0.4</v>
      </c>
      <c r="X18" s="185">
        <v>147000</v>
      </c>
      <c r="Y18" s="186">
        <f>IFERROR(X18/P18,"-")</f>
        <v>29400</v>
      </c>
      <c r="Z18" s="186">
        <f>IFERROR(X18/V18,"-")</f>
        <v>73500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0.2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0.2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0.4</v>
      </c>
      <c r="BY18" s="126">
        <v>1</v>
      </c>
      <c r="BZ18" s="127">
        <f>IFERROR(BY18/BW18,"-")</f>
        <v>0.5</v>
      </c>
      <c r="CA18" s="128">
        <v>11000</v>
      </c>
      <c r="CB18" s="129">
        <f>IFERROR(CA18/BW18,"-")</f>
        <v>5500</v>
      </c>
      <c r="CC18" s="130"/>
      <c r="CD18" s="130"/>
      <c r="CE18" s="130">
        <v>1</v>
      </c>
      <c r="CF18" s="131">
        <v>1</v>
      </c>
      <c r="CG18" s="132">
        <f>IF(P18=0,"",IF(CF18=0,"",(CF18/P18)))</f>
        <v>0.2</v>
      </c>
      <c r="CH18" s="133">
        <v>1</v>
      </c>
      <c r="CI18" s="134">
        <f>IFERROR(CH18/CF18,"-")</f>
        <v>1</v>
      </c>
      <c r="CJ18" s="135">
        <v>136000</v>
      </c>
      <c r="CK18" s="136">
        <f>IFERROR(CJ18/CF18,"-")</f>
        <v>136000</v>
      </c>
      <c r="CL18" s="137"/>
      <c r="CM18" s="137"/>
      <c r="CN18" s="137">
        <v>1</v>
      </c>
      <c r="CO18" s="138">
        <v>2</v>
      </c>
      <c r="CP18" s="139">
        <v>147000</v>
      </c>
      <c r="CQ18" s="139">
        <v>136000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1.6111111111111</v>
      </c>
      <c r="B19" s="189" t="s">
        <v>104</v>
      </c>
      <c r="C19" s="189"/>
      <c r="D19" s="189" t="s">
        <v>105</v>
      </c>
      <c r="E19" s="189" t="s">
        <v>106</v>
      </c>
      <c r="F19" s="189" t="s">
        <v>63</v>
      </c>
      <c r="G19" s="88" t="s">
        <v>100</v>
      </c>
      <c r="H19" s="88" t="s">
        <v>101</v>
      </c>
      <c r="I19" s="191" t="s">
        <v>107</v>
      </c>
      <c r="J19" s="180">
        <v>144000</v>
      </c>
      <c r="K19" s="79">
        <v>19</v>
      </c>
      <c r="L19" s="79">
        <v>0</v>
      </c>
      <c r="M19" s="79">
        <v>61</v>
      </c>
      <c r="N19" s="89">
        <v>5</v>
      </c>
      <c r="O19" s="90">
        <v>0</v>
      </c>
      <c r="P19" s="91">
        <f>N19+O19</f>
        <v>5</v>
      </c>
      <c r="Q19" s="80">
        <f>IFERROR(P19/M19,"-")</f>
        <v>0.081967213114754</v>
      </c>
      <c r="R19" s="79">
        <v>1</v>
      </c>
      <c r="S19" s="79">
        <v>2</v>
      </c>
      <c r="T19" s="80">
        <f>IFERROR(R19/(P19),"-")</f>
        <v>0.2</v>
      </c>
      <c r="U19" s="186">
        <f>IFERROR(J19/SUM(N19:O20),"-")</f>
        <v>16000</v>
      </c>
      <c r="V19" s="82">
        <v>1</v>
      </c>
      <c r="W19" s="80">
        <f>IF(P19=0,"-",V19/P19)</f>
        <v>0.2</v>
      </c>
      <c r="X19" s="185">
        <v>10000</v>
      </c>
      <c r="Y19" s="186">
        <f>IFERROR(X19/P19,"-")</f>
        <v>2000</v>
      </c>
      <c r="Z19" s="186">
        <f>IFERROR(X19/V19,"-")</f>
        <v>10000</v>
      </c>
      <c r="AA19" s="180">
        <f>SUM(X19:X20)-SUM(J19:J20)</f>
        <v>88000</v>
      </c>
      <c r="AB19" s="83">
        <f>SUM(X19:X20)/SUM(J19:J20)</f>
        <v>1.6111111111111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0.4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0.6</v>
      </c>
      <c r="BP19" s="119">
        <v>1</v>
      </c>
      <c r="BQ19" s="120">
        <f>IFERROR(BP19/BN19,"-")</f>
        <v>0.33333333333333</v>
      </c>
      <c r="BR19" s="121">
        <v>10000</v>
      </c>
      <c r="BS19" s="122">
        <f>IFERROR(BR19/BN19,"-")</f>
        <v>3333.3333333333</v>
      </c>
      <c r="BT19" s="123"/>
      <c r="BU19" s="123">
        <v>1</v>
      </c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10000</v>
      </c>
      <c r="CQ19" s="139">
        <v>10000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108</v>
      </c>
      <c r="C20" s="189"/>
      <c r="D20" s="189" t="s">
        <v>105</v>
      </c>
      <c r="E20" s="189" t="s">
        <v>106</v>
      </c>
      <c r="F20" s="189" t="s">
        <v>68</v>
      </c>
      <c r="G20" s="88"/>
      <c r="H20" s="88"/>
      <c r="I20" s="88"/>
      <c r="J20" s="180"/>
      <c r="K20" s="79">
        <v>58</v>
      </c>
      <c r="L20" s="79">
        <v>36</v>
      </c>
      <c r="M20" s="79">
        <v>11</v>
      </c>
      <c r="N20" s="89">
        <v>4</v>
      </c>
      <c r="O20" s="90">
        <v>0</v>
      </c>
      <c r="P20" s="91">
        <f>N20+O20</f>
        <v>4</v>
      </c>
      <c r="Q20" s="80">
        <f>IFERROR(P20/M20,"-")</f>
        <v>0.36363636363636</v>
      </c>
      <c r="R20" s="79">
        <v>1</v>
      </c>
      <c r="S20" s="79">
        <v>3</v>
      </c>
      <c r="T20" s="80">
        <f>IFERROR(R20/(P20),"-")</f>
        <v>0.25</v>
      </c>
      <c r="U20" s="186"/>
      <c r="V20" s="82">
        <v>2</v>
      </c>
      <c r="W20" s="80">
        <f>IF(P20=0,"-",V20/P20)</f>
        <v>0.5</v>
      </c>
      <c r="X20" s="185">
        <v>222000</v>
      </c>
      <c r="Y20" s="186">
        <f>IFERROR(X20/P20,"-")</f>
        <v>55500</v>
      </c>
      <c r="Z20" s="186">
        <f>IFERROR(X20/V20,"-")</f>
        <v>111000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0.5</v>
      </c>
      <c r="BP20" s="119">
        <v>1</v>
      </c>
      <c r="BQ20" s="120">
        <f>IFERROR(BP20/BN20,"-")</f>
        <v>0.5</v>
      </c>
      <c r="BR20" s="121">
        <v>184000</v>
      </c>
      <c r="BS20" s="122">
        <f>IFERROR(BR20/BN20,"-")</f>
        <v>92000</v>
      </c>
      <c r="BT20" s="123"/>
      <c r="BU20" s="123"/>
      <c r="BV20" s="123">
        <v>1</v>
      </c>
      <c r="BW20" s="124">
        <v>1</v>
      </c>
      <c r="BX20" s="125">
        <f>IF(P20=0,"",IF(BW20=0,"",(BW20/P20)))</f>
        <v>0.25</v>
      </c>
      <c r="BY20" s="126">
        <v>1</v>
      </c>
      <c r="BZ20" s="127">
        <f>IFERROR(BY20/BW20,"-")</f>
        <v>1</v>
      </c>
      <c r="CA20" s="128">
        <v>38000</v>
      </c>
      <c r="CB20" s="129">
        <f>IFERROR(CA20/BW20,"-")</f>
        <v>38000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222000</v>
      </c>
      <c r="CQ20" s="139">
        <v>184000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0.88888888888889</v>
      </c>
      <c r="B21" s="189" t="s">
        <v>109</v>
      </c>
      <c r="C21" s="189"/>
      <c r="D21" s="189" t="s">
        <v>70</v>
      </c>
      <c r="E21" s="189" t="s">
        <v>99</v>
      </c>
      <c r="F21" s="189" t="s">
        <v>63</v>
      </c>
      <c r="G21" s="88" t="s">
        <v>110</v>
      </c>
      <c r="H21" s="88" t="s">
        <v>101</v>
      </c>
      <c r="I21" s="88" t="s">
        <v>111</v>
      </c>
      <c r="J21" s="180">
        <v>180000</v>
      </c>
      <c r="K21" s="79">
        <v>16</v>
      </c>
      <c r="L21" s="79">
        <v>0</v>
      </c>
      <c r="M21" s="79">
        <v>73</v>
      </c>
      <c r="N21" s="89">
        <v>5</v>
      </c>
      <c r="O21" s="90">
        <v>1</v>
      </c>
      <c r="P21" s="91">
        <f>N21+O21</f>
        <v>6</v>
      </c>
      <c r="Q21" s="80">
        <f>IFERROR(P21/M21,"-")</f>
        <v>0.082191780821918</v>
      </c>
      <c r="R21" s="79">
        <v>1</v>
      </c>
      <c r="S21" s="79">
        <v>1</v>
      </c>
      <c r="T21" s="80">
        <f>IFERROR(R21/(P21),"-")</f>
        <v>0.16666666666667</v>
      </c>
      <c r="U21" s="186">
        <f>IFERROR(J21/SUM(N21:O22),"-")</f>
        <v>18000</v>
      </c>
      <c r="V21" s="82">
        <v>1</v>
      </c>
      <c r="W21" s="80">
        <f>IF(P21=0,"-",V21/P21)</f>
        <v>0.16666666666667</v>
      </c>
      <c r="X21" s="185">
        <v>144000</v>
      </c>
      <c r="Y21" s="186">
        <f>IFERROR(X21/P21,"-")</f>
        <v>24000</v>
      </c>
      <c r="Z21" s="186">
        <f>IFERROR(X21/V21,"-")</f>
        <v>144000</v>
      </c>
      <c r="AA21" s="180">
        <f>SUM(X21:X22)-SUM(J21:J22)</f>
        <v>-20000</v>
      </c>
      <c r="AB21" s="83">
        <f>SUM(X21:X22)/SUM(J21:J22)</f>
        <v>0.88888888888889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5</v>
      </c>
      <c r="BO21" s="118">
        <f>IF(P21=0,"",IF(BN21=0,"",(BN21/P21)))</f>
        <v>0.83333333333333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0.16666666666667</v>
      </c>
      <c r="BY21" s="126">
        <v>1</v>
      </c>
      <c r="BZ21" s="127">
        <f>IFERROR(BY21/BW21,"-")</f>
        <v>1</v>
      </c>
      <c r="CA21" s="128">
        <v>144000</v>
      </c>
      <c r="CB21" s="129">
        <f>IFERROR(CA21/BW21,"-")</f>
        <v>144000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144000</v>
      </c>
      <c r="CQ21" s="139">
        <v>144000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/>
      <c r="B22" s="189" t="s">
        <v>112</v>
      </c>
      <c r="C22" s="189"/>
      <c r="D22" s="189" t="s">
        <v>70</v>
      </c>
      <c r="E22" s="189" t="s">
        <v>99</v>
      </c>
      <c r="F22" s="189" t="s">
        <v>68</v>
      </c>
      <c r="G22" s="88"/>
      <c r="H22" s="88"/>
      <c r="I22" s="88"/>
      <c r="J22" s="180"/>
      <c r="K22" s="79">
        <v>36</v>
      </c>
      <c r="L22" s="79">
        <v>25</v>
      </c>
      <c r="M22" s="79">
        <v>20</v>
      </c>
      <c r="N22" s="89">
        <v>4</v>
      </c>
      <c r="O22" s="90">
        <v>0</v>
      </c>
      <c r="P22" s="91">
        <f>N22+O22</f>
        <v>4</v>
      </c>
      <c r="Q22" s="80">
        <f>IFERROR(P22/M22,"-")</f>
        <v>0.2</v>
      </c>
      <c r="R22" s="79">
        <v>1</v>
      </c>
      <c r="S22" s="79">
        <v>0</v>
      </c>
      <c r="T22" s="80">
        <f>IFERROR(R22/(P22),"-")</f>
        <v>0.25</v>
      </c>
      <c r="U22" s="186"/>
      <c r="V22" s="82">
        <v>2</v>
      </c>
      <c r="W22" s="80">
        <f>IF(P22=0,"-",V22/P22)</f>
        <v>0.5</v>
      </c>
      <c r="X22" s="185">
        <v>16000</v>
      </c>
      <c r="Y22" s="186">
        <f>IFERROR(X22/P22,"-")</f>
        <v>4000</v>
      </c>
      <c r="Z22" s="186">
        <f>IFERROR(X22/V22,"-")</f>
        <v>8000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0.5</v>
      </c>
      <c r="BP22" s="119">
        <v>1</v>
      </c>
      <c r="BQ22" s="120">
        <f>IFERROR(BP22/BN22,"-")</f>
        <v>0.5</v>
      </c>
      <c r="BR22" s="121">
        <v>13000</v>
      </c>
      <c r="BS22" s="122">
        <f>IFERROR(BR22/BN22,"-")</f>
        <v>6500</v>
      </c>
      <c r="BT22" s="123"/>
      <c r="BU22" s="123"/>
      <c r="BV22" s="123">
        <v>1</v>
      </c>
      <c r="BW22" s="124">
        <v>2</v>
      </c>
      <c r="BX22" s="125">
        <f>IF(P22=0,"",IF(BW22=0,"",(BW22/P22)))</f>
        <v>0.5</v>
      </c>
      <c r="BY22" s="126">
        <v>1</v>
      </c>
      <c r="BZ22" s="127">
        <f>IFERROR(BY22/BW22,"-")</f>
        <v>0.5</v>
      </c>
      <c r="CA22" s="128">
        <v>3000</v>
      </c>
      <c r="CB22" s="129">
        <f>IFERROR(CA22/BW22,"-")</f>
        <v>1500</v>
      </c>
      <c r="CC22" s="130">
        <v>1</v>
      </c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16000</v>
      </c>
      <c r="CQ22" s="139">
        <v>13000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1.3055555555556</v>
      </c>
      <c r="B23" s="189" t="s">
        <v>113</v>
      </c>
      <c r="C23" s="189"/>
      <c r="D23" s="189" t="s">
        <v>105</v>
      </c>
      <c r="E23" s="189" t="s">
        <v>114</v>
      </c>
      <c r="F23" s="189" t="s">
        <v>63</v>
      </c>
      <c r="G23" s="88" t="s">
        <v>110</v>
      </c>
      <c r="H23" s="88" t="s">
        <v>101</v>
      </c>
      <c r="I23" s="88" t="s">
        <v>115</v>
      </c>
      <c r="J23" s="180">
        <v>180000</v>
      </c>
      <c r="K23" s="79">
        <v>16</v>
      </c>
      <c r="L23" s="79">
        <v>0</v>
      </c>
      <c r="M23" s="79">
        <v>44</v>
      </c>
      <c r="N23" s="89">
        <v>9</v>
      </c>
      <c r="O23" s="90">
        <v>0</v>
      </c>
      <c r="P23" s="91">
        <f>N23+O23</f>
        <v>9</v>
      </c>
      <c r="Q23" s="80">
        <f>IFERROR(P23/M23,"-")</f>
        <v>0.20454545454545</v>
      </c>
      <c r="R23" s="79">
        <v>2</v>
      </c>
      <c r="S23" s="79">
        <v>1</v>
      </c>
      <c r="T23" s="80">
        <f>IFERROR(R23/(P23),"-")</f>
        <v>0.22222222222222</v>
      </c>
      <c r="U23" s="186">
        <f>IFERROR(J23/SUM(N23:O24),"-")</f>
        <v>12857.142857143</v>
      </c>
      <c r="V23" s="82">
        <v>2</v>
      </c>
      <c r="W23" s="80">
        <f>IF(P23=0,"-",V23/P23)</f>
        <v>0.22222222222222</v>
      </c>
      <c r="X23" s="185">
        <v>10000</v>
      </c>
      <c r="Y23" s="186">
        <f>IFERROR(X23/P23,"-")</f>
        <v>1111.1111111111</v>
      </c>
      <c r="Z23" s="186">
        <f>IFERROR(X23/V23,"-")</f>
        <v>5000</v>
      </c>
      <c r="AA23" s="180">
        <f>SUM(X23:X24)-SUM(J23:J24)</f>
        <v>55000</v>
      </c>
      <c r="AB23" s="83">
        <f>SUM(X23:X24)/SUM(J23:J24)</f>
        <v>1.3055555555556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0.11111111111111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0.11111111111111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0.11111111111111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3</v>
      </c>
      <c r="BO23" s="118">
        <f>IF(P23=0,"",IF(BN23=0,"",(BN23/P23)))</f>
        <v>0.33333333333333</v>
      </c>
      <c r="BP23" s="119">
        <v>1</v>
      </c>
      <c r="BQ23" s="120">
        <f>IFERROR(BP23/BN23,"-")</f>
        <v>0.33333333333333</v>
      </c>
      <c r="BR23" s="121">
        <v>5000</v>
      </c>
      <c r="BS23" s="122">
        <f>IFERROR(BR23/BN23,"-")</f>
        <v>1666.6666666667</v>
      </c>
      <c r="BT23" s="123">
        <v>1</v>
      </c>
      <c r="BU23" s="123"/>
      <c r="BV23" s="123"/>
      <c r="BW23" s="124">
        <v>3</v>
      </c>
      <c r="BX23" s="125">
        <f>IF(P23=0,"",IF(BW23=0,"",(BW23/P23)))</f>
        <v>0.33333333333333</v>
      </c>
      <c r="BY23" s="126">
        <v>1</v>
      </c>
      <c r="BZ23" s="127">
        <f>IFERROR(BY23/BW23,"-")</f>
        <v>0.33333333333333</v>
      </c>
      <c r="CA23" s="128">
        <v>5000</v>
      </c>
      <c r="CB23" s="129">
        <f>IFERROR(CA23/BW23,"-")</f>
        <v>1666.6666666667</v>
      </c>
      <c r="CC23" s="130">
        <v>1</v>
      </c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10000</v>
      </c>
      <c r="CQ23" s="139">
        <v>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116</v>
      </c>
      <c r="C24" s="189"/>
      <c r="D24" s="189" t="s">
        <v>105</v>
      </c>
      <c r="E24" s="189" t="s">
        <v>114</v>
      </c>
      <c r="F24" s="189" t="s">
        <v>68</v>
      </c>
      <c r="G24" s="88"/>
      <c r="H24" s="88"/>
      <c r="I24" s="88"/>
      <c r="J24" s="180"/>
      <c r="K24" s="79">
        <v>73</v>
      </c>
      <c r="L24" s="79">
        <v>34</v>
      </c>
      <c r="M24" s="79">
        <v>18</v>
      </c>
      <c r="N24" s="89">
        <v>5</v>
      </c>
      <c r="O24" s="90">
        <v>0</v>
      </c>
      <c r="P24" s="91">
        <f>N24+O24</f>
        <v>5</v>
      </c>
      <c r="Q24" s="80">
        <f>IFERROR(P24/M24,"-")</f>
        <v>0.27777777777778</v>
      </c>
      <c r="R24" s="79">
        <v>0</v>
      </c>
      <c r="S24" s="79">
        <v>2</v>
      </c>
      <c r="T24" s="80">
        <f>IFERROR(R24/(P24),"-")</f>
        <v>0</v>
      </c>
      <c r="U24" s="186"/>
      <c r="V24" s="82">
        <v>1</v>
      </c>
      <c r="W24" s="80">
        <f>IF(P24=0,"-",V24/P24)</f>
        <v>0.2</v>
      </c>
      <c r="X24" s="185">
        <v>225000</v>
      </c>
      <c r="Y24" s="186">
        <f>IFERROR(X24/P24,"-")</f>
        <v>45000</v>
      </c>
      <c r="Z24" s="186">
        <f>IFERROR(X24/V24,"-")</f>
        <v>225000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0.2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3</v>
      </c>
      <c r="BX24" s="125">
        <f>IF(P24=0,"",IF(BW24=0,"",(BW24/P24)))</f>
        <v>0.6</v>
      </c>
      <c r="BY24" s="126">
        <v>1</v>
      </c>
      <c r="BZ24" s="127">
        <f>IFERROR(BY24/BW24,"-")</f>
        <v>0.33333333333333</v>
      </c>
      <c r="CA24" s="128">
        <v>225000</v>
      </c>
      <c r="CB24" s="129">
        <f>IFERROR(CA24/BW24,"-")</f>
        <v>75000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225000</v>
      </c>
      <c r="CQ24" s="139">
        <v>225000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>
        <f>AB25</f>
        <v>2.7179487179487</v>
      </c>
      <c r="B25" s="189" t="s">
        <v>117</v>
      </c>
      <c r="C25" s="189"/>
      <c r="D25" s="189" t="s">
        <v>70</v>
      </c>
      <c r="E25" s="189" t="s">
        <v>118</v>
      </c>
      <c r="F25" s="189" t="s">
        <v>63</v>
      </c>
      <c r="G25" s="88" t="s">
        <v>119</v>
      </c>
      <c r="H25" s="88" t="s">
        <v>101</v>
      </c>
      <c r="I25" s="88" t="s">
        <v>115</v>
      </c>
      <c r="J25" s="180">
        <v>156000</v>
      </c>
      <c r="K25" s="79">
        <v>26</v>
      </c>
      <c r="L25" s="79">
        <v>0</v>
      </c>
      <c r="M25" s="79">
        <v>92</v>
      </c>
      <c r="N25" s="89">
        <v>8</v>
      </c>
      <c r="O25" s="90">
        <v>0</v>
      </c>
      <c r="P25" s="91">
        <f>N25+O25</f>
        <v>8</v>
      </c>
      <c r="Q25" s="80">
        <f>IFERROR(P25/M25,"-")</f>
        <v>0.08695652173913</v>
      </c>
      <c r="R25" s="79">
        <v>2</v>
      </c>
      <c r="S25" s="79">
        <v>0</v>
      </c>
      <c r="T25" s="80">
        <f>IFERROR(R25/(P25),"-")</f>
        <v>0.25</v>
      </c>
      <c r="U25" s="186">
        <f>IFERROR(J25/SUM(N25:O26),"-")</f>
        <v>10400</v>
      </c>
      <c r="V25" s="82">
        <v>3</v>
      </c>
      <c r="W25" s="80">
        <f>IF(P25=0,"-",V25/P25)</f>
        <v>0.375</v>
      </c>
      <c r="X25" s="185">
        <v>414000</v>
      </c>
      <c r="Y25" s="186">
        <f>IFERROR(X25/P25,"-")</f>
        <v>51750</v>
      </c>
      <c r="Z25" s="186">
        <f>IFERROR(X25/V25,"-")</f>
        <v>138000</v>
      </c>
      <c r="AA25" s="180">
        <f>SUM(X25:X26)-SUM(J25:J26)</f>
        <v>268000</v>
      </c>
      <c r="AB25" s="83">
        <f>SUM(X25:X26)/SUM(J25:J26)</f>
        <v>2.7179487179487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3</v>
      </c>
      <c r="BF25" s="111">
        <f>IF(P25=0,"",IF(BE25=0,"",(BE25/P25)))</f>
        <v>0.375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0.375</v>
      </c>
      <c r="BP25" s="119">
        <v>1</v>
      </c>
      <c r="BQ25" s="120">
        <f>IFERROR(BP25/BN25,"-")</f>
        <v>0.33333333333333</v>
      </c>
      <c r="BR25" s="121">
        <v>123000</v>
      </c>
      <c r="BS25" s="122">
        <f>IFERROR(BR25/BN25,"-")</f>
        <v>41000</v>
      </c>
      <c r="BT25" s="123"/>
      <c r="BU25" s="123"/>
      <c r="BV25" s="123">
        <v>1</v>
      </c>
      <c r="BW25" s="124">
        <v>2</v>
      </c>
      <c r="BX25" s="125">
        <f>IF(P25=0,"",IF(BW25=0,"",(BW25/P25)))</f>
        <v>0.25</v>
      </c>
      <c r="BY25" s="126">
        <v>2</v>
      </c>
      <c r="BZ25" s="127">
        <f>IFERROR(BY25/BW25,"-")</f>
        <v>1</v>
      </c>
      <c r="CA25" s="128">
        <v>291000</v>
      </c>
      <c r="CB25" s="129">
        <f>IFERROR(CA25/BW25,"-")</f>
        <v>145500</v>
      </c>
      <c r="CC25" s="130"/>
      <c r="CD25" s="130"/>
      <c r="CE25" s="130">
        <v>2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3</v>
      </c>
      <c r="CP25" s="139">
        <v>414000</v>
      </c>
      <c r="CQ25" s="139">
        <v>228000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120</v>
      </c>
      <c r="C26" s="189"/>
      <c r="D26" s="189" t="s">
        <v>70</v>
      </c>
      <c r="E26" s="189" t="s">
        <v>118</v>
      </c>
      <c r="F26" s="189" t="s">
        <v>68</v>
      </c>
      <c r="G26" s="88"/>
      <c r="H26" s="88"/>
      <c r="I26" s="88"/>
      <c r="J26" s="180"/>
      <c r="K26" s="79">
        <v>63</v>
      </c>
      <c r="L26" s="79">
        <v>31</v>
      </c>
      <c r="M26" s="79">
        <v>15</v>
      </c>
      <c r="N26" s="89">
        <v>7</v>
      </c>
      <c r="O26" s="90">
        <v>0</v>
      </c>
      <c r="P26" s="91">
        <f>N26+O26</f>
        <v>7</v>
      </c>
      <c r="Q26" s="80">
        <f>IFERROR(P26/M26,"-")</f>
        <v>0.46666666666667</v>
      </c>
      <c r="R26" s="79">
        <v>1</v>
      </c>
      <c r="S26" s="79">
        <v>1</v>
      </c>
      <c r="T26" s="80">
        <f>IFERROR(R26/(P26),"-")</f>
        <v>0.14285714285714</v>
      </c>
      <c r="U26" s="186"/>
      <c r="V26" s="82">
        <v>1</v>
      </c>
      <c r="W26" s="80">
        <f>IF(P26=0,"-",V26/P26)</f>
        <v>0.14285714285714</v>
      </c>
      <c r="X26" s="185">
        <v>10000</v>
      </c>
      <c r="Y26" s="186">
        <f>IFERROR(X26/P26,"-")</f>
        <v>1428.5714285714</v>
      </c>
      <c r="Z26" s="186">
        <f>IFERROR(X26/V26,"-")</f>
        <v>10000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0.14285714285714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0.14285714285714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5</v>
      </c>
      <c r="BX26" s="125">
        <f>IF(P26=0,"",IF(BW26=0,"",(BW26/P26)))</f>
        <v>0.71428571428571</v>
      </c>
      <c r="BY26" s="126">
        <v>1</v>
      </c>
      <c r="BZ26" s="127">
        <f>IFERROR(BY26/BW26,"-")</f>
        <v>0.2</v>
      </c>
      <c r="CA26" s="128">
        <v>10000</v>
      </c>
      <c r="CB26" s="129">
        <f>IFERROR(CA26/BW26,"-")</f>
        <v>2000</v>
      </c>
      <c r="CC26" s="130"/>
      <c r="CD26" s="130">
        <v>1</v>
      </c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10000</v>
      </c>
      <c r="CQ26" s="139">
        <v>10000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2.0384615384615</v>
      </c>
      <c r="B27" s="189" t="s">
        <v>121</v>
      </c>
      <c r="C27" s="189"/>
      <c r="D27" s="189" t="s">
        <v>105</v>
      </c>
      <c r="E27" s="189" t="s">
        <v>114</v>
      </c>
      <c r="F27" s="189" t="s">
        <v>63</v>
      </c>
      <c r="G27" s="88" t="s">
        <v>119</v>
      </c>
      <c r="H27" s="88" t="s">
        <v>101</v>
      </c>
      <c r="I27" s="190" t="s">
        <v>122</v>
      </c>
      <c r="J27" s="180">
        <v>156000</v>
      </c>
      <c r="K27" s="79">
        <v>10</v>
      </c>
      <c r="L27" s="79">
        <v>0</v>
      </c>
      <c r="M27" s="79">
        <v>28</v>
      </c>
      <c r="N27" s="89">
        <v>3</v>
      </c>
      <c r="O27" s="90">
        <v>0</v>
      </c>
      <c r="P27" s="91">
        <f>N27+O27</f>
        <v>3</v>
      </c>
      <c r="Q27" s="80">
        <f>IFERROR(P27/M27,"-")</f>
        <v>0.10714285714286</v>
      </c>
      <c r="R27" s="79">
        <v>0</v>
      </c>
      <c r="S27" s="79">
        <v>1</v>
      </c>
      <c r="T27" s="80">
        <f>IFERROR(R27/(P27),"-")</f>
        <v>0</v>
      </c>
      <c r="U27" s="186">
        <f>IFERROR(J27/SUM(N27:O28),"-")</f>
        <v>22285.714285714</v>
      </c>
      <c r="V27" s="82">
        <v>1</v>
      </c>
      <c r="W27" s="80">
        <f>IF(P27=0,"-",V27/P27)</f>
        <v>0.33333333333333</v>
      </c>
      <c r="X27" s="185">
        <v>15000</v>
      </c>
      <c r="Y27" s="186">
        <f>IFERROR(X27/P27,"-")</f>
        <v>5000</v>
      </c>
      <c r="Z27" s="186">
        <f>IFERROR(X27/V27,"-")</f>
        <v>15000</v>
      </c>
      <c r="AA27" s="180">
        <f>SUM(X27:X28)-SUM(J27:J28)</f>
        <v>162000</v>
      </c>
      <c r="AB27" s="83">
        <f>SUM(X27:X28)/SUM(J27:J28)</f>
        <v>2.0384615384615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0.66666666666667</v>
      </c>
      <c r="BP27" s="119">
        <v>1</v>
      </c>
      <c r="BQ27" s="120">
        <f>IFERROR(BP27/BN27,"-")</f>
        <v>0.5</v>
      </c>
      <c r="BR27" s="121">
        <v>15000</v>
      </c>
      <c r="BS27" s="122">
        <f>IFERROR(BR27/BN27,"-")</f>
        <v>7500</v>
      </c>
      <c r="BT27" s="123"/>
      <c r="BU27" s="123"/>
      <c r="BV27" s="123">
        <v>1</v>
      </c>
      <c r="BW27" s="124">
        <v>1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15000</v>
      </c>
      <c r="CQ27" s="139">
        <v>15000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123</v>
      </c>
      <c r="C28" s="189"/>
      <c r="D28" s="189" t="s">
        <v>105</v>
      </c>
      <c r="E28" s="189" t="s">
        <v>114</v>
      </c>
      <c r="F28" s="189" t="s">
        <v>68</v>
      </c>
      <c r="G28" s="88"/>
      <c r="H28" s="88"/>
      <c r="I28" s="88"/>
      <c r="J28" s="180"/>
      <c r="K28" s="79">
        <v>20</v>
      </c>
      <c r="L28" s="79">
        <v>17</v>
      </c>
      <c r="M28" s="79">
        <v>7</v>
      </c>
      <c r="N28" s="89">
        <v>4</v>
      </c>
      <c r="O28" s="90">
        <v>0</v>
      </c>
      <c r="P28" s="91">
        <f>N28+O28</f>
        <v>4</v>
      </c>
      <c r="Q28" s="80">
        <f>IFERROR(P28/M28,"-")</f>
        <v>0.57142857142857</v>
      </c>
      <c r="R28" s="79">
        <v>1</v>
      </c>
      <c r="S28" s="79">
        <v>0</v>
      </c>
      <c r="T28" s="80">
        <f>IFERROR(R28/(P28),"-")</f>
        <v>0.25</v>
      </c>
      <c r="U28" s="186"/>
      <c r="V28" s="82">
        <v>1</v>
      </c>
      <c r="W28" s="80">
        <f>IF(P28=0,"-",V28/P28)</f>
        <v>0.25</v>
      </c>
      <c r="X28" s="185">
        <v>303000</v>
      </c>
      <c r="Y28" s="186">
        <f>IFERROR(X28/P28,"-")</f>
        <v>75750</v>
      </c>
      <c r="Z28" s="186">
        <f>IFERROR(X28/V28,"-")</f>
        <v>303000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0.25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0.25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0.5</v>
      </c>
      <c r="BY28" s="126">
        <v>1</v>
      </c>
      <c r="BZ28" s="127">
        <f>IFERROR(BY28/BW28,"-")</f>
        <v>0.5</v>
      </c>
      <c r="CA28" s="128">
        <v>303000</v>
      </c>
      <c r="CB28" s="129">
        <f>IFERROR(CA28/BW28,"-")</f>
        <v>151500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303000</v>
      </c>
      <c r="CQ28" s="139">
        <v>303000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0</v>
      </c>
      <c r="B29" s="189" t="s">
        <v>124</v>
      </c>
      <c r="C29" s="189"/>
      <c r="D29" s="189" t="s">
        <v>70</v>
      </c>
      <c r="E29" s="189" t="s">
        <v>118</v>
      </c>
      <c r="F29" s="189" t="s">
        <v>63</v>
      </c>
      <c r="G29" s="88" t="s">
        <v>125</v>
      </c>
      <c r="H29" s="88" t="s">
        <v>101</v>
      </c>
      <c r="I29" s="191" t="s">
        <v>126</v>
      </c>
      <c r="J29" s="180">
        <v>156000</v>
      </c>
      <c r="K29" s="79">
        <v>21</v>
      </c>
      <c r="L29" s="79">
        <v>0</v>
      </c>
      <c r="M29" s="79">
        <v>62</v>
      </c>
      <c r="N29" s="89">
        <v>6</v>
      </c>
      <c r="O29" s="90">
        <v>0</v>
      </c>
      <c r="P29" s="91">
        <f>N29+O29</f>
        <v>6</v>
      </c>
      <c r="Q29" s="80">
        <f>IFERROR(P29/M29,"-")</f>
        <v>0.096774193548387</v>
      </c>
      <c r="R29" s="79">
        <v>0</v>
      </c>
      <c r="S29" s="79">
        <v>4</v>
      </c>
      <c r="T29" s="80">
        <f>IFERROR(R29/(P29),"-")</f>
        <v>0</v>
      </c>
      <c r="U29" s="186">
        <f>IFERROR(J29/SUM(N29:O30),"-")</f>
        <v>15600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-156000</v>
      </c>
      <c r="AB29" s="83">
        <f>SUM(X29:X30)/SUM(J29:J30)</f>
        <v>0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3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3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127</v>
      </c>
      <c r="C30" s="189"/>
      <c r="D30" s="189" t="s">
        <v>70</v>
      </c>
      <c r="E30" s="189" t="s">
        <v>118</v>
      </c>
      <c r="F30" s="189" t="s">
        <v>68</v>
      </c>
      <c r="G30" s="88"/>
      <c r="H30" s="88"/>
      <c r="I30" s="88"/>
      <c r="J30" s="180"/>
      <c r="K30" s="79">
        <v>43</v>
      </c>
      <c r="L30" s="79">
        <v>36</v>
      </c>
      <c r="M30" s="79">
        <v>23</v>
      </c>
      <c r="N30" s="89">
        <v>4</v>
      </c>
      <c r="O30" s="90">
        <v>0</v>
      </c>
      <c r="P30" s="91">
        <f>N30+O30</f>
        <v>4</v>
      </c>
      <c r="Q30" s="80">
        <f>IFERROR(P30/M30,"-")</f>
        <v>0.17391304347826</v>
      </c>
      <c r="R30" s="79">
        <v>1</v>
      </c>
      <c r="S30" s="79">
        <v>0</v>
      </c>
      <c r="T30" s="80">
        <f>IFERROR(R30/(P30),"-")</f>
        <v>0.25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1</v>
      </c>
      <c r="AW30" s="105">
        <f>IF(P30=0,"",IF(AV30=0,"",(AV30/P30)))</f>
        <v>0.25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1</v>
      </c>
      <c r="BF30" s="111">
        <f>IF(P30=0,"",IF(BE30=0,"",(BE30/P30)))</f>
        <v>0.25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1.7307692307692</v>
      </c>
      <c r="B31" s="189" t="s">
        <v>128</v>
      </c>
      <c r="C31" s="189"/>
      <c r="D31" s="189" t="s">
        <v>105</v>
      </c>
      <c r="E31" s="189" t="s">
        <v>129</v>
      </c>
      <c r="F31" s="189" t="s">
        <v>63</v>
      </c>
      <c r="G31" s="88" t="s">
        <v>125</v>
      </c>
      <c r="H31" s="88" t="s">
        <v>101</v>
      </c>
      <c r="I31" s="190" t="s">
        <v>122</v>
      </c>
      <c r="J31" s="180">
        <v>156000</v>
      </c>
      <c r="K31" s="79">
        <v>10</v>
      </c>
      <c r="L31" s="79">
        <v>0</v>
      </c>
      <c r="M31" s="79">
        <v>49</v>
      </c>
      <c r="N31" s="89">
        <v>6</v>
      </c>
      <c r="O31" s="90">
        <v>0</v>
      </c>
      <c r="P31" s="91">
        <f>N31+O31</f>
        <v>6</v>
      </c>
      <c r="Q31" s="80">
        <f>IFERROR(P31/M31,"-")</f>
        <v>0.12244897959184</v>
      </c>
      <c r="R31" s="79">
        <v>0</v>
      </c>
      <c r="S31" s="79">
        <v>0</v>
      </c>
      <c r="T31" s="80">
        <f>IFERROR(R31/(P31),"-")</f>
        <v>0</v>
      </c>
      <c r="U31" s="186">
        <f>IFERROR(J31/SUM(N31:O32),"-")</f>
        <v>11142.857142857</v>
      </c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>
        <f>SUM(X31:X32)-SUM(J31:J32)</f>
        <v>114000</v>
      </c>
      <c r="AB31" s="83">
        <f>SUM(X31:X32)/SUM(J31:J32)</f>
        <v>1.7307692307692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0.16666666666667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4</v>
      </c>
      <c r="BO31" s="118">
        <f>IF(P31=0,"",IF(BN31=0,"",(BN31/P31)))</f>
        <v>0.66666666666667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130</v>
      </c>
      <c r="C32" s="189"/>
      <c r="D32" s="189" t="s">
        <v>105</v>
      </c>
      <c r="E32" s="189" t="s">
        <v>129</v>
      </c>
      <c r="F32" s="189" t="s">
        <v>68</v>
      </c>
      <c r="G32" s="88"/>
      <c r="H32" s="88"/>
      <c r="I32" s="88"/>
      <c r="J32" s="180"/>
      <c r="K32" s="79">
        <v>43</v>
      </c>
      <c r="L32" s="79">
        <v>23</v>
      </c>
      <c r="M32" s="79">
        <v>28</v>
      </c>
      <c r="N32" s="89">
        <v>8</v>
      </c>
      <c r="O32" s="90">
        <v>0</v>
      </c>
      <c r="P32" s="91">
        <f>N32+O32</f>
        <v>8</v>
      </c>
      <c r="Q32" s="80">
        <f>IFERROR(P32/M32,"-")</f>
        <v>0.28571428571429</v>
      </c>
      <c r="R32" s="79">
        <v>2</v>
      </c>
      <c r="S32" s="79">
        <v>0</v>
      </c>
      <c r="T32" s="80">
        <f>IFERROR(R32/(P32),"-")</f>
        <v>0.25</v>
      </c>
      <c r="U32" s="186"/>
      <c r="V32" s="82">
        <v>2</v>
      </c>
      <c r="W32" s="80">
        <f>IF(P32=0,"-",V32/P32)</f>
        <v>0.25</v>
      </c>
      <c r="X32" s="185">
        <v>270000</v>
      </c>
      <c r="Y32" s="186">
        <f>IFERROR(X32/P32,"-")</f>
        <v>33750</v>
      </c>
      <c r="Z32" s="186">
        <f>IFERROR(X32/V32,"-")</f>
        <v>135000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0.125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4</v>
      </c>
      <c r="BX32" s="125">
        <f>IF(P32=0,"",IF(BW32=0,"",(BW32/P32)))</f>
        <v>0.5</v>
      </c>
      <c r="BY32" s="126">
        <v>1</v>
      </c>
      <c r="BZ32" s="127">
        <f>IFERROR(BY32/BW32,"-")</f>
        <v>0.25</v>
      </c>
      <c r="CA32" s="128">
        <v>220000</v>
      </c>
      <c r="CB32" s="129">
        <f>IFERROR(CA32/BW32,"-")</f>
        <v>55000</v>
      </c>
      <c r="CC32" s="130"/>
      <c r="CD32" s="130"/>
      <c r="CE32" s="130">
        <v>1</v>
      </c>
      <c r="CF32" s="131">
        <v>1</v>
      </c>
      <c r="CG32" s="132">
        <f>IF(P32=0,"",IF(CF32=0,"",(CF32/P32)))</f>
        <v>0.125</v>
      </c>
      <c r="CH32" s="133">
        <v>1</v>
      </c>
      <c r="CI32" s="134">
        <f>IFERROR(CH32/CF32,"-")</f>
        <v>1</v>
      </c>
      <c r="CJ32" s="135">
        <v>50000</v>
      </c>
      <c r="CK32" s="136">
        <f>IFERROR(CJ32/CF32,"-")</f>
        <v>50000</v>
      </c>
      <c r="CL32" s="137"/>
      <c r="CM32" s="137"/>
      <c r="CN32" s="137">
        <v>1</v>
      </c>
      <c r="CO32" s="138">
        <v>2</v>
      </c>
      <c r="CP32" s="139">
        <v>270000</v>
      </c>
      <c r="CQ32" s="139">
        <v>220000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0.87333333333333</v>
      </c>
      <c r="B33" s="189" t="s">
        <v>131</v>
      </c>
      <c r="C33" s="189"/>
      <c r="D33" s="189" t="s">
        <v>70</v>
      </c>
      <c r="E33" s="189" t="s">
        <v>132</v>
      </c>
      <c r="F33" s="189" t="s">
        <v>63</v>
      </c>
      <c r="G33" s="88" t="s">
        <v>78</v>
      </c>
      <c r="H33" s="88" t="s">
        <v>133</v>
      </c>
      <c r="I33" s="190" t="s">
        <v>122</v>
      </c>
      <c r="J33" s="180">
        <v>300000</v>
      </c>
      <c r="K33" s="79">
        <v>23</v>
      </c>
      <c r="L33" s="79">
        <v>0</v>
      </c>
      <c r="M33" s="79">
        <v>103</v>
      </c>
      <c r="N33" s="89">
        <v>9</v>
      </c>
      <c r="O33" s="90">
        <v>0</v>
      </c>
      <c r="P33" s="91">
        <f>N33+O33</f>
        <v>9</v>
      </c>
      <c r="Q33" s="80">
        <f>IFERROR(P33/M33,"-")</f>
        <v>0.087378640776699</v>
      </c>
      <c r="R33" s="79">
        <v>1</v>
      </c>
      <c r="S33" s="79">
        <v>0</v>
      </c>
      <c r="T33" s="80">
        <f>IFERROR(R33/(P33),"-")</f>
        <v>0.11111111111111</v>
      </c>
      <c r="U33" s="186">
        <f>IFERROR(J33/SUM(N33:O34),"-")</f>
        <v>20000</v>
      </c>
      <c r="V33" s="82">
        <v>2</v>
      </c>
      <c r="W33" s="80">
        <f>IF(P33=0,"-",V33/P33)</f>
        <v>0.22222222222222</v>
      </c>
      <c r="X33" s="185">
        <v>130000</v>
      </c>
      <c r="Y33" s="186">
        <f>IFERROR(X33/P33,"-")</f>
        <v>14444.444444444</v>
      </c>
      <c r="Z33" s="186">
        <f>IFERROR(X33/V33,"-")</f>
        <v>65000</v>
      </c>
      <c r="AA33" s="180">
        <f>SUM(X33:X34)-SUM(J33:J34)</f>
        <v>-38000</v>
      </c>
      <c r="AB33" s="83">
        <f>SUM(X33:X34)/SUM(J33:J34)</f>
        <v>0.87333333333333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3</v>
      </c>
      <c r="BF33" s="111">
        <f>IF(P33=0,"",IF(BE33=0,"",(BE33/P33)))</f>
        <v>0.33333333333333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4</v>
      </c>
      <c r="BO33" s="118">
        <f>IF(P33=0,"",IF(BN33=0,"",(BN33/P33)))</f>
        <v>0.44444444444444</v>
      </c>
      <c r="BP33" s="119">
        <v>1</v>
      </c>
      <c r="BQ33" s="120">
        <f>IFERROR(BP33/BN33,"-")</f>
        <v>0.25</v>
      </c>
      <c r="BR33" s="121">
        <v>125000</v>
      </c>
      <c r="BS33" s="122">
        <f>IFERROR(BR33/BN33,"-")</f>
        <v>31250</v>
      </c>
      <c r="BT33" s="123"/>
      <c r="BU33" s="123"/>
      <c r="BV33" s="123">
        <v>1</v>
      </c>
      <c r="BW33" s="124">
        <v>2</v>
      </c>
      <c r="BX33" s="125">
        <f>IF(P33=0,"",IF(BW33=0,"",(BW33/P33)))</f>
        <v>0.22222222222222</v>
      </c>
      <c r="BY33" s="126">
        <v>1</v>
      </c>
      <c r="BZ33" s="127">
        <f>IFERROR(BY33/BW33,"-")</f>
        <v>0.5</v>
      </c>
      <c r="CA33" s="128">
        <v>5000</v>
      </c>
      <c r="CB33" s="129">
        <f>IFERROR(CA33/BW33,"-")</f>
        <v>2500</v>
      </c>
      <c r="CC33" s="130">
        <v>1</v>
      </c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130000</v>
      </c>
      <c r="CQ33" s="139">
        <v>125000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/>
      <c r="B34" s="189" t="s">
        <v>134</v>
      </c>
      <c r="C34" s="189"/>
      <c r="D34" s="189" t="s">
        <v>70</v>
      </c>
      <c r="E34" s="189" t="s">
        <v>132</v>
      </c>
      <c r="F34" s="189" t="s">
        <v>68</v>
      </c>
      <c r="G34" s="88"/>
      <c r="H34" s="88"/>
      <c r="I34" s="88"/>
      <c r="J34" s="180"/>
      <c r="K34" s="79">
        <v>44</v>
      </c>
      <c r="L34" s="79">
        <v>28</v>
      </c>
      <c r="M34" s="79">
        <v>6</v>
      </c>
      <c r="N34" s="89">
        <v>6</v>
      </c>
      <c r="O34" s="90">
        <v>0</v>
      </c>
      <c r="P34" s="91">
        <f>N34+O34</f>
        <v>6</v>
      </c>
      <c r="Q34" s="80">
        <f>IFERROR(P34/M34,"-")</f>
        <v>1</v>
      </c>
      <c r="R34" s="79">
        <v>2</v>
      </c>
      <c r="S34" s="79">
        <v>0</v>
      </c>
      <c r="T34" s="80">
        <f>IFERROR(R34/(P34),"-")</f>
        <v>0.33333333333333</v>
      </c>
      <c r="U34" s="186"/>
      <c r="V34" s="82">
        <v>2</v>
      </c>
      <c r="W34" s="80">
        <f>IF(P34=0,"-",V34/P34)</f>
        <v>0.33333333333333</v>
      </c>
      <c r="X34" s="185">
        <v>132000</v>
      </c>
      <c r="Y34" s="186">
        <f>IFERROR(X34/P34,"-")</f>
        <v>22000</v>
      </c>
      <c r="Z34" s="186">
        <f>IFERROR(X34/V34,"-")</f>
        <v>66000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0.16666666666667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4</v>
      </c>
      <c r="BO34" s="118">
        <f>IF(P34=0,"",IF(BN34=0,"",(BN34/P34)))</f>
        <v>0.66666666666667</v>
      </c>
      <c r="BP34" s="119">
        <v>1</v>
      </c>
      <c r="BQ34" s="120">
        <f>IFERROR(BP34/BN34,"-")</f>
        <v>0.25</v>
      </c>
      <c r="BR34" s="121">
        <v>3000</v>
      </c>
      <c r="BS34" s="122">
        <f>IFERROR(BR34/BN34,"-")</f>
        <v>750</v>
      </c>
      <c r="BT34" s="123">
        <v>1</v>
      </c>
      <c r="BU34" s="123"/>
      <c r="BV34" s="123"/>
      <c r="BW34" s="124">
        <v>1</v>
      </c>
      <c r="BX34" s="125">
        <f>IF(P34=0,"",IF(BW34=0,"",(BW34/P34)))</f>
        <v>0.16666666666667</v>
      </c>
      <c r="BY34" s="126">
        <v>1</v>
      </c>
      <c r="BZ34" s="127">
        <f>IFERROR(BY34/BW34,"-")</f>
        <v>1</v>
      </c>
      <c r="CA34" s="128">
        <v>129000</v>
      </c>
      <c r="CB34" s="129">
        <f>IFERROR(CA34/BW34,"-")</f>
        <v>129000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132000</v>
      </c>
      <c r="CQ34" s="139">
        <v>129000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>
        <f>AB35</f>
        <v>0.10555555555556</v>
      </c>
      <c r="B35" s="189" t="s">
        <v>135</v>
      </c>
      <c r="C35" s="189"/>
      <c r="D35" s="189" t="s">
        <v>70</v>
      </c>
      <c r="E35" s="189" t="s">
        <v>129</v>
      </c>
      <c r="F35" s="189" t="s">
        <v>63</v>
      </c>
      <c r="G35" s="88" t="s">
        <v>64</v>
      </c>
      <c r="H35" s="88" t="s">
        <v>101</v>
      </c>
      <c r="I35" s="190" t="s">
        <v>136</v>
      </c>
      <c r="J35" s="180">
        <v>360000</v>
      </c>
      <c r="K35" s="79">
        <v>27</v>
      </c>
      <c r="L35" s="79">
        <v>0</v>
      </c>
      <c r="M35" s="79">
        <v>90</v>
      </c>
      <c r="N35" s="89">
        <v>12</v>
      </c>
      <c r="O35" s="90">
        <v>0</v>
      </c>
      <c r="P35" s="91">
        <f>N35+O35</f>
        <v>12</v>
      </c>
      <c r="Q35" s="80">
        <f>IFERROR(P35/M35,"-")</f>
        <v>0.13333333333333</v>
      </c>
      <c r="R35" s="79">
        <v>1</v>
      </c>
      <c r="S35" s="79">
        <v>1</v>
      </c>
      <c r="T35" s="80">
        <f>IFERROR(R35/(P35),"-")</f>
        <v>0.083333333333333</v>
      </c>
      <c r="U35" s="186">
        <f>IFERROR(J35/SUM(N35:O36),"-")</f>
        <v>18000</v>
      </c>
      <c r="V35" s="82">
        <v>1</v>
      </c>
      <c r="W35" s="80">
        <f>IF(P35=0,"-",V35/P35)</f>
        <v>0.083333333333333</v>
      </c>
      <c r="X35" s="185">
        <v>11000</v>
      </c>
      <c r="Y35" s="186">
        <f>IFERROR(X35/P35,"-")</f>
        <v>916.66666666667</v>
      </c>
      <c r="Z35" s="186">
        <f>IFERROR(X35/V35,"-")</f>
        <v>11000</v>
      </c>
      <c r="AA35" s="180">
        <f>SUM(X35:X36)-SUM(J35:J36)</f>
        <v>-322000</v>
      </c>
      <c r="AB35" s="83">
        <f>SUM(X35:X36)/SUM(J35:J36)</f>
        <v>0.10555555555556</v>
      </c>
      <c r="AC35" s="77"/>
      <c r="AD35" s="92">
        <v>1</v>
      </c>
      <c r="AE35" s="93">
        <f>IF(P35=0,"",IF(AD35=0,"",(AD35/P35)))</f>
        <v>0.083333333333333</v>
      </c>
      <c r="AF35" s="92">
        <v>1</v>
      </c>
      <c r="AG35" s="94">
        <f>IFERROR(AF35/AD35,"-")</f>
        <v>1</v>
      </c>
      <c r="AH35" s="95">
        <v>11000</v>
      </c>
      <c r="AI35" s="96">
        <f>IFERROR(AH35/AD35,"-")</f>
        <v>11000</v>
      </c>
      <c r="AJ35" s="97"/>
      <c r="AK35" s="97"/>
      <c r="AL35" s="97">
        <v>1</v>
      </c>
      <c r="AM35" s="98">
        <v>2</v>
      </c>
      <c r="AN35" s="99">
        <f>IF(P35=0,"",IF(AM35=0,"",(AM35/P35)))</f>
        <v>0.16666666666667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0.16666666666667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6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0.083333333333333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11000</v>
      </c>
      <c r="CQ35" s="139">
        <v>11000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137</v>
      </c>
      <c r="C36" s="189"/>
      <c r="D36" s="189" t="s">
        <v>70</v>
      </c>
      <c r="E36" s="189" t="s">
        <v>129</v>
      </c>
      <c r="F36" s="189" t="s">
        <v>68</v>
      </c>
      <c r="G36" s="88"/>
      <c r="H36" s="88"/>
      <c r="I36" s="88"/>
      <c r="J36" s="180"/>
      <c r="K36" s="79">
        <v>34</v>
      </c>
      <c r="L36" s="79">
        <v>26</v>
      </c>
      <c r="M36" s="79">
        <v>3</v>
      </c>
      <c r="N36" s="89">
        <v>8</v>
      </c>
      <c r="O36" s="90">
        <v>0</v>
      </c>
      <c r="P36" s="91">
        <f>N36+O36</f>
        <v>8</v>
      </c>
      <c r="Q36" s="80">
        <f>IFERROR(P36/M36,"-")</f>
        <v>2.6666666666667</v>
      </c>
      <c r="R36" s="79">
        <v>0</v>
      </c>
      <c r="S36" s="79">
        <v>1</v>
      </c>
      <c r="T36" s="80">
        <f>IFERROR(R36/(P36),"-")</f>
        <v>0</v>
      </c>
      <c r="U36" s="186"/>
      <c r="V36" s="82">
        <v>1</v>
      </c>
      <c r="W36" s="80">
        <f>IF(P36=0,"-",V36/P36)</f>
        <v>0.125</v>
      </c>
      <c r="X36" s="185">
        <v>27000</v>
      </c>
      <c r="Y36" s="186">
        <f>IFERROR(X36/P36,"-")</f>
        <v>3375</v>
      </c>
      <c r="Z36" s="186">
        <f>IFERROR(X36/V36,"-")</f>
        <v>27000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0.25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4</v>
      </c>
      <c r="BO36" s="118">
        <f>IF(P36=0,"",IF(BN36=0,"",(BN36/P36)))</f>
        <v>0.5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2</v>
      </c>
      <c r="BX36" s="125">
        <f>IF(P36=0,"",IF(BW36=0,"",(BW36/P36)))</f>
        <v>0.25</v>
      </c>
      <c r="BY36" s="126">
        <v>1</v>
      </c>
      <c r="BZ36" s="127">
        <f>IFERROR(BY36/BW36,"-")</f>
        <v>0.5</v>
      </c>
      <c r="CA36" s="128">
        <v>27000</v>
      </c>
      <c r="CB36" s="129">
        <f>IFERROR(CA36/BW36,"-")</f>
        <v>13500</v>
      </c>
      <c r="CC36" s="130"/>
      <c r="CD36" s="130"/>
      <c r="CE36" s="130">
        <v>1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27000</v>
      </c>
      <c r="CQ36" s="139">
        <v>27000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</v>
      </c>
      <c r="B37" s="189" t="s">
        <v>138</v>
      </c>
      <c r="C37" s="189"/>
      <c r="D37" s="189" t="s">
        <v>105</v>
      </c>
      <c r="E37" s="189" t="s">
        <v>99</v>
      </c>
      <c r="F37" s="189" t="s">
        <v>63</v>
      </c>
      <c r="G37" s="88" t="s">
        <v>139</v>
      </c>
      <c r="H37" s="88" t="s">
        <v>101</v>
      </c>
      <c r="I37" s="88" t="s">
        <v>140</v>
      </c>
      <c r="J37" s="180">
        <v>270000</v>
      </c>
      <c r="K37" s="79">
        <v>10</v>
      </c>
      <c r="L37" s="79">
        <v>0</v>
      </c>
      <c r="M37" s="79">
        <v>33</v>
      </c>
      <c r="N37" s="89">
        <v>2</v>
      </c>
      <c r="O37" s="90">
        <v>0</v>
      </c>
      <c r="P37" s="91">
        <f>N37+O37</f>
        <v>2</v>
      </c>
      <c r="Q37" s="80">
        <f>IFERROR(P37/M37,"-")</f>
        <v>0.060606060606061</v>
      </c>
      <c r="R37" s="79">
        <v>0</v>
      </c>
      <c r="S37" s="79">
        <v>1</v>
      </c>
      <c r="T37" s="80">
        <f>IFERROR(R37/(P37),"-")</f>
        <v>0</v>
      </c>
      <c r="U37" s="186">
        <f>IFERROR(J37/SUM(N37:O38),"-")</f>
        <v>33750</v>
      </c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>
        <f>SUM(X37:X38)-SUM(J37:J38)</f>
        <v>-270000</v>
      </c>
      <c r="AB37" s="83">
        <f>SUM(X37:X38)/SUM(J37:J38)</f>
        <v>0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1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141</v>
      </c>
      <c r="C38" s="189"/>
      <c r="D38" s="189" t="s">
        <v>105</v>
      </c>
      <c r="E38" s="189" t="s">
        <v>129</v>
      </c>
      <c r="F38" s="189" t="s">
        <v>68</v>
      </c>
      <c r="G38" s="88"/>
      <c r="H38" s="88"/>
      <c r="I38" s="88"/>
      <c r="J38" s="180"/>
      <c r="K38" s="79">
        <v>22</v>
      </c>
      <c r="L38" s="79">
        <v>15</v>
      </c>
      <c r="M38" s="79">
        <v>5</v>
      </c>
      <c r="N38" s="89">
        <v>6</v>
      </c>
      <c r="O38" s="90">
        <v>0</v>
      </c>
      <c r="P38" s="91">
        <f>N38+O38</f>
        <v>6</v>
      </c>
      <c r="Q38" s="80">
        <f>IFERROR(P38/M38,"-")</f>
        <v>1.2</v>
      </c>
      <c r="R38" s="79">
        <v>0</v>
      </c>
      <c r="S38" s="79">
        <v>0</v>
      </c>
      <c r="T38" s="80">
        <f>IFERROR(R38/(P38),"-")</f>
        <v>0</v>
      </c>
      <c r="U38" s="186"/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0.16666666666667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2</v>
      </c>
      <c r="BF38" s="111">
        <f>IF(P38=0,"",IF(BE38=0,"",(BE38/P38)))</f>
        <v>0.33333333333333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0.16666666666667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>
        <v>2</v>
      </c>
      <c r="CG38" s="132">
        <f>IF(P38=0,"",IF(CF38=0,"",(CF38/P38)))</f>
        <v>0.33333333333333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0.6474358974359</v>
      </c>
      <c r="B39" s="189" t="s">
        <v>142</v>
      </c>
      <c r="C39" s="189"/>
      <c r="D39" s="189" t="s">
        <v>70</v>
      </c>
      <c r="E39" s="189" t="s">
        <v>132</v>
      </c>
      <c r="F39" s="189" t="s">
        <v>63</v>
      </c>
      <c r="G39" s="88" t="s">
        <v>143</v>
      </c>
      <c r="H39" s="88" t="s">
        <v>101</v>
      </c>
      <c r="I39" s="191" t="s">
        <v>144</v>
      </c>
      <c r="J39" s="180">
        <v>156000</v>
      </c>
      <c r="K39" s="79">
        <v>9</v>
      </c>
      <c r="L39" s="79">
        <v>0</v>
      </c>
      <c r="M39" s="79">
        <v>47</v>
      </c>
      <c r="N39" s="89">
        <v>4</v>
      </c>
      <c r="O39" s="90">
        <v>0</v>
      </c>
      <c r="P39" s="91">
        <f>N39+O39</f>
        <v>4</v>
      </c>
      <c r="Q39" s="80">
        <f>IFERROR(P39/M39,"-")</f>
        <v>0.085106382978723</v>
      </c>
      <c r="R39" s="79">
        <v>0</v>
      </c>
      <c r="S39" s="79">
        <v>0</v>
      </c>
      <c r="T39" s="80">
        <f>IFERROR(R39/(P39),"-")</f>
        <v>0</v>
      </c>
      <c r="U39" s="186">
        <f>IFERROR(J39/SUM(N39:O40),"-")</f>
        <v>15600</v>
      </c>
      <c r="V39" s="82">
        <v>1</v>
      </c>
      <c r="W39" s="80">
        <f>IF(P39=0,"-",V39/P39)</f>
        <v>0.25</v>
      </c>
      <c r="X39" s="185">
        <v>3000</v>
      </c>
      <c r="Y39" s="186">
        <f>IFERROR(X39/P39,"-")</f>
        <v>750</v>
      </c>
      <c r="Z39" s="186">
        <f>IFERROR(X39/V39,"-")</f>
        <v>3000</v>
      </c>
      <c r="AA39" s="180">
        <f>SUM(X39:X40)-SUM(J39:J40)</f>
        <v>-55000</v>
      </c>
      <c r="AB39" s="83">
        <f>SUM(X39:X40)/SUM(J39:J40)</f>
        <v>0.6474358974359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2</v>
      </c>
      <c r="BO39" s="118">
        <f>IF(P39=0,"",IF(BN39=0,"",(BN39/P39)))</f>
        <v>0.5</v>
      </c>
      <c r="BP39" s="119">
        <v>1</v>
      </c>
      <c r="BQ39" s="120">
        <f>IFERROR(BP39/BN39,"-")</f>
        <v>0.5</v>
      </c>
      <c r="BR39" s="121">
        <v>3000</v>
      </c>
      <c r="BS39" s="122">
        <f>IFERROR(BR39/BN39,"-")</f>
        <v>1500</v>
      </c>
      <c r="BT39" s="123">
        <v>1</v>
      </c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3000</v>
      </c>
      <c r="CQ39" s="139">
        <v>3000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145</v>
      </c>
      <c r="C40" s="189"/>
      <c r="D40" s="189" t="s">
        <v>70</v>
      </c>
      <c r="E40" s="189" t="s">
        <v>132</v>
      </c>
      <c r="F40" s="189" t="s">
        <v>68</v>
      </c>
      <c r="G40" s="88"/>
      <c r="H40" s="88"/>
      <c r="I40" s="88"/>
      <c r="J40" s="180"/>
      <c r="K40" s="79">
        <v>23</v>
      </c>
      <c r="L40" s="79">
        <v>21</v>
      </c>
      <c r="M40" s="79">
        <v>13</v>
      </c>
      <c r="N40" s="89">
        <v>6</v>
      </c>
      <c r="O40" s="90">
        <v>0</v>
      </c>
      <c r="P40" s="91">
        <f>N40+O40</f>
        <v>6</v>
      </c>
      <c r="Q40" s="80">
        <f>IFERROR(P40/M40,"-")</f>
        <v>0.46153846153846</v>
      </c>
      <c r="R40" s="79">
        <v>0</v>
      </c>
      <c r="S40" s="79">
        <v>3</v>
      </c>
      <c r="T40" s="80">
        <f>IFERROR(R40/(P40),"-")</f>
        <v>0</v>
      </c>
      <c r="U40" s="186"/>
      <c r="V40" s="82">
        <v>1</v>
      </c>
      <c r="W40" s="80">
        <f>IF(P40=0,"-",V40/P40)</f>
        <v>0.16666666666667</v>
      </c>
      <c r="X40" s="185">
        <v>98000</v>
      </c>
      <c r="Y40" s="186">
        <f>IFERROR(X40/P40,"-")</f>
        <v>16333.333333333</v>
      </c>
      <c r="Z40" s="186">
        <f>IFERROR(X40/V40,"-")</f>
        <v>98000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0.16666666666667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3</v>
      </c>
      <c r="BX40" s="125">
        <f>IF(P40=0,"",IF(BW40=0,"",(BW40/P40)))</f>
        <v>0.5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>
        <v>2</v>
      </c>
      <c r="CG40" s="132">
        <f>IF(P40=0,"",IF(CF40=0,"",(CF40/P40)))</f>
        <v>0.33333333333333</v>
      </c>
      <c r="CH40" s="133">
        <v>1</v>
      </c>
      <c r="CI40" s="134">
        <f>IFERROR(CH40/CF40,"-")</f>
        <v>0.5</v>
      </c>
      <c r="CJ40" s="135">
        <v>98000</v>
      </c>
      <c r="CK40" s="136">
        <f>IFERROR(CJ40/CF40,"-")</f>
        <v>49000</v>
      </c>
      <c r="CL40" s="137"/>
      <c r="CM40" s="137"/>
      <c r="CN40" s="137">
        <v>1</v>
      </c>
      <c r="CO40" s="138">
        <v>1</v>
      </c>
      <c r="CP40" s="139">
        <v>98000</v>
      </c>
      <c r="CQ40" s="139">
        <v>98000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0.032051282051282</v>
      </c>
      <c r="B41" s="189" t="s">
        <v>146</v>
      </c>
      <c r="C41" s="189"/>
      <c r="D41" s="189" t="s">
        <v>105</v>
      </c>
      <c r="E41" s="189" t="s">
        <v>147</v>
      </c>
      <c r="F41" s="189" t="s">
        <v>63</v>
      </c>
      <c r="G41" s="88" t="s">
        <v>143</v>
      </c>
      <c r="H41" s="88" t="s">
        <v>101</v>
      </c>
      <c r="I41" s="190" t="s">
        <v>136</v>
      </c>
      <c r="J41" s="180">
        <v>156000</v>
      </c>
      <c r="K41" s="79">
        <v>7</v>
      </c>
      <c r="L41" s="79">
        <v>0</v>
      </c>
      <c r="M41" s="79">
        <v>23</v>
      </c>
      <c r="N41" s="89">
        <v>4</v>
      </c>
      <c r="O41" s="90">
        <v>0</v>
      </c>
      <c r="P41" s="91">
        <f>N41+O41</f>
        <v>4</v>
      </c>
      <c r="Q41" s="80">
        <f>IFERROR(P41/M41,"-")</f>
        <v>0.17391304347826</v>
      </c>
      <c r="R41" s="79">
        <v>0</v>
      </c>
      <c r="S41" s="79">
        <v>2</v>
      </c>
      <c r="T41" s="80">
        <f>IFERROR(R41/(P41),"-")</f>
        <v>0</v>
      </c>
      <c r="U41" s="186">
        <f>IFERROR(J41/SUM(N41:O42),"-")</f>
        <v>26000</v>
      </c>
      <c r="V41" s="82">
        <v>1</v>
      </c>
      <c r="W41" s="80">
        <f>IF(P41=0,"-",V41/P41)</f>
        <v>0.25</v>
      </c>
      <c r="X41" s="185">
        <v>5000</v>
      </c>
      <c r="Y41" s="186">
        <f>IFERROR(X41/P41,"-")</f>
        <v>1250</v>
      </c>
      <c r="Z41" s="186">
        <f>IFERROR(X41/V41,"-")</f>
        <v>5000</v>
      </c>
      <c r="AA41" s="180">
        <f>SUM(X41:X42)-SUM(J41:J42)</f>
        <v>-151000</v>
      </c>
      <c r="AB41" s="83">
        <f>SUM(X41:X42)/SUM(J41:J42)</f>
        <v>0.032051282051282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0.25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>
        <v>1</v>
      </c>
      <c r="BQ41" s="120">
        <f>IFERROR(BP41/BN41,"-")</f>
        <v>1</v>
      </c>
      <c r="BR41" s="121">
        <v>5000</v>
      </c>
      <c r="BS41" s="122">
        <f>IFERROR(BR41/BN41,"-")</f>
        <v>5000</v>
      </c>
      <c r="BT41" s="123">
        <v>1</v>
      </c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5000</v>
      </c>
      <c r="CQ41" s="139">
        <v>5000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148</v>
      </c>
      <c r="C42" s="189"/>
      <c r="D42" s="189" t="s">
        <v>105</v>
      </c>
      <c r="E42" s="189" t="s">
        <v>147</v>
      </c>
      <c r="F42" s="189" t="s">
        <v>68</v>
      </c>
      <c r="G42" s="88"/>
      <c r="H42" s="88"/>
      <c r="I42" s="88"/>
      <c r="J42" s="180"/>
      <c r="K42" s="79">
        <v>18</v>
      </c>
      <c r="L42" s="79">
        <v>14</v>
      </c>
      <c r="M42" s="79">
        <v>19</v>
      </c>
      <c r="N42" s="89">
        <v>2</v>
      </c>
      <c r="O42" s="90">
        <v>0</v>
      </c>
      <c r="P42" s="91">
        <f>N42+O42</f>
        <v>2</v>
      </c>
      <c r="Q42" s="80">
        <f>IFERROR(P42/M42,"-")</f>
        <v>0.10526315789474</v>
      </c>
      <c r="R42" s="79">
        <v>0</v>
      </c>
      <c r="S42" s="79">
        <v>0</v>
      </c>
      <c r="T42" s="80">
        <f>IFERROR(R42/(P42),"-")</f>
        <v>0</v>
      </c>
      <c r="U42" s="186"/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0.5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2.7291666666667</v>
      </c>
      <c r="B43" s="189" t="s">
        <v>149</v>
      </c>
      <c r="C43" s="189"/>
      <c r="D43" s="189" t="s">
        <v>70</v>
      </c>
      <c r="E43" s="189" t="s">
        <v>150</v>
      </c>
      <c r="F43" s="189" t="s">
        <v>63</v>
      </c>
      <c r="G43" s="88" t="s">
        <v>151</v>
      </c>
      <c r="H43" s="88" t="s">
        <v>152</v>
      </c>
      <c r="I43" s="191" t="s">
        <v>126</v>
      </c>
      <c r="J43" s="180">
        <v>144000</v>
      </c>
      <c r="K43" s="79">
        <v>22</v>
      </c>
      <c r="L43" s="79">
        <v>0</v>
      </c>
      <c r="M43" s="79">
        <v>113</v>
      </c>
      <c r="N43" s="89">
        <v>8</v>
      </c>
      <c r="O43" s="90">
        <v>0</v>
      </c>
      <c r="P43" s="91">
        <f>N43+O43</f>
        <v>8</v>
      </c>
      <c r="Q43" s="80">
        <f>IFERROR(P43/M43,"-")</f>
        <v>0.070796460176991</v>
      </c>
      <c r="R43" s="79">
        <v>0</v>
      </c>
      <c r="S43" s="79">
        <v>0</v>
      </c>
      <c r="T43" s="80">
        <f>IFERROR(R43/(P43),"-")</f>
        <v>0</v>
      </c>
      <c r="U43" s="186">
        <f>IFERROR(J43/SUM(N43:O44),"-")</f>
        <v>9000</v>
      </c>
      <c r="V43" s="82">
        <v>1</v>
      </c>
      <c r="W43" s="80">
        <f>IF(P43=0,"-",V43/P43)</f>
        <v>0.125</v>
      </c>
      <c r="X43" s="185">
        <v>26000</v>
      </c>
      <c r="Y43" s="186">
        <f>IFERROR(X43/P43,"-")</f>
        <v>3250</v>
      </c>
      <c r="Z43" s="186">
        <f>IFERROR(X43/V43,"-")</f>
        <v>26000</v>
      </c>
      <c r="AA43" s="180">
        <f>SUM(X43:X44)-SUM(J43:J44)</f>
        <v>249000</v>
      </c>
      <c r="AB43" s="83">
        <f>SUM(X43:X44)/SUM(J43:J44)</f>
        <v>2.7291666666667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0.125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0.25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4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0.125</v>
      </c>
      <c r="BY43" s="126">
        <v>1</v>
      </c>
      <c r="BZ43" s="127">
        <f>IFERROR(BY43/BW43,"-")</f>
        <v>1</v>
      </c>
      <c r="CA43" s="128">
        <v>26000</v>
      </c>
      <c r="CB43" s="129">
        <f>IFERROR(CA43/BW43,"-")</f>
        <v>26000</v>
      </c>
      <c r="CC43" s="130"/>
      <c r="CD43" s="130"/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26000</v>
      </c>
      <c r="CQ43" s="139">
        <v>26000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153</v>
      </c>
      <c r="C44" s="189"/>
      <c r="D44" s="189" t="s">
        <v>70</v>
      </c>
      <c r="E44" s="189" t="s">
        <v>150</v>
      </c>
      <c r="F44" s="189" t="s">
        <v>68</v>
      </c>
      <c r="G44" s="88"/>
      <c r="H44" s="88"/>
      <c r="I44" s="88"/>
      <c r="J44" s="180"/>
      <c r="K44" s="79">
        <v>53</v>
      </c>
      <c r="L44" s="79">
        <v>33</v>
      </c>
      <c r="M44" s="79">
        <v>8</v>
      </c>
      <c r="N44" s="89">
        <v>8</v>
      </c>
      <c r="O44" s="90">
        <v>0</v>
      </c>
      <c r="P44" s="91">
        <f>N44+O44</f>
        <v>8</v>
      </c>
      <c r="Q44" s="80">
        <f>IFERROR(P44/M44,"-")</f>
        <v>1</v>
      </c>
      <c r="R44" s="79">
        <v>2</v>
      </c>
      <c r="S44" s="79">
        <v>0</v>
      </c>
      <c r="T44" s="80">
        <f>IFERROR(R44/(P44),"-")</f>
        <v>0.25</v>
      </c>
      <c r="U44" s="186"/>
      <c r="V44" s="82">
        <v>2</v>
      </c>
      <c r="W44" s="80">
        <f>IF(P44=0,"-",V44/P44)</f>
        <v>0.25</v>
      </c>
      <c r="X44" s="185">
        <v>367000</v>
      </c>
      <c r="Y44" s="186">
        <f>IFERROR(X44/P44,"-")</f>
        <v>45875</v>
      </c>
      <c r="Z44" s="186">
        <f>IFERROR(X44/V44,"-")</f>
        <v>183500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0.25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0.25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3</v>
      </c>
      <c r="BX44" s="125">
        <f>IF(P44=0,"",IF(BW44=0,"",(BW44/P44)))</f>
        <v>0.375</v>
      </c>
      <c r="BY44" s="126">
        <v>2</v>
      </c>
      <c r="BZ44" s="127">
        <f>IFERROR(BY44/BW44,"-")</f>
        <v>0.66666666666667</v>
      </c>
      <c r="CA44" s="128">
        <v>367000</v>
      </c>
      <c r="CB44" s="129">
        <f>IFERROR(CA44/BW44,"-")</f>
        <v>122333.33333333</v>
      </c>
      <c r="CC44" s="130"/>
      <c r="CD44" s="130"/>
      <c r="CE44" s="130">
        <v>2</v>
      </c>
      <c r="CF44" s="131">
        <v>1</v>
      </c>
      <c r="CG44" s="132">
        <f>IF(P44=0,"",IF(CF44=0,"",(CF44/P44)))</f>
        <v>0.125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2</v>
      </c>
      <c r="CP44" s="139">
        <v>367000</v>
      </c>
      <c r="CQ44" s="139">
        <v>339000</v>
      </c>
      <c r="CR44" s="139"/>
      <c r="CS44" s="140" t="str">
        <f>IF(AND(CQ44=0,CR44=0),"",IF(AND(CQ44&lt;=100000,CR44&lt;=100000),"",IF(CQ44/CP44&gt;0.7,"男高",IF(CR44/CP44&gt;0.7,"女高",""))))</f>
        <v>男高</v>
      </c>
    </row>
    <row r="45" spans="1:98">
      <c r="A45" s="78">
        <f>AB45</f>
        <v>4.4583333333333</v>
      </c>
      <c r="B45" s="189" t="s">
        <v>154</v>
      </c>
      <c r="C45" s="189"/>
      <c r="D45" s="189" t="s">
        <v>105</v>
      </c>
      <c r="E45" s="189" t="s">
        <v>147</v>
      </c>
      <c r="F45" s="189" t="s">
        <v>63</v>
      </c>
      <c r="G45" s="88" t="s">
        <v>151</v>
      </c>
      <c r="H45" s="88" t="s">
        <v>72</v>
      </c>
      <c r="I45" s="88" t="s">
        <v>155</v>
      </c>
      <c r="J45" s="180">
        <v>144000</v>
      </c>
      <c r="K45" s="79">
        <v>20</v>
      </c>
      <c r="L45" s="79">
        <v>0</v>
      </c>
      <c r="M45" s="79">
        <v>75</v>
      </c>
      <c r="N45" s="89">
        <v>9</v>
      </c>
      <c r="O45" s="90">
        <v>0</v>
      </c>
      <c r="P45" s="91">
        <f>N45+O45</f>
        <v>9</v>
      </c>
      <c r="Q45" s="80">
        <f>IFERROR(P45/M45,"-")</f>
        <v>0.12</v>
      </c>
      <c r="R45" s="79">
        <v>0</v>
      </c>
      <c r="S45" s="79">
        <v>5</v>
      </c>
      <c r="T45" s="80">
        <f>IFERROR(R45/(P45),"-")</f>
        <v>0</v>
      </c>
      <c r="U45" s="186">
        <f>IFERROR(J45/SUM(N45:O46),"-")</f>
        <v>7200</v>
      </c>
      <c r="V45" s="82">
        <v>1</v>
      </c>
      <c r="W45" s="80">
        <f>IF(P45=0,"-",V45/P45)</f>
        <v>0.11111111111111</v>
      </c>
      <c r="X45" s="185">
        <v>3000</v>
      </c>
      <c r="Y45" s="186">
        <f>IFERROR(X45/P45,"-")</f>
        <v>333.33333333333</v>
      </c>
      <c r="Z45" s="186">
        <f>IFERROR(X45/V45,"-")</f>
        <v>3000</v>
      </c>
      <c r="AA45" s="180">
        <f>SUM(X45:X46)-SUM(J45:J46)</f>
        <v>498000</v>
      </c>
      <c r="AB45" s="83">
        <f>SUM(X45:X46)/SUM(J45:J46)</f>
        <v>4.4583333333333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3</v>
      </c>
      <c r="AN45" s="99">
        <f>IF(P45=0,"",IF(AM45=0,"",(AM45/P45)))</f>
        <v>0.33333333333333</v>
      </c>
      <c r="AO45" s="98">
        <v>1</v>
      </c>
      <c r="AP45" s="100">
        <f>IFERROR(AO45/AM45,"-")</f>
        <v>0.33333333333333</v>
      </c>
      <c r="AQ45" s="101">
        <v>3000</v>
      </c>
      <c r="AR45" s="102">
        <f>IFERROR(AQ45/AM45,"-")</f>
        <v>1000</v>
      </c>
      <c r="AS45" s="103">
        <v>1</v>
      </c>
      <c r="AT45" s="103"/>
      <c r="AU45" s="103"/>
      <c r="AV45" s="104">
        <v>1</v>
      </c>
      <c r="AW45" s="105">
        <f>IF(P45=0,"",IF(AV45=0,"",(AV45/P45)))</f>
        <v>0.11111111111111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2</v>
      </c>
      <c r="BF45" s="111">
        <f>IF(P45=0,"",IF(BE45=0,"",(BE45/P45)))</f>
        <v>0.22222222222222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3</v>
      </c>
      <c r="BO45" s="118">
        <f>IF(P45=0,"",IF(BN45=0,"",(BN45/P45)))</f>
        <v>0.33333333333333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3000</v>
      </c>
      <c r="CQ45" s="139">
        <v>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156</v>
      </c>
      <c r="C46" s="189"/>
      <c r="D46" s="189" t="s">
        <v>105</v>
      </c>
      <c r="E46" s="189" t="s">
        <v>147</v>
      </c>
      <c r="F46" s="189" t="s">
        <v>68</v>
      </c>
      <c r="G46" s="88"/>
      <c r="H46" s="88"/>
      <c r="I46" s="88"/>
      <c r="J46" s="180"/>
      <c r="K46" s="79">
        <v>45</v>
      </c>
      <c r="L46" s="79">
        <v>35</v>
      </c>
      <c r="M46" s="79">
        <v>9</v>
      </c>
      <c r="N46" s="89">
        <v>11</v>
      </c>
      <c r="O46" s="90">
        <v>0</v>
      </c>
      <c r="P46" s="91">
        <f>N46+O46</f>
        <v>11</v>
      </c>
      <c r="Q46" s="80">
        <f>IFERROR(P46/M46,"-")</f>
        <v>1.2222222222222</v>
      </c>
      <c r="R46" s="79">
        <v>2</v>
      </c>
      <c r="S46" s="79">
        <v>0</v>
      </c>
      <c r="T46" s="80">
        <f>IFERROR(R46/(P46),"-")</f>
        <v>0.18181818181818</v>
      </c>
      <c r="U46" s="186"/>
      <c r="V46" s="82">
        <v>3</v>
      </c>
      <c r="W46" s="80">
        <f>IF(P46=0,"-",V46/P46)</f>
        <v>0.27272727272727</v>
      </c>
      <c r="X46" s="185">
        <v>639000</v>
      </c>
      <c r="Y46" s="186">
        <f>IFERROR(X46/P46,"-")</f>
        <v>58090.909090909</v>
      </c>
      <c r="Z46" s="186">
        <f>IFERROR(X46/V46,"-")</f>
        <v>213000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4</v>
      </c>
      <c r="BF46" s="111">
        <f>IF(P46=0,"",IF(BE46=0,"",(BE46/P46)))</f>
        <v>0.36363636363636</v>
      </c>
      <c r="BG46" s="110">
        <v>1</v>
      </c>
      <c r="BH46" s="112">
        <f>IFERROR(BG46/BE46,"-")</f>
        <v>0.25</v>
      </c>
      <c r="BI46" s="113">
        <v>3000</v>
      </c>
      <c r="BJ46" s="114">
        <f>IFERROR(BI46/BE46,"-")</f>
        <v>750</v>
      </c>
      <c r="BK46" s="115">
        <v>1</v>
      </c>
      <c r="BL46" s="115"/>
      <c r="BM46" s="115"/>
      <c r="BN46" s="117">
        <v>1</v>
      </c>
      <c r="BO46" s="118">
        <f>IF(P46=0,"",IF(BN46=0,"",(BN46/P46)))</f>
        <v>0.090909090909091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5</v>
      </c>
      <c r="BX46" s="125">
        <f>IF(P46=0,"",IF(BW46=0,"",(BW46/P46)))</f>
        <v>0.45454545454545</v>
      </c>
      <c r="BY46" s="126">
        <v>2</v>
      </c>
      <c r="BZ46" s="127">
        <f>IFERROR(BY46/BW46,"-")</f>
        <v>0.4</v>
      </c>
      <c r="CA46" s="128">
        <v>636000</v>
      </c>
      <c r="CB46" s="129">
        <f>IFERROR(CA46/BW46,"-")</f>
        <v>127200</v>
      </c>
      <c r="CC46" s="130">
        <v>1</v>
      </c>
      <c r="CD46" s="130"/>
      <c r="CE46" s="130">
        <v>1</v>
      </c>
      <c r="CF46" s="131">
        <v>1</v>
      </c>
      <c r="CG46" s="132">
        <f>IF(P46=0,"",IF(CF46=0,"",(CF46/P46)))</f>
        <v>0.090909090909091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3</v>
      </c>
      <c r="CP46" s="139">
        <v>639000</v>
      </c>
      <c r="CQ46" s="139">
        <v>633000</v>
      </c>
      <c r="CR46" s="139"/>
      <c r="CS46" s="140" t="str">
        <f>IF(AND(CQ46=0,CR46=0),"",IF(AND(CQ46&lt;=100000,CR46&lt;=100000),"",IF(CQ46/CP46&gt;0.7,"男高",IF(CR46/CP46&gt;0.7,"女高",""))))</f>
        <v>男高</v>
      </c>
    </row>
    <row r="47" spans="1:98">
      <c r="A47" s="78">
        <f>AB47</f>
        <v>0.10416666666667</v>
      </c>
      <c r="B47" s="189" t="s">
        <v>157</v>
      </c>
      <c r="C47" s="189"/>
      <c r="D47" s="189" t="s">
        <v>70</v>
      </c>
      <c r="E47" s="189" t="s">
        <v>150</v>
      </c>
      <c r="F47" s="189" t="s">
        <v>63</v>
      </c>
      <c r="G47" s="88" t="s">
        <v>158</v>
      </c>
      <c r="H47" s="88" t="s">
        <v>101</v>
      </c>
      <c r="I47" s="191" t="s">
        <v>126</v>
      </c>
      <c r="J47" s="180">
        <v>96000</v>
      </c>
      <c r="K47" s="79">
        <v>8</v>
      </c>
      <c r="L47" s="79">
        <v>0</v>
      </c>
      <c r="M47" s="79">
        <v>32</v>
      </c>
      <c r="N47" s="89">
        <v>4</v>
      </c>
      <c r="O47" s="90">
        <v>0</v>
      </c>
      <c r="P47" s="91">
        <f>N47+O47</f>
        <v>4</v>
      </c>
      <c r="Q47" s="80">
        <f>IFERROR(P47/M47,"-")</f>
        <v>0.125</v>
      </c>
      <c r="R47" s="79">
        <v>0</v>
      </c>
      <c r="S47" s="79">
        <v>1</v>
      </c>
      <c r="T47" s="80">
        <f>IFERROR(R47/(P47),"-")</f>
        <v>0</v>
      </c>
      <c r="U47" s="186">
        <f>IFERROR(J47/SUM(N47:O48),"-")</f>
        <v>16000</v>
      </c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>
        <f>SUM(X47:X48)-SUM(J47:J48)</f>
        <v>-86000</v>
      </c>
      <c r="AB47" s="83">
        <f>SUM(X47:X48)/SUM(J47:J48)</f>
        <v>0.10416666666667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>
        <v>1</v>
      </c>
      <c r="AW47" s="105">
        <f>IF(P47=0,"",IF(AV47=0,"",(AV47/P47)))</f>
        <v>0.25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1</v>
      </c>
      <c r="BF47" s="111">
        <f>IF(P47=0,"",IF(BE47=0,"",(BE47/P47)))</f>
        <v>0.25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2</v>
      </c>
      <c r="BO47" s="118">
        <f>IF(P47=0,"",IF(BN47=0,"",(BN47/P47)))</f>
        <v>0.5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159</v>
      </c>
      <c r="C48" s="189"/>
      <c r="D48" s="189" t="s">
        <v>70</v>
      </c>
      <c r="E48" s="189" t="s">
        <v>150</v>
      </c>
      <c r="F48" s="189" t="s">
        <v>68</v>
      </c>
      <c r="G48" s="88"/>
      <c r="H48" s="88"/>
      <c r="I48" s="88"/>
      <c r="J48" s="180"/>
      <c r="K48" s="79">
        <v>15</v>
      </c>
      <c r="L48" s="79">
        <v>6</v>
      </c>
      <c r="M48" s="79">
        <v>0</v>
      </c>
      <c r="N48" s="89">
        <v>2</v>
      </c>
      <c r="O48" s="90">
        <v>0</v>
      </c>
      <c r="P48" s="91">
        <f>N48+O48</f>
        <v>2</v>
      </c>
      <c r="Q48" s="80" t="str">
        <f>IFERROR(P48/M48,"-")</f>
        <v>-</v>
      </c>
      <c r="R48" s="79">
        <v>1</v>
      </c>
      <c r="S48" s="79">
        <v>1</v>
      </c>
      <c r="T48" s="80">
        <f>IFERROR(R48/(P48),"-")</f>
        <v>0.5</v>
      </c>
      <c r="U48" s="186"/>
      <c r="V48" s="82">
        <v>1</v>
      </c>
      <c r="W48" s="80">
        <f>IF(P48=0,"-",V48/P48)</f>
        <v>0.5</v>
      </c>
      <c r="X48" s="185">
        <v>10000</v>
      </c>
      <c r="Y48" s="186">
        <f>IFERROR(X48/P48,"-")</f>
        <v>5000</v>
      </c>
      <c r="Z48" s="186">
        <f>IFERROR(X48/V48,"-")</f>
        <v>10000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0.5</v>
      </c>
      <c r="BP48" s="119">
        <v>1</v>
      </c>
      <c r="BQ48" s="120">
        <f>IFERROR(BP48/BN48,"-")</f>
        <v>1</v>
      </c>
      <c r="BR48" s="121">
        <v>10000</v>
      </c>
      <c r="BS48" s="122">
        <f>IFERROR(BR48/BN48,"-")</f>
        <v>10000</v>
      </c>
      <c r="BT48" s="123">
        <v>1</v>
      </c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>
        <v>1</v>
      </c>
      <c r="CG48" s="132">
        <f>IF(P48=0,"",IF(CF48=0,"",(CF48/P48)))</f>
        <v>0.5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1</v>
      </c>
      <c r="CP48" s="139">
        <v>10000</v>
      </c>
      <c r="CQ48" s="139">
        <v>10000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0.86458333333333</v>
      </c>
      <c r="B49" s="189" t="s">
        <v>160</v>
      </c>
      <c r="C49" s="189"/>
      <c r="D49" s="189" t="s">
        <v>105</v>
      </c>
      <c r="E49" s="189" t="s">
        <v>106</v>
      </c>
      <c r="F49" s="189" t="s">
        <v>63</v>
      </c>
      <c r="G49" s="88" t="s">
        <v>158</v>
      </c>
      <c r="H49" s="88" t="s">
        <v>101</v>
      </c>
      <c r="I49" s="191" t="s">
        <v>144</v>
      </c>
      <c r="J49" s="180">
        <v>96000</v>
      </c>
      <c r="K49" s="79">
        <v>10</v>
      </c>
      <c r="L49" s="79">
        <v>0</v>
      </c>
      <c r="M49" s="79">
        <v>37</v>
      </c>
      <c r="N49" s="89">
        <v>3</v>
      </c>
      <c r="O49" s="90">
        <v>0</v>
      </c>
      <c r="P49" s="91">
        <f>N49+O49</f>
        <v>3</v>
      </c>
      <c r="Q49" s="80">
        <f>IFERROR(P49/M49,"-")</f>
        <v>0.081081081081081</v>
      </c>
      <c r="R49" s="79">
        <v>0</v>
      </c>
      <c r="S49" s="79">
        <v>1</v>
      </c>
      <c r="T49" s="80">
        <f>IFERROR(R49/(P49),"-")</f>
        <v>0</v>
      </c>
      <c r="U49" s="186">
        <f>IFERROR(J49/SUM(N49:O50),"-")</f>
        <v>16000</v>
      </c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>
        <f>SUM(X49:X50)-SUM(J49:J50)</f>
        <v>-13000</v>
      </c>
      <c r="AB49" s="83">
        <f>SUM(X49:X50)/SUM(J49:J50)</f>
        <v>0.86458333333333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0.33333333333333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1</v>
      </c>
      <c r="BO49" s="118">
        <f>IF(P49=0,"",IF(BN49=0,"",(BN49/P49)))</f>
        <v>0.33333333333333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0.33333333333333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161</v>
      </c>
      <c r="C50" s="189"/>
      <c r="D50" s="189" t="s">
        <v>105</v>
      </c>
      <c r="E50" s="189" t="s">
        <v>106</v>
      </c>
      <c r="F50" s="189" t="s">
        <v>68</v>
      </c>
      <c r="G50" s="88"/>
      <c r="H50" s="88"/>
      <c r="I50" s="88"/>
      <c r="J50" s="180"/>
      <c r="K50" s="79">
        <v>9</v>
      </c>
      <c r="L50" s="79">
        <v>8</v>
      </c>
      <c r="M50" s="79">
        <v>2</v>
      </c>
      <c r="N50" s="89">
        <v>3</v>
      </c>
      <c r="O50" s="90">
        <v>0</v>
      </c>
      <c r="P50" s="91">
        <f>N50+O50</f>
        <v>3</v>
      </c>
      <c r="Q50" s="80">
        <f>IFERROR(P50/M50,"-")</f>
        <v>1.5</v>
      </c>
      <c r="R50" s="79">
        <v>2</v>
      </c>
      <c r="S50" s="79">
        <v>0</v>
      </c>
      <c r="T50" s="80">
        <f>IFERROR(R50/(P50),"-")</f>
        <v>0.66666666666667</v>
      </c>
      <c r="U50" s="186"/>
      <c r="V50" s="82">
        <v>1</v>
      </c>
      <c r="W50" s="80">
        <f>IF(P50=0,"-",V50/P50)</f>
        <v>0.33333333333333</v>
      </c>
      <c r="X50" s="185">
        <v>83000</v>
      </c>
      <c r="Y50" s="186">
        <f>IFERROR(X50/P50,"-")</f>
        <v>27666.666666667</v>
      </c>
      <c r="Z50" s="186">
        <f>IFERROR(X50/V50,"-")</f>
        <v>83000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0.33333333333333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2</v>
      </c>
      <c r="BX50" s="125">
        <f>IF(P50=0,"",IF(BW50=0,"",(BW50/P50)))</f>
        <v>0.66666666666667</v>
      </c>
      <c r="BY50" s="126">
        <v>1</v>
      </c>
      <c r="BZ50" s="127">
        <f>IFERROR(BY50/BW50,"-")</f>
        <v>0.5</v>
      </c>
      <c r="CA50" s="128">
        <v>83000</v>
      </c>
      <c r="CB50" s="129">
        <f>IFERROR(CA50/BW50,"-")</f>
        <v>41500</v>
      </c>
      <c r="CC50" s="130"/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83000</v>
      </c>
      <c r="CQ50" s="139">
        <v>83000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2.1333333333333</v>
      </c>
      <c r="B51" s="189" t="s">
        <v>162</v>
      </c>
      <c r="C51" s="189"/>
      <c r="D51" s="189" t="s">
        <v>68</v>
      </c>
      <c r="E51" s="189" t="s">
        <v>77</v>
      </c>
      <c r="F51" s="189" t="s">
        <v>63</v>
      </c>
      <c r="G51" s="88" t="s">
        <v>78</v>
      </c>
      <c r="H51" s="88" t="s">
        <v>163</v>
      </c>
      <c r="I51" s="88" t="s">
        <v>115</v>
      </c>
      <c r="J51" s="180">
        <v>60000</v>
      </c>
      <c r="K51" s="79">
        <v>6</v>
      </c>
      <c r="L51" s="79">
        <v>0</v>
      </c>
      <c r="M51" s="79">
        <v>21</v>
      </c>
      <c r="N51" s="89">
        <v>3</v>
      </c>
      <c r="O51" s="90">
        <v>0</v>
      </c>
      <c r="P51" s="91">
        <f>N51+O51</f>
        <v>3</v>
      </c>
      <c r="Q51" s="80">
        <f>IFERROR(P51/M51,"-")</f>
        <v>0.14285714285714</v>
      </c>
      <c r="R51" s="79">
        <v>0</v>
      </c>
      <c r="S51" s="79">
        <v>2</v>
      </c>
      <c r="T51" s="80">
        <f>IFERROR(R51/(P51),"-")</f>
        <v>0</v>
      </c>
      <c r="U51" s="186">
        <f>IFERROR(J51/SUM(N51:O52),"-")</f>
        <v>8571.4285714286</v>
      </c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>
        <f>SUM(X51:X52)-SUM(J51:J52)</f>
        <v>68000</v>
      </c>
      <c r="AB51" s="83">
        <f>SUM(X51:X52)/SUM(J51:J52)</f>
        <v>2.1333333333333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2</v>
      </c>
      <c r="BO51" s="118">
        <f>IF(P51=0,"",IF(BN51=0,"",(BN51/P51)))</f>
        <v>0.66666666666667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1</v>
      </c>
      <c r="BX51" s="125">
        <f>IF(P51=0,"",IF(BW51=0,"",(BW51/P51)))</f>
        <v>0.33333333333333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164</v>
      </c>
      <c r="C52" s="189"/>
      <c r="D52" s="189" t="s">
        <v>68</v>
      </c>
      <c r="E52" s="189" t="s">
        <v>77</v>
      </c>
      <c r="F52" s="189" t="s">
        <v>68</v>
      </c>
      <c r="G52" s="88"/>
      <c r="H52" s="88"/>
      <c r="I52" s="88"/>
      <c r="J52" s="180"/>
      <c r="K52" s="79">
        <v>23</v>
      </c>
      <c r="L52" s="79">
        <v>18</v>
      </c>
      <c r="M52" s="79">
        <v>23</v>
      </c>
      <c r="N52" s="89">
        <v>4</v>
      </c>
      <c r="O52" s="90">
        <v>0</v>
      </c>
      <c r="P52" s="91">
        <f>N52+O52</f>
        <v>4</v>
      </c>
      <c r="Q52" s="80">
        <f>IFERROR(P52/M52,"-")</f>
        <v>0.17391304347826</v>
      </c>
      <c r="R52" s="79">
        <v>1</v>
      </c>
      <c r="S52" s="79">
        <v>0</v>
      </c>
      <c r="T52" s="80">
        <f>IFERROR(R52/(P52),"-")</f>
        <v>0.25</v>
      </c>
      <c r="U52" s="186"/>
      <c r="V52" s="82">
        <v>2</v>
      </c>
      <c r="W52" s="80">
        <f>IF(P52=0,"-",V52/P52)</f>
        <v>0.5</v>
      </c>
      <c r="X52" s="185">
        <v>128000</v>
      </c>
      <c r="Y52" s="186">
        <f>IFERROR(X52/P52,"-")</f>
        <v>32000</v>
      </c>
      <c r="Z52" s="186">
        <f>IFERROR(X52/V52,"-")</f>
        <v>64000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0.25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>
        <v>3</v>
      </c>
      <c r="CG52" s="132">
        <f>IF(P52=0,"",IF(CF52=0,"",(CF52/P52)))</f>
        <v>0.75</v>
      </c>
      <c r="CH52" s="133">
        <v>2</v>
      </c>
      <c r="CI52" s="134">
        <f>IFERROR(CH52/CF52,"-")</f>
        <v>0.66666666666667</v>
      </c>
      <c r="CJ52" s="135">
        <v>128000</v>
      </c>
      <c r="CK52" s="136">
        <f>IFERROR(CJ52/CF52,"-")</f>
        <v>42666.666666667</v>
      </c>
      <c r="CL52" s="137">
        <v>1</v>
      </c>
      <c r="CM52" s="137"/>
      <c r="CN52" s="137">
        <v>1</v>
      </c>
      <c r="CO52" s="138">
        <v>2</v>
      </c>
      <c r="CP52" s="139">
        <v>128000</v>
      </c>
      <c r="CQ52" s="139">
        <v>125000</v>
      </c>
      <c r="CR52" s="139"/>
      <c r="CS52" s="140" t="str">
        <f>IF(AND(CQ52=0,CR52=0),"",IF(AND(CQ52&lt;=100000,CR52&lt;=100000),"",IF(CQ52/CP52&gt;0.7,"男高",IF(CR52/CP52&gt;0.7,"女高",""))))</f>
        <v>男高</v>
      </c>
    </row>
    <row r="53" spans="1:98">
      <c r="A53" s="78">
        <f>AB53</f>
        <v>0</v>
      </c>
      <c r="B53" s="189" t="s">
        <v>165</v>
      </c>
      <c r="C53" s="189"/>
      <c r="D53" s="189" t="s">
        <v>68</v>
      </c>
      <c r="E53" s="189" t="s">
        <v>82</v>
      </c>
      <c r="F53" s="189" t="s">
        <v>63</v>
      </c>
      <c r="G53" s="88" t="s">
        <v>78</v>
      </c>
      <c r="H53" s="88" t="s">
        <v>163</v>
      </c>
      <c r="I53" s="88" t="s">
        <v>166</v>
      </c>
      <c r="J53" s="180">
        <v>60000</v>
      </c>
      <c r="K53" s="79">
        <v>3</v>
      </c>
      <c r="L53" s="79">
        <v>0</v>
      </c>
      <c r="M53" s="79">
        <v>19</v>
      </c>
      <c r="N53" s="89">
        <v>1</v>
      </c>
      <c r="O53" s="90">
        <v>0</v>
      </c>
      <c r="P53" s="91">
        <f>N53+O53</f>
        <v>1</v>
      </c>
      <c r="Q53" s="80">
        <f>IFERROR(P53/M53,"-")</f>
        <v>0.052631578947368</v>
      </c>
      <c r="R53" s="79">
        <v>0</v>
      </c>
      <c r="S53" s="79">
        <v>0</v>
      </c>
      <c r="T53" s="80">
        <f>IFERROR(R53/(P53),"-")</f>
        <v>0</v>
      </c>
      <c r="U53" s="186">
        <f>IFERROR(J53/SUM(N53:O54),"-")</f>
        <v>20000</v>
      </c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>
        <f>SUM(X53:X54)-SUM(J53:J54)</f>
        <v>-60000</v>
      </c>
      <c r="AB53" s="83">
        <f>SUM(X53:X54)/SUM(J53:J54)</f>
        <v>0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1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167</v>
      </c>
      <c r="C54" s="189"/>
      <c r="D54" s="189" t="s">
        <v>68</v>
      </c>
      <c r="E54" s="189" t="s">
        <v>82</v>
      </c>
      <c r="F54" s="189" t="s">
        <v>68</v>
      </c>
      <c r="G54" s="88"/>
      <c r="H54" s="88"/>
      <c r="I54" s="88"/>
      <c r="J54" s="180"/>
      <c r="K54" s="79">
        <v>73</v>
      </c>
      <c r="L54" s="79">
        <v>26</v>
      </c>
      <c r="M54" s="79">
        <v>2</v>
      </c>
      <c r="N54" s="89">
        <v>2</v>
      </c>
      <c r="O54" s="90">
        <v>0</v>
      </c>
      <c r="P54" s="91">
        <f>N54+O54</f>
        <v>2</v>
      </c>
      <c r="Q54" s="80">
        <f>IFERROR(P54/M54,"-")</f>
        <v>1</v>
      </c>
      <c r="R54" s="79">
        <v>0</v>
      </c>
      <c r="S54" s="79">
        <v>0</v>
      </c>
      <c r="T54" s="80">
        <f>IFERROR(R54/(P54),"-")</f>
        <v>0</v>
      </c>
      <c r="U54" s="186"/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0.5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</v>
      </c>
      <c r="B55" s="189" t="s">
        <v>168</v>
      </c>
      <c r="C55" s="189"/>
      <c r="D55" s="189" t="s">
        <v>68</v>
      </c>
      <c r="E55" s="189" t="s">
        <v>85</v>
      </c>
      <c r="F55" s="189" t="s">
        <v>63</v>
      </c>
      <c r="G55" s="88" t="s">
        <v>78</v>
      </c>
      <c r="H55" s="88" t="s">
        <v>163</v>
      </c>
      <c r="I55" s="88" t="s">
        <v>169</v>
      </c>
      <c r="J55" s="180">
        <v>60000</v>
      </c>
      <c r="K55" s="79">
        <v>2</v>
      </c>
      <c r="L55" s="79">
        <v>0</v>
      </c>
      <c r="M55" s="79">
        <v>19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186" t="str">
        <f>IFERROR(J55/SUM(N55:O56),"-")</f>
        <v>-</v>
      </c>
      <c r="V55" s="82">
        <v>0</v>
      </c>
      <c r="W55" s="80" t="str">
        <f>IF(P55=0,"-",V55/P55)</f>
        <v>-</v>
      </c>
      <c r="X55" s="185">
        <v>0</v>
      </c>
      <c r="Y55" s="186" t="str">
        <f>IFERROR(X55/P55,"-")</f>
        <v>-</v>
      </c>
      <c r="Z55" s="186" t="str">
        <f>IFERROR(X55/V55,"-")</f>
        <v>-</v>
      </c>
      <c r="AA55" s="180">
        <f>SUM(X55:X56)-SUM(J55:J56)</f>
        <v>-60000</v>
      </c>
      <c r="AB55" s="83">
        <f>SUM(X55:X56)/SUM(J55:J56)</f>
        <v>0</v>
      </c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170</v>
      </c>
      <c r="C56" s="189"/>
      <c r="D56" s="189" t="s">
        <v>68</v>
      </c>
      <c r="E56" s="189" t="s">
        <v>85</v>
      </c>
      <c r="F56" s="189" t="s">
        <v>68</v>
      </c>
      <c r="G56" s="88"/>
      <c r="H56" s="88"/>
      <c r="I56" s="88"/>
      <c r="J56" s="180"/>
      <c r="K56" s="79">
        <v>6</v>
      </c>
      <c r="L56" s="79">
        <v>6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186"/>
      <c r="V56" s="82">
        <v>0</v>
      </c>
      <c r="W56" s="80" t="str">
        <f>IF(P56=0,"-",V56/P56)</f>
        <v>-</v>
      </c>
      <c r="X56" s="185">
        <v>0</v>
      </c>
      <c r="Y56" s="186" t="str">
        <f>IFERROR(X56/P56,"-")</f>
        <v>-</v>
      </c>
      <c r="Z56" s="186" t="str">
        <f>IFERROR(X56/V56,"-")</f>
        <v>-</v>
      </c>
      <c r="AA56" s="18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</v>
      </c>
      <c r="B57" s="189" t="s">
        <v>171</v>
      </c>
      <c r="C57" s="189"/>
      <c r="D57" s="189" t="s">
        <v>68</v>
      </c>
      <c r="E57" s="189" t="s">
        <v>95</v>
      </c>
      <c r="F57" s="189" t="s">
        <v>63</v>
      </c>
      <c r="G57" s="88" t="s">
        <v>78</v>
      </c>
      <c r="H57" s="88" t="s">
        <v>163</v>
      </c>
      <c r="I57" s="191" t="s">
        <v>107</v>
      </c>
      <c r="J57" s="180">
        <v>60000</v>
      </c>
      <c r="K57" s="79">
        <v>7</v>
      </c>
      <c r="L57" s="79">
        <v>0</v>
      </c>
      <c r="M57" s="79">
        <v>28</v>
      </c>
      <c r="N57" s="89">
        <v>3</v>
      </c>
      <c r="O57" s="90">
        <v>0</v>
      </c>
      <c r="P57" s="91">
        <f>N57+O57</f>
        <v>3</v>
      </c>
      <c r="Q57" s="80">
        <f>IFERROR(P57/M57,"-")</f>
        <v>0.10714285714286</v>
      </c>
      <c r="R57" s="79">
        <v>0</v>
      </c>
      <c r="S57" s="79">
        <v>0</v>
      </c>
      <c r="T57" s="80">
        <f>IFERROR(R57/(P57),"-")</f>
        <v>0</v>
      </c>
      <c r="U57" s="186">
        <f>IFERROR(J57/SUM(N57:O58),"-")</f>
        <v>8571.4285714286</v>
      </c>
      <c r="V57" s="82">
        <v>0</v>
      </c>
      <c r="W57" s="80">
        <f>IF(P57=0,"-",V57/P57)</f>
        <v>0</v>
      </c>
      <c r="X57" s="185">
        <v>0</v>
      </c>
      <c r="Y57" s="186">
        <f>IFERROR(X57/P57,"-")</f>
        <v>0</v>
      </c>
      <c r="Z57" s="186" t="str">
        <f>IFERROR(X57/V57,"-")</f>
        <v>-</v>
      </c>
      <c r="AA57" s="180">
        <f>SUM(X57:X58)-SUM(J57:J58)</f>
        <v>-60000</v>
      </c>
      <c r="AB57" s="83">
        <f>SUM(X57:X58)/SUM(J57:J58)</f>
        <v>0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0.33333333333333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1</v>
      </c>
      <c r="BO57" s="118">
        <f>IF(P57=0,"",IF(BN57=0,"",(BN57/P57)))</f>
        <v>0.33333333333333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0.33333333333333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172</v>
      </c>
      <c r="C58" s="189"/>
      <c r="D58" s="189" t="s">
        <v>68</v>
      </c>
      <c r="E58" s="189" t="s">
        <v>95</v>
      </c>
      <c r="F58" s="189" t="s">
        <v>68</v>
      </c>
      <c r="G58" s="88"/>
      <c r="H58" s="88"/>
      <c r="I58" s="88"/>
      <c r="J58" s="180"/>
      <c r="K58" s="79">
        <v>10</v>
      </c>
      <c r="L58" s="79">
        <v>8</v>
      </c>
      <c r="M58" s="79">
        <v>8</v>
      </c>
      <c r="N58" s="89">
        <v>4</v>
      </c>
      <c r="O58" s="90">
        <v>0</v>
      </c>
      <c r="P58" s="91">
        <f>N58+O58</f>
        <v>4</v>
      </c>
      <c r="Q58" s="80">
        <f>IFERROR(P58/M58,"-")</f>
        <v>0.5</v>
      </c>
      <c r="R58" s="79">
        <v>0</v>
      </c>
      <c r="S58" s="79">
        <v>0</v>
      </c>
      <c r="T58" s="80">
        <f>IFERROR(R58/(P58),"-")</f>
        <v>0</v>
      </c>
      <c r="U58" s="186"/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3</v>
      </c>
      <c r="BO58" s="118">
        <f>IF(P58=0,"",IF(BN58=0,"",(BN58/P58)))</f>
        <v>0.75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1</v>
      </c>
      <c r="BX58" s="125">
        <f>IF(P58=0,"",IF(BW58=0,"",(BW58/P58)))</f>
        <v>0.25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</v>
      </c>
      <c r="B59" s="189" t="s">
        <v>173</v>
      </c>
      <c r="C59" s="189"/>
      <c r="D59" s="189" t="s">
        <v>174</v>
      </c>
      <c r="E59" s="189" t="s">
        <v>77</v>
      </c>
      <c r="F59" s="189" t="s">
        <v>63</v>
      </c>
      <c r="G59" s="88" t="s">
        <v>100</v>
      </c>
      <c r="H59" s="88" t="s">
        <v>175</v>
      </c>
      <c r="I59" s="190" t="s">
        <v>176</v>
      </c>
      <c r="J59" s="180">
        <v>36000</v>
      </c>
      <c r="K59" s="79">
        <v>0</v>
      </c>
      <c r="L59" s="79">
        <v>0</v>
      </c>
      <c r="M59" s="79">
        <v>26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186" t="str">
        <f>IFERROR(J59/SUM(N59:O60),"-")</f>
        <v>-</v>
      </c>
      <c r="V59" s="82">
        <v>0</v>
      </c>
      <c r="W59" s="80" t="str">
        <f>IF(P59=0,"-",V59/P59)</f>
        <v>-</v>
      </c>
      <c r="X59" s="185">
        <v>0</v>
      </c>
      <c r="Y59" s="186" t="str">
        <f>IFERROR(X59/P59,"-")</f>
        <v>-</v>
      </c>
      <c r="Z59" s="186" t="str">
        <f>IFERROR(X59/V59,"-")</f>
        <v>-</v>
      </c>
      <c r="AA59" s="180">
        <f>SUM(X59:X60)-SUM(J59:J60)</f>
        <v>-36000</v>
      </c>
      <c r="AB59" s="83">
        <f>SUM(X59:X60)/SUM(J59:J60)</f>
        <v>0</v>
      </c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177</v>
      </c>
      <c r="C60" s="189"/>
      <c r="D60" s="189" t="s">
        <v>174</v>
      </c>
      <c r="E60" s="189" t="s">
        <v>77</v>
      </c>
      <c r="F60" s="189" t="s">
        <v>68</v>
      </c>
      <c r="G60" s="88"/>
      <c r="H60" s="88"/>
      <c r="I60" s="88"/>
      <c r="J60" s="180"/>
      <c r="K60" s="79">
        <v>34</v>
      </c>
      <c r="L60" s="79">
        <v>6</v>
      </c>
      <c r="M60" s="79">
        <v>0</v>
      </c>
      <c r="N60" s="89">
        <v>0</v>
      </c>
      <c r="O60" s="90">
        <v>0</v>
      </c>
      <c r="P60" s="91">
        <f>N60+O60</f>
        <v>0</v>
      </c>
      <c r="Q60" s="80" t="str">
        <f>IFERROR(P60/M60,"-")</f>
        <v>-</v>
      </c>
      <c r="R60" s="79">
        <v>0</v>
      </c>
      <c r="S60" s="79">
        <v>0</v>
      </c>
      <c r="T60" s="80" t="str">
        <f>IFERROR(R60/(P60),"-")</f>
        <v>-</v>
      </c>
      <c r="U60" s="186"/>
      <c r="V60" s="82">
        <v>0</v>
      </c>
      <c r="W60" s="80" t="str">
        <f>IF(P60=0,"-",V60/P60)</f>
        <v>-</v>
      </c>
      <c r="X60" s="185">
        <v>0</v>
      </c>
      <c r="Y60" s="186" t="str">
        <f>IFERROR(X60/P60,"-")</f>
        <v>-</v>
      </c>
      <c r="Z60" s="186" t="str">
        <f>IFERROR(X60/V60,"-")</f>
        <v>-</v>
      </c>
      <c r="AA60" s="18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0.41666666666667</v>
      </c>
      <c r="B61" s="189" t="s">
        <v>178</v>
      </c>
      <c r="C61" s="189"/>
      <c r="D61" s="189" t="s">
        <v>174</v>
      </c>
      <c r="E61" s="189" t="s">
        <v>82</v>
      </c>
      <c r="F61" s="189" t="s">
        <v>63</v>
      </c>
      <c r="G61" s="88" t="s">
        <v>100</v>
      </c>
      <c r="H61" s="88" t="s">
        <v>175</v>
      </c>
      <c r="I61" s="191" t="s">
        <v>126</v>
      </c>
      <c r="J61" s="180">
        <v>36000</v>
      </c>
      <c r="K61" s="79">
        <v>5</v>
      </c>
      <c r="L61" s="79">
        <v>0</v>
      </c>
      <c r="M61" s="79">
        <v>30</v>
      </c>
      <c r="N61" s="89">
        <v>2</v>
      </c>
      <c r="O61" s="90">
        <v>0</v>
      </c>
      <c r="P61" s="91">
        <f>N61+O61</f>
        <v>2</v>
      </c>
      <c r="Q61" s="80">
        <f>IFERROR(P61/M61,"-")</f>
        <v>0.066666666666667</v>
      </c>
      <c r="R61" s="79">
        <v>0</v>
      </c>
      <c r="S61" s="79">
        <v>1</v>
      </c>
      <c r="T61" s="80">
        <f>IFERROR(R61/(P61),"-")</f>
        <v>0</v>
      </c>
      <c r="U61" s="186">
        <f>IFERROR(J61/SUM(N61:O62),"-")</f>
        <v>6000</v>
      </c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>
        <f>SUM(X61:X62)-SUM(J61:J62)</f>
        <v>-21000</v>
      </c>
      <c r="AB61" s="83">
        <f>SUM(X61:X62)/SUM(J61:J62)</f>
        <v>0.41666666666667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1</v>
      </c>
      <c r="AN61" s="99">
        <f>IF(P61=0,"",IF(AM61=0,"",(AM61/P61)))</f>
        <v>0.5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>
        <v>1</v>
      </c>
      <c r="BX61" s="125">
        <f>IF(P61=0,"",IF(BW61=0,"",(BW61/P61)))</f>
        <v>0.5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179</v>
      </c>
      <c r="C62" s="189"/>
      <c r="D62" s="189" t="s">
        <v>174</v>
      </c>
      <c r="E62" s="189" t="s">
        <v>82</v>
      </c>
      <c r="F62" s="189" t="s">
        <v>68</v>
      </c>
      <c r="G62" s="88"/>
      <c r="H62" s="88"/>
      <c r="I62" s="88"/>
      <c r="J62" s="180"/>
      <c r="K62" s="79">
        <v>17</v>
      </c>
      <c r="L62" s="79">
        <v>12</v>
      </c>
      <c r="M62" s="79">
        <v>2</v>
      </c>
      <c r="N62" s="89">
        <v>4</v>
      </c>
      <c r="O62" s="90">
        <v>0</v>
      </c>
      <c r="P62" s="91">
        <f>N62+O62</f>
        <v>4</v>
      </c>
      <c r="Q62" s="80">
        <f>IFERROR(P62/M62,"-")</f>
        <v>2</v>
      </c>
      <c r="R62" s="79">
        <v>1</v>
      </c>
      <c r="S62" s="79">
        <v>0</v>
      </c>
      <c r="T62" s="80">
        <f>IFERROR(R62/(P62),"-")</f>
        <v>0.25</v>
      </c>
      <c r="U62" s="186"/>
      <c r="V62" s="82">
        <v>1</v>
      </c>
      <c r="W62" s="80">
        <f>IF(P62=0,"-",V62/P62)</f>
        <v>0.25</v>
      </c>
      <c r="X62" s="185">
        <v>15000</v>
      </c>
      <c r="Y62" s="186">
        <f>IFERROR(X62/P62,"-")</f>
        <v>3750</v>
      </c>
      <c r="Z62" s="186">
        <f>IFERROR(X62/V62,"-")</f>
        <v>15000</v>
      </c>
      <c r="AA62" s="18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2</v>
      </c>
      <c r="BF62" s="111">
        <f>IF(P62=0,"",IF(BE62=0,"",(BE62/P62)))</f>
        <v>0.5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2</v>
      </c>
      <c r="BO62" s="118">
        <f>IF(P62=0,"",IF(BN62=0,"",(BN62/P62)))</f>
        <v>0.5</v>
      </c>
      <c r="BP62" s="119">
        <v>1</v>
      </c>
      <c r="BQ62" s="120">
        <f>IFERROR(BP62/BN62,"-")</f>
        <v>0.5</v>
      </c>
      <c r="BR62" s="121">
        <v>15000</v>
      </c>
      <c r="BS62" s="122">
        <f>IFERROR(BR62/BN62,"-")</f>
        <v>7500</v>
      </c>
      <c r="BT62" s="123"/>
      <c r="BU62" s="123"/>
      <c r="BV62" s="123">
        <v>1</v>
      </c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15000</v>
      </c>
      <c r="CQ62" s="139">
        <v>15000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</v>
      </c>
      <c r="B63" s="189" t="s">
        <v>180</v>
      </c>
      <c r="C63" s="189"/>
      <c r="D63" s="189" t="s">
        <v>174</v>
      </c>
      <c r="E63" s="189" t="s">
        <v>85</v>
      </c>
      <c r="F63" s="189" t="s">
        <v>63</v>
      </c>
      <c r="G63" s="88" t="s">
        <v>100</v>
      </c>
      <c r="H63" s="88" t="s">
        <v>175</v>
      </c>
      <c r="I63" s="190" t="s">
        <v>66</v>
      </c>
      <c r="J63" s="180">
        <v>36000</v>
      </c>
      <c r="K63" s="79">
        <v>10</v>
      </c>
      <c r="L63" s="79">
        <v>0</v>
      </c>
      <c r="M63" s="79">
        <v>29</v>
      </c>
      <c r="N63" s="89">
        <v>4</v>
      </c>
      <c r="O63" s="90">
        <v>1</v>
      </c>
      <c r="P63" s="91">
        <f>N63+O63</f>
        <v>5</v>
      </c>
      <c r="Q63" s="80">
        <f>IFERROR(P63/M63,"-")</f>
        <v>0.17241379310345</v>
      </c>
      <c r="R63" s="79">
        <v>0</v>
      </c>
      <c r="S63" s="79">
        <v>1</v>
      </c>
      <c r="T63" s="80">
        <f>IFERROR(R63/(P63),"-")</f>
        <v>0</v>
      </c>
      <c r="U63" s="186">
        <f>IFERROR(J63/SUM(N63:O64),"-")</f>
        <v>7200</v>
      </c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>
        <f>SUM(X63:X64)-SUM(J63:J64)</f>
        <v>-36000</v>
      </c>
      <c r="AB63" s="83">
        <f>SUM(X63:X64)/SUM(J63:J64)</f>
        <v>0</v>
      </c>
      <c r="AC63" s="77"/>
      <c r="AD63" s="92">
        <v>1</v>
      </c>
      <c r="AE63" s="93">
        <f>IF(P63=0,"",IF(AD63=0,"",(AD63/P63)))</f>
        <v>0.2</v>
      </c>
      <c r="AF63" s="92"/>
      <c r="AG63" s="94">
        <f>IFERROR(AF63/AD63,"-")</f>
        <v>0</v>
      </c>
      <c r="AH63" s="95"/>
      <c r="AI63" s="96">
        <f>IFERROR(AH63/AD63,"-")</f>
        <v>0</v>
      </c>
      <c r="AJ63" s="97"/>
      <c r="AK63" s="97"/>
      <c r="AL63" s="97"/>
      <c r="AM63" s="98">
        <v>2</v>
      </c>
      <c r="AN63" s="99">
        <f>IF(P63=0,"",IF(AM63=0,"",(AM63/P63)))</f>
        <v>0.4</v>
      </c>
      <c r="AO63" s="98"/>
      <c r="AP63" s="100">
        <f>IFERROR(AO63/AM63,"-")</f>
        <v>0</v>
      </c>
      <c r="AQ63" s="101"/>
      <c r="AR63" s="102">
        <f>IFERROR(AQ63/AM63,"-")</f>
        <v>0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0.2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1</v>
      </c>
      <c r="BO63" s="118">
        <f>IF(P63=0,"",IF(BN63=0,"",(BN63/P63)))</f>
        <v>0.2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181</v>
      </c>
      <c r="C64" s="189"/>
      <c r="D64" s="189" t="s">
        <v>174</v>
      </c>
      <c r="E64" s="189" t="s">
        <v>85</v>
      </c>
      <c r="F64" s="189" t="s">
        <v>68</v>
      </c>
      <c r="G64" s="88"/>
      <c r="H64" s="88"/>
      <c r="I64" s="88"/>
      <c r="J64" s="180"/>
      <c r="K64" s="79">
        <v>45</v>
      </c>
      <c r="L64" s="79">
        <v>14</v>
      </c>
      <c r="M64" s="79">
        <v>3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186"/>
      <c r="V64" s="82">
        <v>0</v>
      </c>
      <c r="W64" s="80" t="str">
        <f>IF(P64=0,"-",V64/P64)</f>
        <v>-</v>
      </c>
      <c r="X64" s="185">
        <v>0</v>
      </c>
      <c r="Y64" s="186" t="str">
        <f>IFERROR(X64/P64,"-")</f>
        <v>-</v>
      </c>
      <c r="Z64" s="186" t="str">
        <f>IFERROR(X64/V64,"-")</f>
        <v>-</v>
      </c>
      <c r="AA64" s="180"/>
      <c r="AB64" s="83"/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0.16666666666667</v>
      </c>
      <c r="B65" s="189" t="s">
        <v>182</v>
      </c>
      <c r="C65" s="189"/>
      <c r="D65" s="189" t="s">
        <v>174</v>
      </c>
      <c r="E65" s="189" t="s">
        <v>95</v>
      </c>
      <c r="F65" s="189" t="s">
        <v>63</v>
      </c>
      <c r="G65" s="88" t="s">
        <v>100</v>
      </c>
      <c r="H65" s="88" t="s">
        <v>175</v>
      </c>
      <c r="I65" s="191" t="s">
        <v>144</v>
      </c>
      <c r="J65" s="180">
        <v>36000</v>
      </c>
      <c r="K65" s="79">
        <v>6</v>
      </c>
      <c r="L65" s="79">
        <v>0</v>
      </c>
      <c r="M65" s="79">
        <v>29</v>
      </c>
      <c r="N65" s="89">
        <v>3</v>
      </c>
      <c r="O65" s="90">
        <v>0</v>
      </c>
      <c r="P65" s="91">
        <f>N65+O65</f>
        <v>3</v>
      </c>
      <c r="Q65" s="80">
        <f>IFERROR(P65/M65,"-")</f>
        <v>0.10344827586207</v>
      </c>
      <c r="R65" s="79">
        <v>0</v>
      </c>
      <c r="S65" s="79">
        <v>2</v>
      </c>
      <c r="T65" s="80">
        <f>IFERROR(R65/(P65),"-")</f>
        <v>0</v>
      </c>
      <c r="U65" s="186">
        <f>IFERROR(J65/SUM(N65:O66),"-")</f>
        <v>9000</v>
      </c>
      <c r="V65" s="82">
        <v>1</v>
      </c>
      <c r="W65" s="80">
        <f>IF(P65=0,"-",V65/P65)</f>
        <v>0.33333333333333</v>
      </c>
      <c r="X65" s="185">
        <v>6000</v>
      </c>
      <c r="Y65" s="186">
        <f>IFERROR(X65/P65,"-")</f>
        <v>2000</v>
      </c>
      <c r="Z65" s="186">
        <f>IFERROR(X65/V65,"-")</f>
        <v>6000</v>
      </c>
      <c r="AA65" s="180">
        <f>SUM(X65:X66)-SUM(J65:J66)</f>
        <v>-30000</v>
      </c>
      <c r="AB65" s="83">
        <f>SUM(X65:X66)/SUM(J65:J66)</f>
        <v>0.16666666666667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0.33333333333333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>
        <v>1</v>
      </c>
      <c r="BF65" s="111">
        <f>IF(P65=0,"",IF(BE65=0,"",(BE65/P65)))</f>
        <v>0.33333333333333</v>
      </c>
      <c r="BG65" s="110">
        <v>1</v>
      </c>
      <c r="BH65" s="112">
        <f>IFERROR(BG65/BE65,"-")</f>
        <v>1</v>
      </c>
      <c r="BI65" s="113">
        <v>6000</v>
      </c>
      <c r="BJ65" s="114">
        <f>IFERROR(BI65/BE65,"-")</f>
        <v>6000</v>
      </c>
      <c r="BK65" s="115"/>
      <c r="BL65" s="115">
        <v>1</v>
      </c>
      <c r="BM65" s="115"/>
      <c r="BN65" s="117">
        <v>1</v>
      </c>
      <c r="BO65" s="118">
        <f>IF(P65=0,"",IF(BN65=0,"",(BN65/P65)))</f>
        <v>0.33333333333333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6000</v>
      </c>
      <c r="CQ65" s="139">
        <v>6000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183</v>
      </c>
      <c r="C66" s="189"/>
      <c r="D66" s="189" t="s">
        <v>174</v>
      </c>
      <c r="E66" s="189" t="s">
        <v>95</v>
      </c>
      <c r="F66" s="189" t="s">
        <v>68</v>
      </c>
      <c r="G66" s="88"/>
      <c r="H66" s="88"/>
      <c r="I66" s="88"/>
      <c r="J66" s="180"/>
      <c r="K66" s="79">
        <v>10</v>
      </c>
      <c r="L66" s="79">
        <v>8</v>
      </c>
      <c r="M66" s="79">
        <v>9</v>
      </c>
      <c r="N66" s="89">
        <v>1</v>
      </c>
      <c r="O66" s="90">
        <v>0</v>
      </c>
      <c r="P66" s="91">
        <f>N66+O66</f>
        <v>1</v>
      </c>
      <c r="Q66" s="80">
        <f>IFERROR(P66/M66,"-")</f>
        <v>0.11111111111111</v>
      </c>
      <c r="R66" s="79">
        <v>0</v>
      </c>
      <c r="S66" s="79">
        <v>0</v>
      </c>
      <c r="T66" s="80">
        <f>IFERROR(R66/(P66),"-")</f>
        <v>0</v>
      </c>
      <c r="U66" s="186"/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>
        <v>1</v>
      </c>
      <c r="CG66" s="132">
        <f>IF(P66=0,"",IF(CF66=0,"",(CF66/P66)))</f>
        <v>1</v>
      </c>
      <c r="CH66" s="133"/>
      <c r="CI66" s="134">
        <f>IFERROR(CH66/CF66,"-")</f>
        <v>0</v>
      </c>
      <c r="CJ66" s="135"/>
      <c r="CK66" s="136">
        <f>IFERROR(CJ66/CF66,"-")</f>
        <v>0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2.6111111111111</v>
      </c>
      <c r="B67" s="189" t="s">
        <v>184</v>
      </c>
      <c r="C67" s="189"/>
      <c r="D67" s="189" t="s">
        <v>174</v>
      </c>
      <c r="E67" s="189" t="s">
        <v>77</v>
      </c>
      <c r="F67" s="189" t="s">
        <v>63</v>
      </c>
      <c r="G67" s="88" t="s">
        <v>100</v>
      </c>
      <c r="H67" s="88" t="s">
        <v>175</v>
      </c>
      <c r="I67" s="190" t="s">
        <v>122</v>
      </c>
      <c r="J67" s="180">
        <v>36000</v>
      </c>
      <c r="K67" s="79">
        <v>4</v>
      </c>
      <c r="L67" s="79">
        <v>0</v>
      </c>
      <c r="M67" s="79">
        <v>20</v>
      </c>
      <c r="N67" s="89">
        <v>1</v>
      </c>
      <c r="O67" s="90">
        <v>0</v>
      </c>
      <c r="P67" s="91">
        <f>N67+O67</f>
        <v>1</v>
      </c>
      <c r="Q67" s="80">
        <f>IFERROR(P67/M67,"-")</f>
        <v>0.05</v>
      </c>
      <c r="R67" s="79">
        <v>1</v>
      </c>
      <c r="S67" s="79">
        <v>0</v>
      </c>
      <c r="T67" s="80">
        <f>IFERROR(R67/(P67),"-")</f>
        <v>1</v>
      </c>
      <c r="U67" s="186">
        <f>IFERROR(J67/SUM(N67:O68),"-")</f>
        <v>36000</v>
      </c>
      <c r="V67" s="82">
        <v>1</v>
      </c>
      <c r="W67" s="80">
        <f>IF(P67=0,"-",V67/P67)</f>
        <v>1</v>
      </c>
      <c r="X67" s="185">
        <v>94000</v>
      </c>
      <c r="Y67" s="186">
        <f>IFERROR(X67/P67,"-")</f>
        <v>94000</v>
      </c>
      <c r="Z67" s="186">
        <f>IFERROR(X67/V67,"-")</f>
        <v>94000</v>
      </c>
      <c r="AA67" s="180">
        <f>SUM(X67:X68)-SUM(J67:J68)</f>
        <v>58000</v>
      </c>
      <c r="AB67" s="83">
        <f>SUM(X67:X68)/SUM(J67:J68)</f>
        <v>2.6111111111111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1</v>
      </c>
      <c r="BX67" s="125">
        <f>IF(P67=0,"",IF(BW67=0,"",(BW67/P67)))</f>
        <v>1</v>
      </c>
      <c r="BY67" s="126">
        <v>1</v>
      </c>
      <c r="BZ67" s="127">
        <f>IFERROR(BY67/BW67,"-")</f>
        <v>1</v>
      </c>
      <c r="CA67" s="128">
        <v>94000</v>
      </c>
      <c r="CB67" s="129">
        <f>IFERROR(CA67/BW67,"-")</f>
        <v>94000</v>
      </c>
      <c r="CC67" s="130"/>
      <c r="CD67" s="130"/>
      <c r="CE67" s="130">
        <v>1</v>
      </c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94000</v>
      </c>
      <c r="CQ67" s="139">
        <v>94000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185</v>
      </c>
      <c r="C68" s="189"/>
      <c r="D68" s="189" t="s">
        <v>174</v>
      </c>
      <c r="E68" s="189" t="s">
        <v>77</v>
      </c>
      <c r="F68" s="189" t="s">
        <v>68</v>
      </c>
      <c r="G68" s="88"/>
      <c r="H68" s="88"/>
      <c r="I68" s="88"/>
      <c r="J68" s="180"/>
      <c r="K68" s="79">
        <v>42</v>
      </c>
      <c r="L68" s="79">
        <v>8</v>
      </c>
      <c r="M68" s="79">
        <v>3</v>
      </c>
      <c r="N68" s="89">
        <v>0</v>
      </c>
      <c r="O68" s="90">
        <v>0</v>
      </c>
      <c r="P68" s="91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186"/>
      <c r="V68" s="82">
        <v>0</v>
      </c>
      <c r="W68" s="80" t="str">
        <f>IF(P68=0,"-",V68/P68)</f>
        <v>-</v>
      </c>
      <c r="X68" s="185">
        <v>0</v>
      </c>
      <c r="Y68" s="186" t="str">
        <f>IFERROR(X68/P68,"-")</f>
        <v>-</v>
      </c>
      <c r="Z68" s="186" t="str">
        <f>IFERROR(X68/V68,"-")</f>
        <v>-</v>
      </c>
      <c r="AA68" s="18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</v>
      </c>
      <c r="B69" s="189" t="s">
        <v>186</v>
      </c>
      <c r="C69" s="189"/>
      <c r="D69" s="189" t="s">
        <v>174</v>
      </c>
      <c r="E69" s="189" t="s">
        <v>82</v>
      </c>
      <c r="F69" s="189" t="s">
        <v>63</v>
      </c>
      <c r="G69" s="88" t="s">
        <v>100</v>
      </c>
      <c r="H69" s="88" t="s">
        <v>175</v>
      </c>
      <c r="I69" s="191" t="s">
        <v>107</v>
      </c>
      <c r="J69" s="180">
        <v>36000</v>
      </c>
      <c r="K69" s="79">
        <v>5</v>
      </c>
      <c r="L69" s="79">
        <v>0</v>
      </c>
      <c r="M69" s="79">
        <v>34</v>
      </c>
      <c r="N69" s="89">
        <v>1</v>
      </c>
      <c r="O69" s="90">
        <v>0</v>
      </c>
      <c r="P69" s="91">
        <f>N69+O69</f>
        <v>1</v>
      </c>
      <c r="Q69" s="80">
        <f>IFERROR(P69/M69,"-")</f>
        <v>0.029411764705882</v>
      </c>
      <c r="R69" s="79">
        <v>0</v>
      </c>
      <c r="S69" s="79">
        <v>1</v>
      </c>
      <c r="T69" s="80">
        <f>IFERROR(R69/(P69),"-")</f>
        <v>0</v>
      </c>
      <c r="U69" s="186">
        <f>IFERROR(J69/SUM(N69:O70),"-")</f>
        <v>12000</v>
      </c>
      <c r="V69" s="82">
        <v>0</v>
      </c>
      <c r="W69" s="80">
        <f>IF(P69=0,"-",V69/P69)</f>
        <v>0</v>
      </c>
      <c r="X69" s="185">
        <v>0</v>
      </c>
      <c r="Y69" s="186">
        <f>IFERROR(X69/P69,"-")</f>
        <v>0</v>
      </c>
      <c r="Z69" s="186" t="str">
        <f>IFERROR(X69/V69,"-")</f>
        <v>-</v>
      </c>
      <c r="AA69" s="180">
        <f>SUM(X69:X70)-SUM(J69:J70)</f>
        <v>-36000</v>
      </c>
      <c r="AB69" s="83">
        <f>SUM(X69:X70)/SUM(J69:J70)</f>
        <v>0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>
        <v>1</v>
      </c>
      <c r="AN69" s="99">
        <f>IF(P69=0,"",IF(AM69=0,"",(AM69/P69)))</f>
        <v>1</v>
      </c>
      <c r="AO69" s="98"/>
      <c r="AP69" s="100">
        <f>IFERROR(AO69/AM69,"-")</f>
        <v>0</v>
      </c>
      <c r="AQ69" s="101"/>
      <c r="AR69" s="102">
        <f>IFERROR(AQ69/AM69,"-")</f>
        <v>0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187</v>
      </c>
      <c r="C70" s="189"/>
      <c r="D70" s="189" t="s">
        <v>174</v>
      </c>
      <c r="E70" s="189" t="s">
        <v>82</v>
      </c>
      <c r="F70" s="189" t="s">
        <v>68</v>
      </c>
      <c r="G70" s="88"/>
      <c r="H70" s="88"/>
      <c r="I70" s="88"/>
      <c r="J70" s="180"/>
      <c r="K70" s="79">
        <v>10</v>
      </c>
      <c r="L70" s="79">
        <v>7</v>
      </c>
      <c r="M70" s="79">
        <v>0</v>
      </c>
      <c r="N70" s="89">
        <v>2</v>
      </c>
      <c r="O70" s="90">
        <v>0</v>
      </c>
      <c r="P70" s="91">
        <f>N70+O70</f>
        <v>2</v>
      </c>
      <c r="Q70" s="80" t="str">
        <f>IFERROR(P70/M70,"-")</f>
        <v>-</v>
      </c>
      <c r="R70" s="79">
        <v>0</v>
      </c>
      <c r="S70" s="79">
        <v>0</v>
      </c>
      <c r="T70" s="80">
        <f>IFERROR(R70/(P70),"-")</f>
        <v>0</v>
      </c>
      <c r="U70" s="186"/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1</v>
      </c>
      <c r="BO70" s="118">
        <f>IF(P70=0,"",IF(BN70=0,"",(BN70/P70)))</f>
        <v>0.5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>
        <v>1</v>
      </c>
      <c r="BX70" s="125">
        <f>IF(P70=0,"",IF(BW70=0,"",(BW70/P70)))</f>
        <v>0.5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0.33333333333333</v>
      </c>
      <c r="B71" s="189" t="s">
        <v>188</v>
      </c>
      <c r="C71" s="189"/>
      <c r="D71" s="189" t="s">
        <v>174</v>
      </c>
      <c r="E71" s="189" t="s">
        <v>85</v>
      </c>
      <c r="F71" s="189" t="s">
        <v>63</v>
      </c>
      <c r="G71" s="88" t="s">
        <v>100</v>
      </c>
      <c r="H71" s="88" t="s">
        <v>175</v>
      </c>
      <c r="I71" s="190" t="s">
        <v>136</v>
      </c>
      <c r="J71" s="180">
        <v>36000</v>
      </c>
      <c r="K71" s="79">
        <v>8</v>
      </c>
      <c r="L71" s="79">
        <v>0</v>
      </c>
      <c r="M71" s="79">
        <v>37</v>
      </c>
      <c r="N71" s="89">
        <v>5</v>
      </c>
      <c r="O71" s="90">
        <v>0</v>
      </c>
      <c r="P71" s="91">
        <f>N71+O71</f>
        <v>5</v>
      </c>
      <c r="Q71" s="80">
        <f>IFERROR(P71/M71,"-")</f>
        <v>0.13513513513514</v>
      </c>
      <c r="R71" s="79">
        <v>1</v>
      </c>
      <c r="S71" s="79">
        <v>0</v>
      </c>
      <c r="T71" s="80">
        <f>IFERROR(R71/(P71),"-")</f>
        <v>0.2</v>
      </c>
      <c r="U71" s="186">
        <f>IFERROR(J71/SUM(N71:O72),"-")</f>
        <v>6000</v>
      </c>
      <c r="V71" s="82">
        <v>1</v>
      </c>
      <c r="W71" s="80">
        <f>IF(P71=0,"-",V71/P71)</f>
        <v>0.2</v>
      </c>
      <c r="X71" s="185">
        <v>12000</v>
      </c>
      <c r="Y71" s="186">
        <f>IFERROR(X71/P71,"-")</f>
        <v>2400</v>
      </c>
      <c r="Z71" s="186">
        <f>IFERROR(X71/V71,"-")</f>
        <v>12000</v>
      </c>
      <c r="AA71" s="180">
        <f>SUM(X71:X72)-SUM(J71:J72)</f>
        <v>-24000</v>
      </c>
      <c r="AB71" s="83">
        <f>SUM(X71:X72)/SUM(J71:J72)</f>
        <v>0.33333333333333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3</v>
      </c>
      <c r="BO71" s="118">
        <f>IF(P71=0,"",IF(BN71=0,"",(BN71/P71)))</f>
        <v>0.6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2</v>
      </c>
      <c r="BX71" s="125">
        <f>IF(P71=0,"",IF(BW71=0,"",(BW71/P71)))</f>
        <v>0.4</v>
      </c>
      <c r="BY71" s="126">
        <v>1</v>
      </c>
      <c r="BZ71" s="127">
        <f>IFERROR(BY71/BW71,"-")</f>
        <v>0.5</v>
      </c>
      <c r="CA71" s="128">
        <v>12000</v>
      </c>
      <c r="CB71" s="129">
        <f>IFERROR(CA71/BW71,"-")</f>
        <v>6000</v>
      </c>
      <c r="CC71" s="130"/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12000</v>
      </c>
      <c r="CQ71" s="139">
        <v>12000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189</v>
      </c>
      <c r="C72" s="189"/>
      <c r="D72" s="189" t="s">
        <v>174</v>
      </c>
      <c r="E72" s="189" t="s">
        <v>85</v>
      </c>
      <c r="F72" s="189" t="s">
        <v>68</v>
      </c>
      <c r="G72" s="88"/>
      <c r="H72" s="88"/>
      <c r="I72" s="88"/>
      <c r="J72" s="180"/>
      <c r="K72" s="79">
        <v>59</v>
      </c>
      <c r="L72" s="79">
        <v>5</v>
      </c>
      <c r="M72" s="79">
        <v>2</v>
      </c>
      <c r="N72" s="89">
        <v>1</v>
      </c>
      <c r="O72" s="90">
        <v>0</v>
      </c>
      <c r="P72" s="91">
        <f>N72+O72</f>
        <v>1</v>
      </c>
      <c r="Q72" s="80">
        <f>IFERROR(P72/M72,"-")</f>
        <v>0.5</v>
      </c>
      <c r="R72" s="79">
        <v>0</v>
      </c>
      <c r="S72" s="79">
        <v>1</v>
      </c>
      <c r="T72" s="80">
        <f>IFERROR(R72/(P72),"-")</f>
        <v>0</v>
      </c>
      <c r="U72" s="186"/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1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</v>
      </c>
      <c r="B73" s="189" t="s">
        <v>190</v>
      </c>
      <c r="C73" s="189"/>
      <c r="D73" s="189" t="s">
        <v>174</v>
      </c>
      <c r="E73" s="189" t="s">
        <v>95</v>
      </c>
      <c r="F73" s="189" t="s">
        <v>63</v>
      </c>
      <c r="G73" s="88" t="s">
        <v>100</v>
      </c>
      <c r="H73" s="88" t="s">
        <v>175</v>
      </c>
      <c r="I73" s="191" t="s">
        <v>191</v>
      </c>
      <c r="J73" s="180">
        <v>36000</v>
      </c>
      <c r="K73" s="79">
        <v>4</v>
      </c>
      <c r="L73" s="79">
        <v>0</v>
      </c>
      <c r="M73" s="79">
        <v>25</v>
      </c>
      <c r="N73" s="89">
        <v>2</v>
      </c>
      <c r="O73" s="90">
        <v>0</v>
      </c>
      <c r="P73" s="91">
        <f>N73+O73</f>
        <v>2</v>
      </c>
      <c r="Q73" s="80">
        <f>IFERROR(P73/M73,"-")</f>
        <v>0.08</v>
      </c>
      <c r="R73" s="79">
        <v>0</v>
      </c>
      <c r="S73" s="79">
        <v>1</v>
      </c>
      <c r="T73" s="80">
        <f>IFERROR(R73/(P73),"-")</f>
        <v>0</v>
      </c>
      <c r="U73" s="186">
        <f>IFERROR(J73/SUM(N73:O74),"-")</f>
        <v>12000</v>
      </c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>
        <f>SUM(X73:X74)-SUM(J73:J74)</f>
        <v>-36000</v>
      </c>
      <c r="AB73" s="83">
        <f>SUM(X73:X74)/SUM(J73:J74)</f>
        <v>0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>
        <v>1</v>
      </c>
      <c r="AW73" s="105">
        <f>IF(P73=0,"",IF(AV73=0,"",(AV73/P73)))</f>
        <v>0.5</v>
      </c>
      <c r="AX73" s="104"/>
      <c r="AY73" s="106">
        <f>IFERROR(AX73/AV73,"-")</f>
        <v>0</v>
      </c>
      <c r="AZ73" s="107"/>
      <c r="BA73" s="108">
        <f>IFERROR(AZ73/AV73,"-")</f>
        <v>0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0.5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192</v>
      </c>
      <c r="C74" s="189"/>
      <c r="D74" s="189" t="s">
        <v>174</v>
      </c>
      <c r="E74" s="189" t="s">
        <v>95</v>
      </c>
      <c r="F74" s="189" t="s">
        <v>68</v>
      </c>
      <c r="G74" s="88"/>
      <c r="H74" s="88"/>
      <c r="I74" s="88"/>
      <c r="J74" s="180"/>
      <c r="K74" s="79">
        <v>11</v>
      </c>
      <c r="L74" s="79">
        <v>8</v>
      </c>
      <c r="M74" s="79">
        <v>1</v>
      </c>
      <c r="N74" s="89">
        <v>1</v>
      </c>
      <c r="O74" s="90">
        <v>0</v>
      </c>
      <c r="P74" s="91">
        <f>N74+O74</f>
        <v>1</v>
      </c>
      <c r="Q74" s="80">
        <f>IFERROR(P74/M74,"-")</f>
        <v>1</v>
      </c>
      <c r="R74" s="79">
        <v>0</v>
      </c>
      <c r="S74" s="79">
        <v>0</v>
      </c>
      <c r="T74" s="80">
        <f>IFERROR(R74/(P74),"-")</f>
        <v>0</v>
      </c>
      <c r="U74" s="186"/>
      <c r="V74" s="82">
        <v>0</v>
      </c>
      <c r="W74" s="80">
        <f>IF(P74=0,"-",V74/P74)</f>
        <v>0</v>
      </c>
      <c r="X74" s="185">
        <v>0</v>
      </c>
      <c r="Y74" s="186">
        <f>IFERROR(X74/P74,"-")</f>
        <v>0</v>
      </c>
      <c r="Z74" s="186" t="str">
        <f>IFERROR(X74/V74,"-")</f>
        <v>-</v>
      </c>
      <c r="AA74" s="18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1</v>
      </c>
      <c r="BO74" s="118">
        <f>IF(P74=0,"",IF(BN74=0,"",(BN74/P74)))</f>
        <v>1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1.4</v>
      </c>
      <c r="B75" s="189" t="s">
        <v>193</v>
      </c>
      <c r="C75" s="189"/>
      <c r="D75" s="189" t="s">
        <v>194</v>
      </c>
      <c r="E75" s="189" t="s">
        <v>95</v>
      </c>
      <c r="F75" s="189" t="s">
        <v>63</v>
      </c>
      <c r="G75" s="88" t="s">
        <v>151</v>
      </c>
      <c r="H75" s="88" t="s">
        <v>195</v>
      </c>
      <c r="I75" s="191" t="s">
        <v>126</v>
      </c>
      <c r="J75" s="180">
        <v>120000</v>
      </c>
      <c r="K75" s="79">
        <v>4</v>
      </c>
      <c r="L75" s="79">
        <v>0</v>
      </c>
      <c r="M75" s="79">
        <v>18</v>
      </c>
      <c r="N75" s="89">
        <v>1</v>
      </c>
      <c r="O75" s="90">
        <v>0</v>
      </c>
      <c r="P75" s="91">
        <f>N75+O75</f>
        <v>1</v>
      </c>
      <c r="Q75" s="80">
        <f>IFERROR(P75/M75,"-")</f>
        <v>0.055555555555556</v>
      </c>
      <c r="R75" s="79">
        <v>0</v>
      </c>
      <c r="S75" s="79">
        <v>0</v>
      </c>
      <c r="T75" s="80">
        <f>IFERROR(R75/(P75),"-")</f>
        <v>0</v>
      </c>
      <c r="U75" s="186">
        <f>IFERROR(J75/SUM(N75:O79),"-")</f>
        <v>9230.7692307692</v>
      </c>
      <c r="V75" s="82">
        <v>0</v>
      </c>
      <c r="W75" s="80">
        <f>IF(P75=0,"-",V75/P75)</f>
        <v>0</v>
      </c>
      <c r="X75" s="185">
        <v>0</v>
      </c>
      <c r="Y75" s="186">
        <f>IFERROR(X75/P75,"-")</f>
        <v>0</v>
      </c>
      <c r="Z75" s="186" t="str">
        <f>IFERROR(X75/V75,"-")</f>
        <v>-</v>
      </c>
      <c r="AA75" s="180">
        <f>SUM(X75:X79)-SUM(J75:J79)</f>
        <v>48000</v>
      </c>
      <c r="AB75" s="83">
        <f>SUM(X75:X79)/SUM(J75:J79)</f>
        <v>1.4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1</v>
      </c>
      <c r="BF75" s="111">
        <f>IF(P75=0,"",IF(BE75=0,"",(BE75/P75)))</f>
        <v>1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196</v>
      </c>
      <c r="C76" s="189"/>
      <c r="D76" s="189" t="s">
        <v>194</v>
      </c>
      <c r="E76" s="189" t="s">
        <v>85</v>
      </c>
      <c r="F76" s="189" t="s">
        <v>63</v>
      </c>
      <c r="G76" s="88" t="s">
        <v>151</v>
      </c>
      <c r="H76" s="88" t="s">
        <v>195</v>
      </c>
      <c r="I76" s="190" t="s">
        <v>66</v>
      </c>
      <c r="J76" s="180"/>
      <c r="K76" s="79">
        <v>4</v>
      </c>
      <c r="L76" s="79">
        <v>0</v>
      </c>
      <c r="M76" s="79">
        <v>21</v>
      </c>
      <c r="N76" s="89">
        <v>1</v>
      </c>
      <c r="O76" s="90">
        <v>0</v>
      </c>
      <c r="P76" s="91">
        <f>N76+O76</f>
        <v>1</v>
      </c>
      <c r="Q76" s="80">
        <f>IFERROR(P76/M76,"-")</f>
        <v>0.047619047619048</v>
      </c>
      <c r="R76" s="79">
        <v>0</v>
      </c>
      <c r="S76" s="79">
        <v>1</v>
      </c>
      <c r="T76" s="80">
        <f>IFERROR(R76/(P76),"-")</f>
        <v>0</v>
      </c>
      <c r="U76" s="186"/>
      <c r="V76" s="82">
        <v>0</v>
      </c>
      <c r="W76" s="80">
        <f>IF(P76=0,"-",V76/P76)</f>
        <v>0</v>
      </c>
      <c r="X76" s="185">
        <v>0</v>
      </c>
      <c r="Y76" s="186">
        <f>IFERROR(X76/P76,"-")</f>
        <v>0</v>
      </c>
      <c r="Z76" s="186" t="str">
        <f>IFERROR(X76/V76,"-")</f>
        <v>-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1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197</v>
      </c>
      <c r="C77" s="189"/>
      <c r="D77" s="189" t="s">
        <v>194</v>
      </c>
      <c r="E77" s="189" t="s">
        <v>82</v>
      </c>
      <c r="F77" s="189" t="s">
        <v>63</v>
      </c>
      <c r="G77" s="88" t="s">
        <v>151</v>
      </c>
      <c r="H77" s="88" t="s">
        <v>195</v>
      </c>
      <c r="I77" s="191" t="s">
        <v>107</v>
      </c>
      <c r="J77" s="180"/>
      <c r="K77" s="79">
        <v>7</v>
      </c>
      <c r="L77" s="79">
        <v>0</v>
      </c>
      <c r="M77" s="79">
        <v>23</v>
      </c>
      <c r="N77" s="89">
        <v>2</v>
      </c>
      <c r="O77" s="90">
        <v>0</v>
      </c>
      <c r="P77" s="91">
        <f>N77+O77</f>
        <v>2</v>
      </c>
      <c r="Q77" s="80">
        <f>IFERROR(P77/M77,"-")</f>
        <v>0.08695652173913</v>
      </c>
      <c r="R77" s="79">
        <v>0</v>
      </c>
      <c r="S77" s="79">
        <v>1</v>
      </c>
      <c r="T77" s="80">
        <f>IFERROR(R77/(P77),"-")</f>
        <v>0</v>
      </c>
      <c r="U77" s="186"/>
      <c r="V77" s="82">
        <v>0</v>
      </c>
      <c r="W77" s="80">
        <f>IF(P77=0,"-",V77/P77)</f>
        <v>0</v>
      </c>
      <c r="X77" s="185">
        <v>0</v>
      </c>
      <c r="Y77" s="186">
        <f>IFERROR(X77/P77,"-")</f>
        <v>0</v>
      </c>
      <c r="Z77" s="186" t="str">
        <f>IFERROR(X77/V77,"-")</f>
        <v>-</v>
      </c>
      <c r="AA77" s="18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1</v>
      </c>
      <c r="AN77" s="99">
        <f>IF(P77=0,"",IF(AM77=0,"",(AM77/P77)))</f>
        <v>0.5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0.5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198</v>
      </c>
      <c r="C78" s="189"/>
      <c r="D78" s="189" t="s">
        <v>194</v>
      </c>
      <c r="E78" s="189" t="s">
        <v>77</v>
      </c>
      <c r="F78" s="189" t="s">
        <v>63</v>
      </c>
      <c r="G78" s="88" t="s">
        <v>151</v>
      </c>
      <c r="H78" s="88" t="s">
        <v>195</v>
      </c>
      <c r="I78" s="190" t="s">
        <v>136</v>
      </c>
      <c r="J78" s="180"/>
      <c r="K78" s="79">
        <v>1</v>
      </c>
      <c r="L78" s="79">
        <v>0</v>
      </c>
      <c r="M78" s="79">
        <v>50</v>
      </c>
      <c r="N78" s="89">
        <v>1</v>
      </c>
      <c r="O78" s="90">
        <v>0</v>
      </c>
      <c r="P78" s="91">
        <f>N78+O78</f>
        <v>1</v>
      </c>
      <c r="Q78" s="80">
        <f>IFERROR(P78/M78,"-")</f>
        <v>0.02</v>
      </c>
      <c r="R78" s="79">
        <v>0</v>
      </c>
      <c r="S78" s="79">
        <v>0</v>
      </c>
      <c r="T78" s="80">
        <f>IFERROR(R78/(P78),"-")</f>
        <v>0</v>
      </c>
      <c r="U78" s="186"/>
      <c r="V78" s="82">
        <v>0</v>
      </c>
      <c r="W78" s="80">
        <f>IF(P78=0,"-",V78/P78)</f>
        <v>0</v>
      </c>
      <c r="X78" s="185">
        <v>0</v>
      </c>
      <c r="Y78" s="186">
        <f>IFERROR(X78/P78,"-")</f>
        <v>0</v>
      </c>
      <c r="Z78" s="186" t="str">
        <f>IFERROR(X78/V78,"-")</f>
        <v>-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1</v>
      </c>
      <c r="BO78" s="118">
        <f>IF(P78=0,"",IF(BN78=0,"",(BN78/P78)))</f>
        <v>1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199</v>
      </c>
      <c r="C79" s="189"/>
      <c r="D79" s="189" t="s">
        <v>88</v>
      </c>
      <c r="E79" s="189" t="s">
        <v>88</v>
      </c>
      <c r="F79" s="189" t="s">
        <v>68</v>
      </c>
      <c r="G79" s="88" t="s">
        <v>89</v>
      </c>
      <c r="H79" s="88"/>
      <c r="I79" s="88"/>
      <c r="J79" s="180"/>
      <c r="K79" s="79">
        <v>82</v>
      </c>
      <c r="L79" s="79">
        <v>44</v>
      </c>
      <c r="M79" s="79">
        <v>84</v>
      </c>
      <c r="N79" s="89">
        <v>8</v>
      </c>
      <c r="O79" s="90">
        <v>0</v>
      </c>
      <c r="P79" s="91">
        <f>N79+O79</f>
        <v>8</v>
      </c>
      <c r="Q79" s="80">
        <f>IFERROR(P79/M79,"-")</f>
        <v>0.095238095238095</v>
      </c>
      <c r="R79" s="79">
        <v>0</v>
      </c>
      <c r="S79" s="79">
        <v>0</v>
      </c>
      <c r="T79" s="80">
        <f>IFERROR(R79/(P79),"-")</f>
        <v>0</v>
      </c>
      <c r="U79" s="186"/>
      <c r="V79" s="82">
        <v>2</v>
      </c>
      <c r="W79" s="80">
        <f>IF(P79=0,"-",V79/P79)</f>
        <v>0.25</v>
      </c>
      <c r="X79" s="185">
        <v>168000</v>
      </c>
      <c r="Y79" s="186">
        <f>IFERROR(X79/P79,"-")</f>
        <v>21000</v>
      </c>
      <c r="Z79" s="186">
        <f>IFERROR(X79/V79,"-")</f>
        <v>84000</v>
      </c>
      <c r="AA79" s="18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>
        <v>1</v>
      </c>
      <c r="BF79" s="111">
        <f>IF(P79=0,"",IF(BE79=0,"",(BE79/P79)))</f>
        <v>0.125</v>
      </c>
      <c r="BG79" s="110">
        <v>1</v>
      </c>
      <c r="BH79" s="112">
        <f>IFERROR(BG79/BE79,"-")</f>
        <v>1</v>
      </c>
      <c r="BI79" s="113">
        <v>3000</v>
      </c>
      <c r="BJ79" s="114">
        <f>IFERROR(BI79/BE79,"-")</f>
        <v>3000</v>
      </c>
      <c r="BK79" s="115">
        <v>1</v>
      </c>
      <c r="BL79" s="115"/>
      <c r="BM79" s="115"/>
      <c r="BN79" s="117">
        <v>2</v>
      </c>
      <c r="BO79" s="118">
        <f>IF(P79=0,"",IF(BN79=0,"",(BN79/P79)))</f>
        <v>0.25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>
        <v>2</v>
      </c>
      <c r="BX79" s="125">
        <f>IF(P79=0,"",IF(BW79=0,"",(BW79/P79)))</f>
        <v>0.25</v>
      </c>
      <c r="BY79" s="126"/>
      <c r="BZ79" s="127">
        <f>IFERROR(BY79/BW79,"-")</f>
        <v>0</v>
      </c>
      <c r="CA79" s="128"/>
      <c r="CB79" s="129">
        <f>IFERROR(CA79/BW79,"-")</f>
        <v>0</v>
      </c>
      <c r="CC79" s="130"/>
      <c r="CD79" s="130"/>
      <c r="CE79" s="130"/>
      <c r="CF79" s="131">
        <v>3</v>
      </c>
      <c r="CG79" s="132">
        <f>IF(P79=0,"",IF(CF79=0,"",(CF79/P79)))</f>
        <v>0.375</v>
      </c>
      <c r="CH79" s="133">
        <v>1</v>
      </c>
      <c r="CI79" s="134">
        <f>IFERROR(CH79/CF79,"-")</f>
        <v>0.33333333333333</v>
      </c>
      <c r="CJ79" s="135">
        <v>165000</v>
      </c>
      <c r="CK79" s="136">
        <f>IFERROR(CJ79/CF79,"-")</f>
        <v>55000</v>
      </c>
      <c r="CL79" s="137"/>
      <c r="CM79" s="137"/>
      <c r="CN79" s="137">
        <v>1</v>
      </c>
      <c r="CO79" s="138">
        <v>2</v>
      </c>
      <c r="CP79" s="139">
        <v>168000</v>
      </c>
      <c r="CQ79" s="139">
        <v>165000</v>
      </c>
      <c r="CR79" s="139"/>
      <c r="CS79" s="140" t="str">
        <f>IF(AND(CQ79=0,CR79=0),"",IF(AND(CQ79&lt;=100000,CR79&lt;=100000),"",IF(CQ79/CP79&gt;0.7,"男高",IF(CR79/CP79&gt;0.7,"女高",""))))</f>
        <v>男高</v>
      </c>
    </row>
    <row r="80" spans="1:98">
      <c r="A80" s="78">
        <f>AB80</f>
        <v>2.0388888888889</v>
      </c>
      <c r="B80" s="189" t="s">
        <v>200</v>
      </c>
      <c r="C80" s="189"/>
      <c r="D80" s="189" t="s">
        <v>70</v>
      </c>
      <c r="E80" s="189" t="s">
        <v>150</v>
      </c>
      <c r="F80" s="189" t="s">
        <v>63</v>
      </c>
      <c r="G80" s="88" t="s">
        <v>201</v>
      </c>
      <c r="H80" s="88" t="s">
        <v>72</v>
      </c>
      <c r="I80" s="88" t="s">
        <v>202</v>
      </c>
      <c r="J80" s="180">
        <v>180000</v>
      </c>
      <c r="K80" s="79">
        <v>27</v>
      </c>
      <c r="L80" s="79">
        <v>0</v>
      </c>
      <c r="M80" s="79">
        <v>81</v>
      </c>
      <c r="N80" s="89">
        <v>14</v>
      </c>
      <c r="O80" s="90">
        <v>0</v>
      </c>
      <c r="P80" s="91">
        <f>N80+O80</f>
        <v>14</v>
      </c>
      <c r="Q80" s="80">
        <f>IFERROR(P80/M80,"-")</f>
        <v>0.17283950617284</v>
      </c>
      <c r="R80" s="79">
        <v>1</v>
      </c>
      <c r="S80" s="79">
        <v>1</v>
      </c>
      <c r="T80" s="80">
        <f>IFERROR(R80/(P80),"-")</f>
        <v>0.071428571428571</v>
      </c>
      <c r="U80" s="186">
        <f>IFERROR(J80/SUM(N80:O81),"-")</f>
        <v>10588.235294118</v>
      </c>
      <c r="V80" s="82">
        <v>2</v>
      </c>
      <c r="W80" s="80">
        <f>IF(P80=0,"-",V80/P80)</f>
        <v>0.14285714285714</v>
      </c>
      <c r="X80" s="185">
        <v>97000</v>
      </c>
      <c r="Y80" s="186">
        <f>IFERROR(X80/P80,"-")</f>
        <v>6928.5714285714</v>
      </c>
      <c r="Z80" s="186">
        <f>IFERROR(X80/V80,"-")</f>
        <v>48500</v>
      </c>
      <c r="AA80" s="180">
        <f>SUM(X80:X81)-SUM(J80:J81)</f>
        <v>187000</v>
      </c>
      <c r="AB80" s="83">
        <f>SUM(X80:X81)/SUM(J80:J81)</f>
        <v>2.0388888888889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>
        <v>1</v>
      </c>
      <c r="AW80" s="105">
        <f>IF(P80=0,"",IF(AV80=0,"",(AV80/P80)))</f>
        <v>0.071428571428571</v>
      </c>
      <c r="AX80" s="104"/>
      <c r="AY80" s="106">
        <f>IFERROR(AX80/AV80,"-")</f>
        <v>0</v>
      </c>
      <c r="AZ80" s="107"/>
      <c r="BA80" s="108">
        <f>IFERROR(AZ80/AV80,"-")</f>
        <v>0</v>
      </c>
      <c r="BB80" s="109"/>
      <c r="BC80" s="109"/>
      <c r="BD80" s="109"/>
      <c r="BE80" s="110">
        <v>4</v>
      </c>
      <c r="BF80" s="111">
        <f>IF(P80=0,"",IF(BE80=0,"",(BE80/P80)))</f>
        <v>0.28571428571429</v>
      </c>
      <c r="BG80" s="110">
        <v>1</v>
      </c>
      <c r="BH80" s="112">
        <f>IFERROR(BG80/BE80,"-")</f>
        <v>0.25</v>
      </c>
      <c r="BI80" s="113">
        <v>53000</v>
      </c>
      <c r="BJ80" s="114">
        <f>IFERROR(BI80/BE80,"-")</f>
        <v>13250</v>
      </c>
      <c r="BK80" s="115"/>
      <c r="BL80" s="115"/>
      <c r="BM80" s="115">
        <v>1</v>
      </c>
      <c r="BN80" s="117">
        <v>7</v>
      </c>
      <c r="BO80" s="118">
        <f>IF(P80=0,"",IF(BN80=0,"",(BN80/P80)))</f>
        <v>0.5</v>
      </c>
      <c r="BP80" s="119">
        <v>1</v>
      </c>
      <c r="BQ80" s="120">
        <f>IFERROR(BP80/BN80,"-")</f>
        <v>0.14285714285714</v>
      </c>
      <c r="BR80" s="121">
        <v>44000</v>
      </c>
      <c r="BS80" s="122">
        <f>IFERROR(BR80/BN80,"-")</f>
        <v>6285.7142857143</v>
      </c>
      <c r="BT80" s="123"/>
      <c r="BU80" s="123"/>
      <c r="BV80" s="123">
        <v>1</v>
      </c>
      <c r="BW80" s="124">
        <v>2</v>
      </c>
      <c r="BX80" s="125">
        <f>IF(P80=0,"",IF(BW80=0,"",(BW80/P80)))</f>
        <v>0.14285714285714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2</v>
      </c>
      <c r="CP80" s="139">
        <v>97000</v>
      </c>
      <c r="CQ80" s="139">
        <v>53000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189" t="s">
        <v>203</v>
      </c>
      <c r="C81" s="189"/>
      <c r="D81" s="189" t="s">
        <v>70</v>
      </c>
      <c r="E81" s="189" t="s">
        <v>150</v>
      </c>
      <c r="F81" s="189" t="s">
        <v>68</v>
      </c>
      <c r="G81" s="88"/>
      <c r="H81" s="88"/>
      <c r="I81" s="88"/>
      <c r="J81" s="180"/>
      <c r="K81" s="79">
        <v>42</v>
      </c>
      <c r="L81" s="79">
        <v>19</v>
      </c>
      <c r="M81" s="79">
        <v>4</v>
      </c>
      <c r="N81" s="89">
        <v>3</v>
      </c>
      <c r="O81" s="90">
        <v>0</v>
      </c>
      <c r="P81" s="91">
        <f>N81+O81</f>
        <v>3</v>
      </c>
      <c r="Q81" s="80">
        <f>IFERROR(P81/M81,"-")</f>
        <v>0.75</v>
      </c>
      <c r="R81" s="79">
        <v>0</v>
      </c>
      <c r="S81" s="79">
        <v>2</v>
      </c>
      <c r="T81" s="80">
        <f>IFERROR(R81/(P81),"-")</f>
        <v>0</v>
      </c>
      <c r="U81" s="186"/>
      <c r="V81" s="82">
        <v>1</v>
      </c>
      <c r="W81" s="80">
        <f>IF(P81=0,"-",V81/P81)</f>
        <v>0.33333333333333</v>
      </c>
      <c r="X81" s="185">
        <v>270000</v>
      </c>
      <c r="Y81" s="186">
        <f>IFERROR(X81/P81,"-")</f>
        <v>90000</v>
      </c>
      <c r="Z81" s="186">
        <f>IFERROR(X81/V81,"-")</f>
        <v>270000</v>
      </c>
      <c r="AA81" s="18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2</v>
      </c>
      <c r="BF81" s="111">
        <f>IF(P81=0,"",IF(BE81=0,"",(BE81/P81)))</f>
        <v>0.66666666666667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/>
      <c r="BO81" s="118">
        <f>IF(P81=0,"",IF(BN81=0,"",(BN81/P81)))</f>
        <v>0</v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>
        <v>1</v>
      </c>
      <c r="BX81" s="125">
        <f>IF(P81=0,"",IF(BW81=0,"",(BW81/P81)))</f>
        <v>0.33333333333333</v>
      </c>
      <c r="BY81" s="126">
        <v>1</v>
      </c>
      <c r="BZ81" s="127">
        <f>IFERROR(BY81/BW81,"-")</f>
        <v>1</v>
      </c>
      <c r="CA81" s="128">
        <v>270000</v>
      </c>
      <c r="CB81" s="129">
        <f>IFERROR(CA81/BW81,"-")</f>
        <v>270000</v>
      </c>
      <c r="CC81" s="130"/>
      <c r="CD81" s="130"/>
      <c r="CE81" s="130">
        <v>1</v>
      </c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1</v>
      </c>
      <c r="CP81" s="139">
        <v>270000</v>
      </c>
      <c r="CQ81" s="139">
        <v>270000</v>
      </c>
      <c r="CR81" s="139"/>
      <c r="CS81" s="140" t="str">
        <f>IF(AND(CQ81=0,CR81=0),"",IF(AND(CQ81&lt;=100000,CR81&lt;=100000),"",IF(CQ81/CP81&gt;0.7,"男高",IF(CR81/CP81&gt;0.7,"女高",""))))</f>
        <v>男高</v>
      </c>
    </row>
    <row r="82" spans="1:98">
      <c r="A82" s="78">
        <f>AB82</f>
        <v>1.0648148148148</v>
      </c>
      <c r="B82" s="189" t="s">
        <v>204</v>
      </c>
      <c r="C82" s="189"/>
      <c r="D82" s="189" t="s">
        <v>105</v>
      </c>
      <c r="E82" s="189" t="s">
        <v>106</v>
      </c>
      <c r="F82" s="189" t="s">
        <v>63</v>
      </c>
      <c r="G82" s="88" t="s">
        <v>201</v>
      </c>
      <c r="H82" s="88" t="s">
        <v>101</v>
      </c>
      <c r="I82" s="190" t="s">
        <v>136</v>
      </c>
      <c r="J82" s="180">
        <v>108000</v>
      </c>
      <c r="K82" s="79">
        <v>13</v>
      </c>
      <c r="L82" s="79">
        <v>0</v>
      </c>
      <c r="M82" s="79">
        <v>56</v>
      </c>
      <c r="N82" s="89">
        <v>7</v>
      </c>
      <c r="O82" s="90">
        <v>0</v>
      </c>
      <c r="P82" s="91">
        <f>N82+O82</f>
        <v>7</v>
      </c>
      <c r="Q82" s="80">
        <f>IFERROR(P82/M82,"-")</f>
        <v>0.125</v>
      </c>
      <c r="R82" s="79">
        <v>0</v>
      </c>
      <c r="S82" s="79">
        <v>3</v>
      </c>
      <c r="T82" s="80">
        <f>IFERROR(R82/(P82),"-")</f>
        <v>0</v>
      </c>
      <c r="U82" s="186">
        <f>IFERROR(J82/SUM(N82:O83),"-")</f>
        <v>9000</v>
      </c>
      <c r="V82" s="82">
        <v>1</v>
      </c>
      <c r="W82" s="80">
        <f>IF(P82=0,"-",V82/P82)</f>
        <v>0.14285714285714</v>
      </c>
      <c r="X82" s="185">
        <v>11000</v>
      </c>
      <c r="Y82" s="186">
        <f>IFERROR(X82/P82,"-")</f>
        <v>1571.4285714286</v>
      </c>
      <c r="Z82" s="186">
        <f>IFERROR(X82/V82,"-")</f>
        <v>11000</v>
      </c>
      <c r="AA82" s="180">
        <f>SUM(X82:X83)-SUM(J82:J83)</f>
        <v>7000</v>
      </c>
      <c r="AB82" s="83">
        <f>SUM(X82:X83)/SUM(J82:J83)</f>
        <v>1.0648148148148</v>
      </c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>
        <v>2</v>
      </c>
      <c r="AN82" s="99">
        <f>IF(P82=0,"",IF(AM82=0,"",(AM82/P82)))</f>
        <v>0.28571428571429</v>
      </c>
      <c r="AO82" s="98"/>
      <c r="AP82" s="100">
        <f>IFERROR(AO82/AM82,"-")</f>
        <v>0</v>
      </c>
      <c r="AQ82" s="101"/>
      <c r="AR82" s="102">
        <f>IFERROR(AQ82/AM82,"-")</f>
        <v>0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>
        <v>2</v>
      </c>
      <c r="BF82" s="111">
        <f>IF(P82=0,"",IF(BE82=0,"",(BE82/P82)))</f>
        <v>0.28571428571429</v>
      </c>
      <c r="BG82" s="110"/>
      <c r="BH82" s="112">
        <f>IFERROR(BG82/BE82,"-")</f>
        <v>0</v>
      </c>
      <c r="BI82" s="113"/>
      <c r="BJ82" s="114">
        <f>IFERROR(BI82/BE82,"-")</f>
        <v>0</v>
      </c>
      <c r="BK82" s="115"/>
      <c r="BL82" s="115"/>
      <c r="BM82" s="115"/>
      <c r="BN82" s="117">
        <v>3</v>
      </c>
      <c r="BO82" s="118">
        <f>IF(P82=0,"",IF(BN82=0,"",(BN82/P82)))</f>
        <v>0.42857142857143</v>
      </c>
      <c r="BP82" s="119">
        <v>1</v>
      </c>
      <c r="BQ82" s="120">
        <f>IFERROR(BP82/BN82,"-")</f>
        <v>0.33333333333333</v>
      </c>
      <c r="BR82" s="121">
        <v>11000</v>
      </c>
      <c r="BS82" s="122">
        <f>IFERROR(BR82/BN82,"-")</f>
        <v>3666.6666666667</v>
      </c>
      <c r="BT82" s="123"/>
      <c r="BU82" s="123"/>
      <c r="BV82" s="123">
        <v>1</v>
      </c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1</v>
      </c>
      <c r="CP82" s="139">
        <v>11000</v>
      </c>
      <c r="CQ82" s="139">
        <v>11000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189" t="s">
        <v>205</v>
      </c>
      <c r="C83" s="189"/>
      <c r="D83" s="189" t="s">
        <v>105</v>
      </c>
      <c r="E83" s="189" t="s">
        <v>106</v>
      </c>
      <c r="F83" s="189" t="s">
        <v>68</v>
      </c>
      <c r="G83" s="88"/>
      <c r="H83" s="88"/>
      <c r="I83" s="88"/>
      <c r="J83" s="180"/>
      <c r="K83" s="79">
        <v>35</v>
      </c>
      <c r="L83" s="79">
        <v>17</v>
      </c>
      <c r="M83" s="79">
        <v>22</v>
      </c>
      <c r="N83" s="89">
        <v>5</v>
      </c>
      <c r="O83" s="90">
        <v>0</v>
      </c>
      <c r="P83" s="91">
        <f>N83+O83</f>
        <v>5</v>
      </c>
      <c r="Q83" s="80">
        <f>IFERROR(P83/M83,"-")</f>
        <v>0.22727272727273</v>
      </c>
      <c r="R83" s="79">
        <v>1</v>
      </c>
      <c r="S83" s="79">
        <v>1</v>
      </c>
      <c r="T83" s="80">
        <f>IFERROR(R83/(P83),"-")</f>
        <v>0.2</v>
      </c>
      <c r="U83" s="186"/>
      <c r="V83" s="82">
        <v>2</v>
      </c>
      <c r="W83" s="80">
        <f>IF(P83=0,"-",V83/P83)</f>
        <v>0.4</v>
      </c>
      <c r="X83" s="185">
        <v>104000</v>
      </c>
      <c r="Y83" s="186">
        <f>IFERROR(X83/P83,"-")</f>
        <v>20800</v>
      </c>
      <c r="Z83" s="186">
        <f>IFERROR(X83/V83,"-")</f>
        <v>52000</v>
      </c>
      <c r="AA83" s="18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>
        <v>3</v>
      </c>
      <c r="BF83" s="111">
        <f>IF(P83=0,"",IF(BE83=0,"",(BE83/P83)))</f>
        <v>0.6</v>
      </c>
      <c r="BG83" s="110">
        <v>1</v>
      </c>
      <c r="BH83" s="112">
        <f>IFERROR(BG83/BE83,"-")</f>
        <v>0.33333333333333</v>
      </c>
      <c r="BI83" s="113">
        <v>101000</v>
      </c>
      <c r="BJ83" s="114">
        <f>IFERROR(BI83/BE83,"-")</f>
        <v>33666.666666667</v>
      </c>
      <c r="BK83" s="115"/>
      <c r="BL83" s="115"/>
      <c r="BM83" s="115">
        <v>1</v>
      </c>
      <c r="BN83" s="117">
        <v>1</v>
      </c>
      <c r="BO83" s="118">
        <f>IF(P83=0,"",IF(BN83=0,"",(BN83/P83)))</f>
        <v>0.2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>
        <v>1</v>
      </c>
      <c r="BX83" s="125">
        <f>IF(P83=0,"",IF(BW83=0,"",(BW83/P83)))</f>
        <v>0.2</v>
      </c>
      <c r="BY83" s="126">
        <v>1</v>
      </c>
      <c r="BZ83" s="127">
        <f>IFERROR(BY83/BW83,"-")</f>
        <v>1</v>
      </c>
      <c r="CA83" s="128">
        <v>3000</v>
      </c>
      <c r="CB83" s="129">
        <f>IFERROR(CA83/BW83,"-")</f>
        <v>3000</v>
      </c>
      <c r="CC83" s="130">
        <v>1</v>
      </c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2</v>
      </c>
      <c r="CP83" s="139">
        <v>104000</v>
      </c>
      <c r="CQ83" s="139">
        <v>101000</v>
      </c>
      <c r="CR83" s="139"/>
      <c r="CS83" s="140" t="str">
        <f>IF(AND(CQ83=0,CR83=0),"",IF(AND(CQ83&lt;=100000,CR83&lt;=100000),"",IF(CQ83/CP83&gt;0.7,"男高",IF(CR83/CP83&gt;0.7,"女高",""))))</f>
        <v>男高</v>
      </c>
    </row>
    <row r="84" spans="1:98">
      <c r="A84" s="78">
        <f>AB84</f>
        <v>0.048245614035088</v>
      </c>
      <c r="B84" s="189" t="s">
        <v>206</v>
      </c>
      <c r="C84" s="189"/>
      <c r="D84" s="189" t="s">
        <v>70</v>
      </c>
      <c r="E84" s="189" t="s">
        <v>99</v>
      </c>
      <c r="F84" s="189" t="s">
        <v>63</v>
      </c>
      <c r="G84" s="88" t="s">
        <v>207</v>
      </c>
      <c r="H84" s="88" t="s">
        <v>72</v>
      </c>
      <c r="I84" s="88"/>
      <c r="J84" s="180">
        <v>228000</v>
      </c>
      <c r="K84" s="79">
        <v>17</v>
      </c>
      <c r="L84" s="79">
        <v>0</v>
      </c>
      <c r="M84" s="79">
        <v>84</v>
      </c>
      <c r="N84" s="89">
        <v>10</v>
      </c>
      <c r="O84" s="90">
        <v>0</v>
      </c>
      <c r="P84" s="91">
        <f>N84+O84</f>
        <v>10</v>
      </c>
      <c r="Q84" s="80">
        <f>IFERROR(P84/M84,"-")</f>
        <v>0.11904761904762</v>
      </c>
      <c r="R84" s="79">
        <v>1</v>
      </c>
      <c r="S84" s="79">
        <v>2</v>
      </c>
      <c r="T84" s="80">
        <f>IFERROR(R84/(P84),"-")</f>
        <v>0.1</v>
      </c>
      <c r="U84" s="186">
        <f>IFERROR(J84/SUM(N84:O85),"-")</f>
        <v>19000</v>
      </c>
      <c r="V84" s="82">
        <v>1</v>
      </c>
      <c r="W84" s="80">
        <f>IF(P84=0,"-",V84/P84)</f>
        <v>0.1</v>
      </c>
      <c r="X84" s="185">
        <v>11000</v>
      </c>
      <c r="Y84" s="186">
        <f>IFERROR(X84/P84,"-")</f>
        <v>1100</v>
      </c>
      <c r="Z84" s="186">
        <f>IFERROR(X84/V84,"-")</f>
        <v>11000</v>
      </c>
      <c r="AA84" s="180">
        <f>SUM(X84:X85)-SUM(J84:J85)</f>
        <v>-217000</v>
      </c>
      <c r="AB84" s="83">
        <f>SUM(X84:X85)/SUM(J84:J85)</f>
        <v>0.048245614035088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4</v>
      </c>
      <c r="BF84" s="111">
        <f>IF(P84=0,"",IF(BE84=0,"",(BE84/P84)))</f>
        <v>0.4</v>
      </c>
      <c r="BG84" s="110">
        <v>1</v>
      </c>
      <c r="BH84" s="112">
        <f>IFERROR(BG84/BE84,"-")</f>
        <v>0.25</v>
      </c>
      <c r="BI84" s="113">
        <v>11000</v>
      </c>
      <c r="BJ84" s="114">
        <f>IFERROR(BI84/BE84,"-")</f>
        <v>2750</v>
      </c>
      <c r="BK84" s="115"/>
      <c r="BL84" s="115"/>
      <c r="BM84" s="115">
        <v>1</v>
      </c>
      <c r="BN84" s="117">
        <v>5</v>
      </c>
      <c r="BO84" s="118">
        <f>IF(P84=0,"",IF(BN84=0,"",(BN84/P84)))</f>
        <v>0.5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>
        <v>1</v>
      </c>
      <c r="BX84" s="125">
        <f>IF(P84=0,"",IF(BW84=0,"",(BW84/P84)))</f>
        <v>0.1</v>
      </c>
      <c r="BY84" s="126"/>
      <c r="BZ84" s="127">
        <f>IFERROR(BY84/BW84,"-")</f>
        <v>0</v>
      </c>
      <c r="CA84" s="128"/>
      <c r="CB84" s="129">
        <f>IFERROR(CA84/BW84,"-")</f>
        <v>0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1</v>
      </c>
      <c r="CP84" s="139">
        <v>11000</v>
      </c>
      <c r="CQ84" s="139">
        <v>11000</v>
      </c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189" t="s">
        <v>208</v>
      </c>
      <c r="C85" s="189"/>
      <c r="D85" s="189" t="s">
        <v>70</v>
      </c>
      <c r="E85" s="189" t="s">
        <v>99</v>
      </c>
      <c r="F85" s="189" t="s">
        <v>68</v>
      </c>
      <c r="G85" s="88"/>
      <c r="H85" s="88"/>
      <c r="I85" s="88"/>
      <c r="J85" s="180"/>
      <c r="K85" s="79">
        <v>65</v>
      </c>
      <c r="L85" s="79">
        <v>14</v>
      </c>
      <c r="M85" s="79">
        <v>6</v>
      </c>
      <c r="N85" s="89">
        <v>2</v>
      </c>
      <c r="O85" s="90">
        <v>0</v>
      </c>
      <c r="P85" s="91">
        <f>N85+O85</f>
        <v>2</v>
      </c>
      <c r="Q85" s="80">
        <f>IFERROR(P85/M85,"-")</f>
        <v>0.33333333333333</v>
      </c>
      <c r="R85" s="79">
        <v>0</v>
      </c>
      <c r="S85" s="79">
        <v>1</v>
      </c>
      <c r="T85" s="80">
        <f>IFERROR(R85/(P85),"-")</f>
        <v>0</v>
      </c>
      <c r="U85" s="186"/>
      <c r="V85" s="82">
        <v>0</v>
      </c>
      <c r="W85" s="80">
        <f>IF(P85=0,"-",V85/P85)</f>
        <v>0</v>
      </c>
      <c r="X85" s="185">
        <v>0</v>
      </c>
      <c r="Y85" s="186">
        <f>IFERROR(X85/P85,"-")</f>
        <v>0</v>
      </c>
      <c r="Z85" s="186" t="str">
        <f>IFERROR(X85/V85,"-")</f>
        <v>-</v>
      </c>
      <c r="AA85" s="18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>
        <v>2</v>
      </c>
      <c r="BO85" s="118">
        <f>IF(P85=0,"",IF(BN85=0,"",(BN85/P85)))</f>
        <v>1</v>
      </c>
      <c r="BP85" s="119"/>
      <c r="BQ85" s="120">
        <f>IFERROR(BP85/BN85,"-")</f>
        <v>0</v>
      </c>
      <c r="BR85" s="121"/>
      <c r="BS85" s="122">
        <f>IFERROR(BR85/BN85,"-")</f>
        <v>0</v>
      </c>
      <c r="BT85" s="123"/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>
        <f>AB86</f>
        <v>7.7083333333333</v>
      </c>
      <c r="B86" s="189" t="s">
        <v>209</v>
      </c>
      <c r="C86" s="189"/>
      <c r="D86" s="189"/>
      <c r="E86" s="189"/>
      <c r="F86" s="189" t="s">
        <v>63</v>
      </c>
      <c r="G86" s="88" t="s">
        <v>210</v>
      </c>
      <c r="H86" s="88" t="s">
        <v>211</v>
      </c>
      <c r="I86" s="88"/>
      <c r="J86" s="180">
        <v>96000</v>
      </c>
      <c r="K86" s="79">
        <v>14</v>
      </c>
      <c r="L86" s="79">
        <v>0</v>
      </c>
      <c r="M86" s="79">
        <v>104</v>
      </c>
      <c r="N86" s="89">
        <v>8</v>
      </c>
      <c r="O86" s="90">
        <v>1</v>
      </c>
      <c r="P86" s="91">
        <f>N86+O86</f>
        <v>9</v>
      </c>
      <c r="Q86" s="80">
        <f>IFERROR(P86/M86,"-")</f>
        <v>0.086538461538462</v>
      </c>
      <c r="R86" s="79">
        <v>2</v>
      </c>
      <c r="S86" s="79">
        <v>2</v>
      </c>
      <c r="T86" s="80">
        <f>IFERROR(R86/(P86),"-")</f>
        <v>0.22222222222222</v>
      </c>
      <c r="U86" s="186">
        <f>IFERROR(J86/SUM(N86:O87),"-")</f>
        <v>6857.1428571429</v>
      </c>
      <c r="V86" s="82">
        <v>3</v>
      </c>
      <c r="W86" s="80">
        <f>IF(P86=0,"-",V86/P86)</f>
        <v>0.33333333333333</v>
      </c>
      <c r="X86" s="185">
        <v>614000</v>
      </c>
      <c r="Y86" s="186">
        <f>IFERROR(X86/P86,"-")</f>
        <v>68222.222222222</v>
      </c>
      <c r="Z86" s="186">
        <f>IFERROR(X86/V86,"-")</f>
        <v>204666.66666667</v>
      </c>
      <c r="AA86" s="180">
        <f>SUM(X86:X87)-SUM(J86:J87)</f>
        <v>644000</v>
      </c>
      <c r="AB86" s="83">
        <f>SUM(X86:X87)/SUM(J86:J87)</f>
        <v>7.7083333333333</v>
      </c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>
        <v>1</v>
      </c>
      <c r="AW86" s="105">
        <f>IF(P86=0,"",IF(AV86=0,"",(AV86/P86)))</f>
        <v>0.11111111111111</v>
      </c>
      <c r="AX86" s="104"/>
      <c r="AY86" s="106">
        <f>IFERROR(AX86/AV86,"-")</f>
        <v>0</v>
      </c>
      <c r="AZ86" s="107"/>
      <c r="BA86" s="108">
        <f>IFERROR(AZ86/AV86,"-")</f>
        <v>0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>
        <v>4</v>
      </c>
      <c r="BO86" s="118">
        <f>IF(P86=0,"",IF(BN86=0,"",(BN86/P86)))</f>
        <v>0.44444444444444</v>
      </c>
      <c r="BP86" s="119">
        <v>1</v>
      </c>
      <c r="BQ86" s="120">
        <f>IFERROR(BP86/BN86,"-")</f>
        <v>0.25</v>
      </c>
      <c r="BR86" s="121">
        <v>95000</v>
      </c>
      <c r="BS86" s="122">
        <f>IFERROR(BR86/BN86,"-")</f>
        <v>23750</v>
      </c>
      <c r="BT86" s="123"/>
      <c r="BU86" s="123"/>
      <c r="BV86" s="123">
        <v>1</v>
      </c>
      <c r="BW86" s="124">
        <v>4</v>
      </c>
      <c r="BX86" s="125">
        <f>IF(P86=0,"",IF(BW86=0,"",(BW86/P86)))</f>
        <v>0.44444444444444</v>
      </c>
      <c r="BY86" s="126">
        <v>2</v>
      </c>
      <c r="BZ86" s="127">
        <f>IFERROR(BY86/BW86,"-")</f>
        <v>0.5</v>
      </c>
      <c r="CA86" s="128">
        <v>519000</v>
      </c>
      <c r="CB86" s="129">
        <f>IFERROR(CA86/BW86,"-")</f>
        <v>129750</v>
      </c>
      <c r="CC86" s="130"/>
      <c r="CD86" s="130"/>
      <c r="CE86" s="130">
        <v>2</v>
      </c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3</v>
      </c>
      <c r="CP86" s="139">
        <v>614000</v>
      </c>
      <c r="CQ86" s="139">
        <v>464000</v>
      </c>
      <c r="CR86" s="139"/>
      <c r="CS86" s="140" t="str">
        <f>IF(AND(CQ86=0,CR86=0),"",IF(AND(CQ86&lt;=100000,CR86&lt;=100000),"",IF(CQ86/CP86&gt;0.7,"男高",IF(CR86/CP86&gt;0.7,"女高",""))))</f>
        <v>男高</v>
      </c>
    </row>
    <row r="87" spans="1:98">
      <c r="A87" s="78"/>
      <c r="B87" s="189" t="s">
        <v>212</v>
      </c>
      <c r="C87" s="189"/>
      <c r="D87" s="189"/>
      <c r="E87" s="189"/>
      <c r="F87" s="189" t="s">
        <v>68</v>
      </c>
      <c r="G87" s="88"/>
      <c r="H87" s="88"/>
      <c r="I87" s="88"/>
      <c r="J87" s="180"/>
      <c r="K87" s="79">
        <v>34</v>
      </c>
      <c r="L87" s="79">
        <v>21</v>
      </c>
      <c r="M87" s="79">
        <v>16</v>
      </c>
      <c r="N87" s="89">
        <v>5</v>
      </c>
      <c r="O87" s="90">
        <v>0</v>
      </c>
      <c r="P87" s="91">
        <f>N87+O87</f>
        <v>5</v>
      </c>
      <c r="Q87" s="80">
        <f>IFERROR(P87/M87,"-")</f>
        <v>0.3125</v>
      </c>
      <c r="R87" s="79">
        <v>2</v>
      </c>
      <c r="S87" s="79">
        <v>0</v>
      </c>
      <c r="T87" s="80">
        <f>IFERROR(R87/(P87),"-")</f>
        <v>0.4</v>
      </c>
      <c r="U87" s="186"/>
      <c r="V87" s="82">
        <v>2</v>
      </c>
      <c r="W87" s="80">
        <f>IF(P87=0,"-",V87/P87)</f>
        <v>0.4</v>
      </c>
      <c r="X87" s="185">
        <v>126000</v>
      </c>
      <c r="Y87" s="186">
        <f>IFERROR(X87/P87,"-")</f>
        <v>25200</v>
      </c>
      <c r="Z87" s="186">
        <f>IFERROR(X87/V87,"-")</f>
        <v>63000</v>
      </c>
      <c r="AA87" s="180"/>
      <c r="AB87" s="83"/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>
        <f>IF(P87=0,"",IF(BE87=0,"",(BE87/P87)))</f>
        <v>0</v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>
        <f>IF(P87=0,"",IF(BN87=0,"",(BN87/P87)))</f>
        <v>0</v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>
        <v>3</v>
      </c>
      <c r="BX87" s="125">
        <f>IF(P87=0,"",IF(BW87=0,"",(BW87/P87)))</f>
        <v>0.6</v>
      </c>
      <c r="BY87" s="126">
        <v>1</v>
      </c>
      <c r="BZ87" s="127">
        <f>IFERROR(BY87/BW87,"-")</f>
        <v>0.33333333333333</v>
      </c>
      <c r="CA87" s="128">
        <v>5000</v>
      </c>
      <c r="CB87" s="129">
        <f>IFERROR(CA87/BW87,"-")</f>
        <v>1666.6666666667</v>
      </c>
      <c r="CC87" s="130">
        <v>1</v>
      </c>
      <c r="CD87" s="130"/>
      <c r="CE87" s="130"/>
      <c r="CF87" s="131">
        <v>2</v>
      </c>
      <c r="CG87" s="132">
        <f>IF(P87=0,"",IF(CF87=0,"",(CF87/P87)))</f>
        <v>0.4</v>
      </c>
      <c r="CH87" s="133">
        <v>1</v>
      </c>
      <c r="CI87" s="134">
        <f>IFERROR(CH87/CF87,"-")</f>
        <v>0.5</v>
      </c>
      <c r="CJ87" s="135">
        <v>121000</v>
      </c>
      <c r="CK87" s="136">
        <f>IFERROR(CJ87/CF87,"-")</f>
        <v>60500</v>
      </c>
      <c r="CL87" s="137"/>
      <c r="CM87" s="137"/>
      <c r="CN87" s="137">
        <v>1</v>
      </c>
      <c r="CO87" s="138">
        <v>2</v>
      </c>
      <c r="CP87" s="139">
        <v>126000</v>
      </c>
      <c r="CQ87" s="139">
        <v>121000</v>
      </c>
      <c r="CR87" s="139"/>
      <c r="CS87" s="140" t="str">
        <f>IF(AND(CQ87=0,CR87=0),"",IF(AND(CQ87&lt;=100000,CR87&lt;=100000),"",IF(CQ87/CP87&gt;0.7,"男高",IF(CR87/CP87&gt;0.7,"女高",""))))</f>
        <v>男高</v>
      </c>
    </row>
    <row r="88" spans="1:98">
      <c r="A88" s="30"/>
      <c r="B88" s="85"/>
      <c r="C88" s="86"/>
      <c r="D88" s="86"/>
      <c r="E88" s="86"/>
      <c r="F88" s="87"/>
      <c r="G88" s="88"/>
      <c r="H88" s="88"/>
      <c r="I88" s="88"/>
      <c r="J88" s="181"/>
      <c r="K88" s="34"/>
      <c r="L88" s="34"/>
      <c r="M88" s="31"/>
      <c r="N88" s="23"/>
      <c r="O88" s="23"/>
      <c r="P88" s="23"/>
      <c r="Q88" s="32"/>
      <c r="R88" s="32"/>
      <c r="S88" s="23"/>
      <c r="T88" s="32"/>
      <c r="U88" s="187"/>
      <c r="V88" s="25"/>
      <c r="W88" s="25"/>
      <c r="X88" s="187"/>
      <c r="Y88" s="187"/>
      <c r="Z88" s="187"/>
      <c r="AA88" s="187"/>
      <c r="AB88" s="33"/>
      <c r="AC88" s="57"/>
      <c r="AD88" s="61"/>
      <c r="AE88" s="62"/>
      <c r="AF88" s="61"/>
      <c r="AG88" s="65"/>
      <c r="AH88" s="66"/>
      <c r="AI88" s="67"/>
      <c r="AJ88" s="68"/>
      <c r="AK88" s="68"/>
      <c r="AL88" s="68"/>
      <c r="AM88" s="61"/>
      <c r="AN88" s="62"/>
      <c r="AO88" s="61"/>
      <c r="AP88" s="65"/>
      <c r="AQ88" s="66"/>
      <c r="AR88" s="67"/>
      <c r="AS88" s="68"/>
      <c r="AT88" s="68"/>
      <c r="AU88" s="68"/>
      <c r="AV88" s="61"/>
      <c r="AW88" s="62"/>
      <c r="AX88" s="61"/>
      <c r="AY88" s="65"/>
      <c r="AZ88" s="66"/>
      <c r="BA88" s="67"/>
      <c r="BB88" s="68"/>
      <c r="BC88" s="68"/>
      <c r="BD88" s="68"/>
      <c r="BE88" s="61"/>
      <c r="BF88" s="62"/>
      <c r="BG88" s="61"/>
      <c r="BH88" s="65"/>
      <c r="BI88" s="66"/>
      <c r="BJ88" s="67"/>
      <c r="BK88" s="68"/>
      <c r="BL88" s="68"/>
      <c r="BM88" s="68"/>
      <c r="BN88" s="63"/>
      <c r="BO88" s="64"/>
      <c r="BP88" s="61"/>
      <c r="BQ88" s="65"/>
      <c r="BR88" s="66"/>
      <c r="BS88" s="67"/>
      <c r="BT88" s="68"/>
      <c r="BU88" s="68"/>
      <c r="BV88" s="68"/>
      <c r="BW88" s="63"/>
      <c r="BX88" s="64"/>
      <c r="BY88" s="61"/>
      <c r="BZ88" s="65"/>
      <c r="CA88" s="66"/>
      <c r="CB88" s="67"/>
      <c r="CC88" s="68"/>
      <c r="CD88" s="68"/>
      <c r="CE88" s="68"/>
      <c r="CF88" s="63"/>
      <c r="CG88" s="64"/>
      <c r="CH88" s="61"/>
      <c r="CI88" s="65"/>
      <c r="CJ88" s="66"/>
      <c r="CK88" s="67"/>
      <c r="CL88" s="68"/>
      <c r="CM88" s="68"/>
      <c r="CN88" s="68"/>
      <c r="CO88" s="69"/>
      <c r="CP88" s="66"/>
      <c r="CQ88" s="66"/>
      <c r="CR88" s="66"/>
      <c r="CS88" s="70"/>
    </row>
    <row r="89" spans="1:98">
      <c r="A89" s="30"/>
      <c r="B89" s="37"/>
      <c r="C89" s="21"/>
      <c r="D89" s="21"/>
      <c r="E89" s="21"/>
      <c r="F89" s="22"/>
      <c r="G89" s="36"/>
      <c r="H89" s="36"/>
      <c r="I89" s="73"/>
      <c r="J89" s="182"/>
      <c r="K89" s="34"/>
      <c r="L89" s="34"/>
      <c r="M89" s="31"/>
      <c r="N89" s="23"/>
      <c r="O89" s="23"/>
      <c r="P89" s="23"/>
      <c r="Q89" s="32"/>
      <c r="R89" s="32"/>
      <c r="S89" s="23"/>
      <c r="T89" s="32"/>
      <c r="U89" s="187"/>
      <c r="V89" s="25"/>
      <c r="W89" s="25"/>
      <c r="X89" s="187"/>
      <c r="Y89" s="187"/>
      <c r="Z89" s="187"/>
      <c r="AA89" s="187"/>
      <c r="AB89" s="33"/>
      <c r="AC89" s="59"/>
      <c r="AD89" s="61"/>
      <c r="AE89" s="62"/>
      <c r="AF89" s="61"/>
      <c r="AG89" s="65"/>
      <c r="AH89" s="66"/>
      <c r="AI89" s="67"/>
      <c r="AJ89" s="68"/>
      <c r="AK89" s="68"/>
      <c r="AL89" s="68"/>
      <c r="AM89" s="61"/>
      <c r="AN89" s="62"/>
      <c r="AO89" s="61"/>
      <c r="AP89" s="65"/>
      <c r="AQ89" s="66"/>
      <c r="AR89" s="67"/>
      <c r="AS89" s="68"/>
      <c r="AT89" s="68"/>
      <c r="AU89" s="68"/>
      <c r="AV89" s="61"/>
      <c r="AW89" s="62"/>
      <c r="AX89" s="61"/>
      <c r="AY89" s="65"/>
      <c r="AZ89" s="66"/>
      <c r="BA89" s="67"/>
      <c r="BB89" s="68"/>
      <c r="BC89" s="68"/>
      <c r="BD89" s="68"/>
      <c r="BE89" s="61"/>
      <c r="BF89" s="62"/>
      <c r="BG89" s="61"/>
      <c r="BH89" s="65"/>
      <c r="BI89" s="66"/>
      <c r="BJ89" s="67"/>
      <c r="BK89" s="68"/>
      <c r="BL89" s="68"/>
      <c r="BM89" s="68"/>
      <c r="BN89" s="63"/>
      <c r="BO89" s="64"/>
      <c r="BP89" s="61"/>
      <c r="BQ89" s="65"/>
      <c r="BR89" s="66"/>
      <c r="BS89" s="67"/>
      <c r="BT89" s="68"/>
      <c r="BU89" s="68"/>
      <c r="BV89" s="68"/>
      <c r="BW89" s="63"/>
      <c r="BX89" s="64"/>
      <c r="BY89" s="61"/>
      <c r="BZ89" s="65"/>
      <c r="CA89" s="66"/>
      <c r="CB89" s="67"/>
      <c r="CC89" s="68"/>
      <c r="CD89" s="68"/>
      <c r="CE89" s="68"/>
      <c r="CF89" s="63"/>
      <c r="CG89" s="64"/>
      <c r="CH89" s="61"/>
      <c r="CI89" s="65"/>
      <c r="CJ89" s="66"/>
      <c r="CK89" s="67"/>
      <c r="CL89" s="68"/>
      <c r="CM89" s="68"/>
      <c r="CN89" s="68"/>
      <c r="CO89" s="69"/>
      <c r="CP89" s="66"/>
      <c r="CQ89" s="66"/>
      <c r="CR89" s="66"/>
      <c r="CS89" s="70"/>
    </row>
    <row r="90" spans="1:98">
      <c r="A90" s="19">
        <f>AB90</f>
        <v>0.96995351925631</v>
      </c>
      <c r="B90" s="39"/>
      <c r="C90" s="39"/>
      <c r="D90" s="39"/>
      <c r="E90" s="39"/>
      <c r="F90" s="39"/>
      <c r="G90" s="40" t="s">
        <v>213</v>
      </c>
      <c r="H90" s="40"/>
      <c r="I90" s="40"/>
      <c r="J90" s="183">
        <f>SUM(J6:J89)</f>
        <v>6024000</v>
      </c>
      <c r="K90" s="41">
        <f>SUM(K6:K89)</f>
        <v>1950</v>
      </c>
      <c r="L90" s="41">
        <f>SUM(L6:L89)</f>
        <v>783</v>
      </c>
      <c r="M90" s="41">
        <f>SUM(M6:M89)</f>
        <v>2625</v>
      </c>
      <c r="N90" s="41">
        <f>SUM(N6:N89)</f>
        <v>394</v>
      </c>
      <c r="O90" s="41">
        <f>SUM(O6:O89)</f>
        <v>3</v>
      </c>
      <c r="P90" s="41">
        <f>SUM(P6:P89)</f>
        <v>397</v>
      </c>
      <c r="Q90" s="42">
        <f>IFERROR(P90/M90,"-")</f>
        <v>0.1512380952381</v>
      </c>
      <c r="R90" s="76">
        <f>SUM(R6:R89)</f>
        <v>45</v>
      </c>
      <c r="S90" s="76">
        <f>SUM(S6:S89)</f>
        <v>77</v>
      </c>
      <c r="T90" s="42">
        <f>IFERROR(R90/P90,"-")</f>
        <v>0.11335012594458</v>
      </c>
      <c r="U90" s="188">
        <f>IFERROR(J90/P90,"-")</f>
        <v>15173.803526448</v>
      </c>
      <c r="V90" s="44">
        <f>SUM(V6:V89)</f>
        <v>78</v>
      </c>
      <c r="W90" s="42">
        <f>IFERROR(V90/P90,"-")</f>
        <v>0.19647355163728</v>
      </c>
      <c r="X90" s="183">
        <f>SUM(X6:X89)</f>
        <v>5843000</v>
      </c>
      <c r="Y90" s="183">
        <f>IFERROR(X90/P90,"-")</f>
        <v>14717.884130982</v>
      </c>
      <c r="Z90" s="183">
        <f>IFERROR(X90/V90,"-")</f>
        <v>74910.256410256</v>
      </c>
      <c r="AA90" s="183">
        <f>X90-J90</f>
        <v>-181000</v>
      </c>
      <c r="AB90" s="45">
        <f>X90/J90</f>
        <v>0.96995351925631</v>
      </c>
      <c r="AC90" s="58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6"/>
    <mergeCell ref="J14:J16"/>
    <mergeCell ref="U14:U16"/>
    <mergeCell ref="AA14:AA16"/>
    <mergeCell ref="AB14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9"/>
    <mergeCell ref="J75:J79"/>
    <mergeCell ref="U75:U79"/>
    <mergeCell ref="AA75:AA79"/>
    <mergeCell ref="AB75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