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<sst xmlns="http://schemas.openxmlformats.org/spreadsheetml/2006/main" uniqueCount="80">
  <si>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</si>
  <si>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</si>
  <si>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</si>
  <si>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</si>
  <si>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</si>
  <si>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</si>
  <si>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</si>
  <si>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</si>
  <si>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</si>
  <si>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</si>
  <si>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</si>
  <si>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</si>
  <si>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</si>
  <si>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</si>
  <si>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</si>
  <si>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</si>
  <si>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</si>
  <si>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</si>
  <si>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</si>
  <si>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</si>
  <si>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</si>
  <si>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</si>
  <si>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</si>
  <si>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</si>
  <si>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</si>
  <si>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09月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</si>
  <si>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</si>
  <si>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</si>
  <si>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</si>
  <si>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</si>
  <si>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</si>
  <si>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</si>
  <si>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</si>
  <si>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</si>
  <si>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</si>
  <si>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</si>
  <si>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</si>
  <si>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</si>
  <si>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</si>
  <si>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</si>
  <si>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</si>
  <si>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</si>
  <si>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</si>
  <si>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</si>
  <si>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</si>
  <si>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</si>
  <si>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</si>
  <si>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</si>
  <si>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</si>
  <si>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</si>
  <si>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</si>
  <si>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</si>
  <si>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</si>
  <si>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</si>
  <si>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</si>
  <si>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</si>
  <si>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</si>
  <si>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</si>
  <si>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</si>
  <si>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</si>
  <si>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</si>
  <si>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</si>
  <si>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9/1～9/30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</si>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</sst>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162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1170012</v>
      </c>
      <c r="E7" s="34">
        <v>3429</v>
      </c>
      <c r="F7" s="34">
        <v>0</v>
      </c>
      <c r="G7" s="34">
        <v>32607</v>
      </c>
      <c r="H7" s="41">
        <v>747</v>
      </c>
      <c r="I7" s="42">
        <v>1</v>
      </c>
      <c r="J7" s="45">
        <f>H7+I7</f>
        <v>748</v>
      </c>
      <c r="K7" s="35">
        <f>IFERROR(J7/G7,"-")</f>
        <v>0.022939859539363</v>
      </c>
      <c r="L7" s="34">
        <v>57</v>
      </c>
      <c r="M7" s="34">
        <v>137</v>
      </c>
      <c r="N7" s="35">
        <f>IFERROR(L7/J7,"-")</f>
        <v>0.07620320855615</v>
      </c>
      <c r="O7" s="36">
        <f>IFERROR(D7/J7,"-")</f>
        <v>1564.1871657754</v>
      </c>
      <c r="P7" s="37">
        <v>75</v>
      </c>
      <c r="Q7" s="35">
        <f>IFERROR(P7/J7,"-")</f>
        <v>0.10026737967914</v>
      </c>
      <c r="R7" s="204">
        <v>1541330</v>
      </c>
      <c r="S7" s="205">
        <f>IFERROR(R7/J7,"-")</f>
        <v>2060.6016042781</v>
      </c>
      <c r="T7" s="205">
        <f>IFERROR(R7/P7,"-")</f>
        <v>20551.066666667</v>
      </c>
      <c r="U7" s="199">
        <f>IFERROR(R7-D7,"-")</f>
        <v>371318</v>
      </c>
      <c r="V7" s="38">
        <f>R7/D7</f>
        <v>1.3173625569652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1170012</v>
      </c>
      <c r="E10" s="21">
        <f>SUM(E6:E8)</f>
        <v>3429</v>
      </c>
      <c r="F10" s="21">
        <f>SUM(F6:F8)</f>
        <v>0</v>
      </c>
      <c r="G10" s="21">
        <f>SUM(G6:G8)</f>
        <v>32769</v>
      </c>
      <c r="H10" s="21">
        <f>SUM(H6:H8)</f>
        <v>747</v>
      </c>
      <c r="I10" s="21">
        <f>SUM(I6:I8)</f>
        <v>1</v>
      </c>
      <c r="J10" s="21">
        <f>SUM(J6:J8)</f>
        <v>748</v>
      </c>
      <c r="K10" s="22">
        <f>IFERROR(J10/G10,"-")</f>
        <v>0.022826451829473</v>
      </c>
      <c r="L10" s="31">
        <f>SUM(L6:L8)</f>
        <v>57</v>
      </c>
      <c r="M10" s="31">
        <f>SUM(M6:M8)</f>
        <v>137</v>
      </c>
      <c r="N10" s="22">
        <f>IFERROR(L10/J10,"-")</f>
        <v>0.07620320855615</v>
      </c>
      <c r="O10" s="23">
        <f>IFERROR(D10/J10,"-")</f>
        <v>1564.1871657754</v>
      </c>
      <c r="P10" s="24">
        <f>SUM(P6:P8)</f>
        <v>75</v>
      </c>
      <c r="Q10" s="22">
        <f>IFERROR(P10/J10,"-")</f>
        <v>0.10026737967914</v>
      </c>
      <c r="R10" s="202">
        <f>SUM(R6:R8)</f>
        <v>1541330</v>
      </c>
      <c r="S10" s="202">
        <f>IFERROR(R10/J10,"-")</f>
        <v>2060.6016042781</v>
      </c>
      <c r="T10" s="202">
        <f>IFERROR(R10/P10,"-")</f>
        <v>20551.066666667</v>
      </c>
      <c r="U10" s="202">
        <f>SUM(U6:U8)</f>
        <v>371318</v>
      </c>
      <c r="V10" s="25">
        <f>IFERROR(R10/D10,"-")</f>
        <v>1.3173625569652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1900</v>
      </c>
      <c r="I6" s="78">
        <v>0</v>
      </c>
      <c r="J6" s="78">
        <v>0</v>
      </c>
      <c r="K6" s="78">
        <v>162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2000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2000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162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1.3173625569652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1170012</v>
      </c>
      <c r="H6" s="78">
        <v>3427</v>
      </c>
      <c r="I6" s="78">
        <v>0</v>
      </c>
      <c r="J6" s="78">
        <v>32607</v>
      </c>
      <c r="K6" s="79">
        <v>748</v>
      </c>
      <c r="L6" s="81">
        <f>IFERROR(K6/J6,"-")</f>
        <v>0.022939859539363</v>
      </c>
      <c r="M6" s="78">
        <v>57</v>
      </c>
      <c r="N6" s="78">
        <v>137</v>
      </c>
      <c r="O6" s="81">
        <f>IFERROR(M6/(K6),"-")</f>
        <v>0.07620320855615</v>
      </c>
      <c r="P6" s="82">
        <f>IFERROR(G6/SUM(K6:K6),"-")</f>
        <v>1564.1871657754</v>
      </c>
      <c r="Q6" s="83">
        <v>75</v>
      </c>
      <c r="R6" s="81">
        <f>IF(K6=0,"-",Q6/K6)</f>
        <v>0.10026737967914</v>
      </c>
      <c r="S6" s="213">
        <v>1541330</v>
      </c>
      <c r="T6" s="214">
        <f>IFERROR(S6/K6,"-")</f>
        <v>2060.6016042781</v>
      </c>
      <c r="U6" s="214">
        <f>IFERROR(S6/Q6,"-")</f>
        <v>20551.066666667</v>
      </c>
      <c r="V6" s="208">
        <f>SUM(S6:S6)-SUM(G6:G6)</f>
        <v>371318</v>
      </c>
      <c r="W6" s="85">
        <f>SUM(S6:S6)/SUM(G6:G6)</f>
        <v>1.3173625569652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3</v>
      </c>
      <c r="AR6" s="99">
        <f>IF(K6=0,"",IF(AQ6=0,"",(AQ6/K6)))</f>
        <v>0.0040106951871658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21</v>
      </c>
      <c r="BA6" s="105">
        <f>IF(K6=0,"",IF(AZ6=0,"",(AZ6/K6)))</f>
        <v>0.02807486631016</v>
      </c>
      <c r="BB6" s="104">
        <v>2</v>
      </c>
      <c r="BC6" s="106">
        <f>IFERROR(BB6/AZ6,"-")</f>
        <v>0.095238095238095</v>
      </c>
      <c r="BD6" s="107">
        <v>6000</v>
      </c>
      <c r="BE6" s="108">
        <f>IFERROR(BD6/AZ6,"-")</f>
        <v>285.71428571429</v>
      </c>
      <c r="BF6" s="109">
        <v>2</v>
      </c>
      <c r="BG6" s="109"/>
      <c r="BH6" s="109"/>
      <c r="BI6" s="110">
        <v>206</v>
      </c>
      <c r="BJ6" s="111">
        <f>IF(K6=0,"",IF(BI6=0,"",(BI6/K6)))</f>
        <v>0.27540106951872</v>
      </c>
      <c r="BK6" s="112">
        <v>19</v>
      </c>
      <c r="BL6" s="113">
        <f>IFERROR(BK6/BI6,"-")</f>
        <v>0.092233009708738</v>
      </c>
      <c r="BM6" s="114">
        <v>439000</v>
      </c>
      <c r="BN6" s="115">
        <f>IFERROR(BM6/BI6,"-")</f>
        <v>2131.067961165</v>
      </c>
      <c r="BO6" s="116">
        <v>10</v>
      </c>
      <c r="BP6" s="116">
        <v>1</v>
      </c>
      <c r="BQ6" s="116">
        <v>8</v>
      </c>
      <c r="BR6" s="117">
        <v>364</v>
      </c>
      <c r="BS6" s="118">
        <f>IF(K6=0,"",IF(BR6=0,"",(BR6/K6)))</f>
        <v>0.48663101604278</v>
      </c>
      <c r="BT6" s="119">
        <v>35</v>
      </c>
      <c r="BU6" s="120">
        <f>IFERROR(BT6/BR6,"-")</f>
        <v>0.096153846153846</v>
      </c>
      <c r="BV6" s="121">
        <v>684330</v>
      </c>
      <c r="BW6" s="122">
        <f>IFERROR(BV6/BR6,"-")</f>
        <v>1880.0274725275</v>
      </c>
      <c r="BX6" s="123">
        <v>15</v>
      </c>
      <c r="BY6" s="123">
        <v>10</v>
      </c>
      <c r="BZ6" s="123">
        <v>10</v>
      </c>
      <c r="CA6" s="124">
        <v>154</v>
      </c>
      <c r="CB6" s="125">
        <f>IF(K6=0,"",IF(CA6=0,"",(CA6/K6)))</f>
        <v>0.20588235294118</v>
      </c>
      <c r="CC6" s="126">
        <v>19</v>
      </c>
      <c r="CD6" s="127">
        <f>IFERROR(CC6/CA6,"-")</f>
        <v>0.12337662337662</v>
      </c>
      <c r="CE6" s="128">
        <v>412000</v>
      </c>
      <c r="CF6" s="129">
        <f>IFERROR(CE6/CA6,"-")</f>
        <v>2675.3246753247</v>
      </c>
      <c r="CG6" s="130">
        <v>5</v>
      </c>
      <c r="CH6" s="130">
        <v>4</v>
      </c>
      <c r="CI6" s="130">
        <v>10</v>
      </c>
      <c r="CJ6" s="131">
        <v>75</v>
      </c>
      <c r="CK6" s="132">
        <v>1541330</v>
      </c>
      <c r="CL6" s="132">
        <v>210000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2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1170012</v>
      </c>
      <c r="H11" s="152">
        <f>SUM(H6:H10)</f>
        <v>3429</v>
      </c>
      <c r="I11" s="152">
        <f>SUM(I6:I10)</f>
        <v>0</v>
      </c>
      <c r="J11" s="152">
        <f>SUM(J6:J10)</f>
        <v>32607</v>
      </c>
      <c r="K11" s="152">
        <f>SUM(K6:K10)</f>
        <v>748</v>
      </c>
      <c r="L11" s="154">
        <f>IFERROR(K11/J11,"-")</f>
        <v>0.022939859539363</v>
      </c>
      <c r="M11" s="155">
        <f>SUM(M6:M10)</f>
        <v>57</v>
      </c>
      <c r="N11" s="155">
        <f>SUM(N6:N10)</f>
        <v>137</v>
      </c>
      <c r="O11" s="154">
        <f>IFERROR(M11/K11,"-")</f>
        <v>0.07620320855615</v>
      </c>
      <c r="P11" s="156">
        <f>IFERROR(G11/K11,"-")</f>
        <v>1564.1871657754</v>
      </c>
      <c r="Q11" s="157">
        <f>SUM(Q6:Q10)</f>
        <v>75</v>
      </c>
      <c r="R11" s="154">
        <f>IFERROR(Q11/K11,"-")</f>
        <v>0.10026737967914</v>
      </c>
      <c r="S11" s="211">
        <f>SUM(S6:S10)</f>
        <v>1541330</v>
      </c>
      <c r="T11" s="211">
        <f>IFERROR(S11/K11,"-")</f>
        <v>2060.6016042781</v>
      </c>
      <c r="U11" s="211">
        <f>IFERROR(S11/Q11,"-")</f>
        <v>20551.066666667</v>
      </c>
      <c r="V11" s="211">
        <f>S11-G11</f>
        <v>371318</v>
      </c>
      <c r="W11" s="158">
        <f>S11/G11</f>
        <v>1.3173625569652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