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<sst xmlns="http://schemas.openxmlformats.org/spreadsheetml/2006/main" uniqueCount="103">
  <si>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</si>
  <si>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</si>
  <si>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</si>
  <si>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</si>
  <si>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</si>
  <si>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</si>
  <si>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</si>
  <si>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</si>
  <si>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</si>
  <si>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</si>
  <si>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</si>
  <si>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</si>
  <si>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</si>
  <si>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</si>
  <si>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</si>
  <si>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</si>
  <si>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</si>
  <si>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</si>
  <si>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</si>
  <si>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</si>
  <si>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</si>
  <si>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</si>
  <si>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</si>
  <si>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</si>
  <si>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</si>
  <si>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</si>
  <si>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02月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</si>
  <si>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</si>
  <si>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</si>
  <si>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</si>
  <si>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</si>
  <si>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</si>
  <si>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</si>
  <si>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</si>
  <si>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</si>
  <si>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</si>
  <si>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</si>
  <si>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</si>
  <si>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</si>
  <si>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</si>
  <si>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</si>
  <si>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</si>
  <si>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</si>
  <si>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</si>
  <si>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</si>
  <si>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</si>
  <si>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</si>
  <si>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</si>
  <si>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</si>
  <si>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</si>
  <si>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</si>
  <si>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</si>
  <si>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</si>
  <si>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</si>
  <si>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</si>
  <si>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</si>
  <si>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</si>
  <si>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</si>
  <si>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</si>
  <si>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</si>
  <si>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</si>
  <si>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</si>
  <si>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ht472</t>
  </si>
  <si>
    <t>lp02</t>
  </si>
  <si>
    <t>おまとめパック</t>
  </si>
  <si>
    <t>2月01日(土)</t>
  </si>
  <si>
    <t>ln_tk025</t>
  </si>
  <si>
    <t>line</t>
  </si>
  <si>
    <t>ht473</t>
  </si>
  <si>
    <t>空電</t>
  </si>
  <si>
    <t>ht474</t>
  </si>
  <si>
    <t>ht475</t>
  </si>
  <si>
    <t>lp03</t>
  </si>
  <si>
    <t>ln_tk026</t>
  </si>
  <si>
    <t>ht476</t>
  </si>
  <si>
    <t>ht477</t>
  </si>
  <si>
    <t>雑誌 TOTAL</t>
  </si>
  <si>
    <t>●アフィリエイト 広告</t>
  </si>
  <si>
    <t>UA</t>
  </si>
  <si>
    <t>AF単価</t>
  </si>
  <si>
    <t>20歳以上</t>
  </si>
  <si>
    <t>aa013</t>
  </si>
  <si>
    <t>MDメルマガ</t>
  </si>
  <si>
    <t>2/1～2/28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</si>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</sst>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6" t="s">
        <v>1</v>
      </c>
      <c r="F3" s="257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6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1"/>
      <c r="S5" s="331"/>
      <c r="T5" s="331"/>
      <c r="U5" s="331"/>
      <c r="V5" s="10"/>
      <c r="W5" s="56"/>
      <c r="X5" s="139"/>
    </row>
    <row r="6" spans="1:24">
      <c r="A6" s="75"/>
      <c r="B6" s="81" t="s">
        <v>23</v>
      </c>
      <c r="C6" s="81">
        <v>12</v>
      </c>
      <c r="D6" s="327">
        <v>0</v>
      </c>
      <c r="E6" s="76">
        <v>123</v>
      </c>
      <c r="F6" s="76">
        <v>62</v>
      </c>
      <c r="G6" s="76">
        <v>119</v>
      </c>
      <c r="H6" s="86">
        <v>11</v>
      </c>
      <c r="I6" s="87">
        <v>0</v>
      </c>
      <c r="J6" s="140">
        <f>H6+I6</f>
        <v>11</v>
      </c>
      <c r="K6" s="77">
        <f>IFERROR(J6/G6,"-")</f>
        <v>0.092436974789916</v>
      </c>
      <c r="L6" s="76">
        <v>8</v>
      </c>
      <c r="M6" s="76">
        <v>1</v>
      </c>
      <c r="N6" s="77">
        <f>IFERROR(L6/J6,"-")</f>
        <v>0.72727272727273</v>
      </c>
      <c r="O6" s="78">
        <f>IFERROR(D6/J6,"-")</f>
        <v>0</v>
      </c>
      <c r="P6" s="79">
        <v>1</v>
      </c>
      <c r="Q6" s="77">
        <f>IFERROR(P6/J6,"-")</f>
        <v>0.090909090909091</v>
      </c>
      <c r="R6" s="332">
        <v>3000</v>
      </c>
      <c r="S6" s="333">
        <f>IFERROR(R6/J6,"-")</f>
        <v>272.72727272727</v>
      </c>
      <c r="T6" s="333">
        <f>IFERROR(R6/P6,"-")</f>
        <v>3000</v>
      </c>
      <c r="U6" s="327">
        <f>IFERROR(R6-D6,"-")</f>
        <v>3000</v>
      </c>
      <c r="V6" s="80" t="str">
        <f>R6/D6</f>
        <v>0</v>
      </c>
      <c r="W6" s="74"/>
      <c r="X6" s="139"/>
    </row>
    <row r="7" spans="1:24">
      <c r="A7" s="75"/>
      <c r="B7" s="81" t="s">
        <v>24</v>
      </c>
      <c r="C7" s="81">
        <v>5</v>
      </c>
      <c r="D7" s="327">
        <v>11400</v>
      </c>
      <c r="E7" s="76">
        <v>20</v>
      </c>
      <c r="F7" s="76">
        <v>0</v>
      </c>
      <c r="G7" s="76">
        <v>2737</v>
      </c>
      <c r="H7" s="86">
        <v>6</v>
      </c>
      <c r="I7" s="87">
        <v>0</v>
      </c>
      <c r="J7" s="140">
        <f>H7+I7</f>
        <v>6</v>
      </c>
      <c r="K7" s="77">
        <f>IFERROR(J7/G7,"-")</f>
        <v>0.0021921812203142</v>
      </c>
      <c r="L7" s="76">
        <v>3</v>
      </c>
      <c r="M7" s="76">
        <v>0</v>
      </c>
      <c r="N7" s="77">
        <f>IFERROR(L7/J7,"-")</f>
        <v>0.5</v>
      </c>
      <c r="O7" s="78">
        <f>IFERROR(D7/J7,"-")</f>
        <v>1900</v>
      </c>
      <c r="P7" s="79">
        <v>0</v>
      </c>
      <c r="Q7" s="77">
        <f>IFERROR(P7/J7,"-")</f>
        <v>0</v>
      </c>
      <c r="R7" s="332">
        <v>0</v>
      </c>
      <c r="S7" s="333">
        <f>IFERROR(R7/J7,"-")</f>
        <v>0</v>
      </c>
      <c r="T7" s="333" t="str">
        <f>IFERROR(R7/P7,"-")</f>
        <v>-</v>
      </c>
      <c r="U7" s="327">
        <f>IFERROR(R7-D7,"-")</f>
        <v>-11400</v>
      </c>
      <c r="V7" s="80">
        <f>R7/D7</f>
        <v>0</v>
      </c>
      <c r="W7" s="74"/>
      <c r="X7" s="139"/>
    </row>
    <row r="8" spans="1:24">
      <c r="A8" s="75"/>
      <c r="B8" s="81" t="s">
        <v>25</v>
      </c>
      <c r="C8" s="81">
        <v>4</v>
      </c>
      <c r="D8" s="327">
        <v>1310370</v>
      </c>
      <c r="E8" s="76">
        <v>872</v>
      </c>
      <c r="F8" s="76">
        <v>0</v>
      </c>
      <c r="G8" s="76">
        <v>35144</v>
      </c>
      <c r="H8" s="86">
        <v>206</v>
      </c>
      <c r="I8" s="87">
        <v>0</v>
      </c>
      <c r="J8" s="140">
        <f>H8+I8</f>
        <v>206</v>
      </c>
      <c r="K8" s="77">
        <f>IFERROR(J8/G8,"-")</f>
        <v>0.0058615979968131</v>
      </c>
      <c r="L8" s="76">
        <v>81</v>
      </c>
      <c r="M8" s="76">
        <v>67</v>
      </c>
      <c r="N8" s="77">
        <f>IFERROR(L8/J8,"-")</f>
        <v>0.39320388349515</v>
      </c>
      <c r="O8" s="78">
        <f>IFERROR(D8/J8,"-")</f>
        <v>6361.0194174757</v>
      </c>
      <c r="P8" s="79">
        <v>28</v>
      </c>
      <c r="Q8" s="77">
        <f>IFERROR(P8/J8,"-")</f>
        <v>0.13592233009709</v>
      </c>
      <c r="R8" s="332">
        <v>681000</v>
      </c>
      <c r="S8" s="333">
        <f>IFERROR(R8/J8,"-")</f>
        <v>3305.8252427184</v>
      </c>
      <c r="T8" s="333">
        <f>IFERROR(R8/P8,"-")</f>
        <v>24321.428571429</v>
      </c>
      <c r="U8" s="327">
        <f>IFERROR(R8-D8,"-")</f>
        <v>-629370</v>
      </c>
      <c r="V8" s="80">
        <f>R8/D8</f>
        <v>0.51970054259484</v>
      </c>
      <c r="W8" s="74"/>
      <c r="X8" s="139"/>
    </row>
    <row r="9" spans="1:24">
      <c r="A9" s="28"/>
      <c r="B9" s="84"/>
      <c r="C9" s="84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4"/>
      <c r="S9" s="334"/>
      <c r="T9" s="334"/>
      <c r="U9" s="334"/>
      <c r="V9" s="31"/>
      <c r="W9" s="56"/>
      <c r="X9" s="139"/>
    </row>
    <row r="10" spans="1:24">
      <c r="A10" s="28"/>
      <c r="B10" s="35"/>
      <c r="C10" s="35"/>
      <c r="D10" s="329"/>
      <c r="E10" s="32"/>
      <c r="F10" s="32"/>
      <c r="G10" s="29"/>
      <c r="H10" s="29"/>
      <c r="I10" s="29"/>
      <c r="J10" s="29"/>
      <c r="K10" s="31"/>
      <c r="L10" s="31"/>
      <c r="M10" s="29"/>
      <c r="N10" s="31"/>
      <c r="O10" s="23"/>
      <c r="P10" s="23"/>
      <c r="Q10" s="23"/>
      <c r="R10" s="334"/>
      <c r="S10" s="334"/>
      <c r="T10" s="334"/>
      <c r="U10" s="334"/>
      <c r="V10" s="31"/>
      <c r="W10" s="56"/>
      <c r="X10" s="139"/>
    </row>
    <row r="11" spans="1:24">
      <c r="A11" s="19"/>
      <c r="B11" s="38"/>
      <c r="C11" s="38"/>
      <c r="D11" s="330">
        <f>SUM(D6:D9)</f>
        <v>1321770</v>
      </c>
      <c r="E11" s="38">
        <f>SUM(E6:E9)</f>
        <v>1015</v>
      </c>
      <c r="F11" s="38">
        <f>SUM(F6:F9)</f>
        <v>62</v>
      </c>
      <c r="G11" s="38">
        <f>SUM(G6:G9)</f>
        <v>38000</v>
      </c>
      <c r="H11" s="38">
        <f>SUM(H6:H9)</f>
        <v>223</v>
      </c>
      <c r="I11" s="38">
        <f>SUM(I6:I9)</f>
        <v>0</v>
      </c>
      <c r="J11" s="38">
        <f>SUM(J6:J9)</f>
        <v>223</v>
      </c>
      <c r="K11" s="39">
        <f>IFERROR(J11/G11,"-")</f>
        <v>0.0058684210526316</v>
      </c>
      <c r="L11" s="73">
        <f>SUM(L6:L9)</f>
        <v>92</v>
      </c>
      <c r="M11" s="73">
        <f>SUM(M6:M9)</f>
        <v>68</v>
      </c>
      <c r="N11" s="39">
        <f>IFERROR(L11/J11,"-")</f>
        <v>0.41255605381166</v>
      </c>
      <c r="O11" s="40">
        <f>IFERROR(D11/J11,"-")</f>
        <v>5927.2197309417</v>
      </c>
      <c r="P11" s="41">
        <f>SUM(P6:P9)</f>
        <v>29</v>
      </c>
      <c r="Q11" s="39">
        <f>IFERROR(P11/J11,"-")</f>
        <v>0.13004484304933</v>
      </c>
      <c r="R11" s="330">
        <f>SUM(R6:R9)</f>
        <v>684000</v>
      </c>
      <c r="S11" s="330">
        <f>IFERROR(R11/J11,"-")</f>
        <v>3067.264573991</v>
      </c>
      <c r="T11" s="330">
        <f>IFERROR(R11/P11,"-")</f>
        <v>23586.206896552</v>
      </c>
      <c r="U11" s="330">
        <f>SUM(U6:U9)</f>
        <v>-637770</v>
      </c>
      <c r="V11" s="42">
        <f>IFERROR(R11/D11,"-")</f>
        <v>0.51748791393359</v>
      </c>
      <c r="W11" s="55"/>
      <c r="X11" s="139"/>
    </row>
    <row r="12" spans="1:24">
      <c r="X12" s="139"/>
    </row>
    <row r="13" spans="1:24">
      <c r="X13" s="139"/>
    </row>
    <row r="14" spans="1:24">
      <c r="X14" s="139"/>
    </row>
    <row r="15" spans="1:24">
      <c r="X15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26</v>
      </c>
      <c r="B2" s="25" t="s">
        <v>27</v>
      </c>
      <c r="C2" s="1"/>
      <c r="G2" s="71"/>
      <c r="H2" s="71"/>
      <c r="I2" s="71"/>
      <c r="J2" s="72"/>
      <c r="K2" s="72"/>
      <c r="L2" s="72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7" t="s">
        <v>30</v>
      </c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8" t="s">
        <v>31</v>
      </c>
      <c r="CP2" s="270" t="s">
        <v>32</v>
      </c>
      <c r="CQ2" s="258" t="s">
        <v>33</v>
      </c>
      <c r="CR2" s="259"/>
      <c r="CS2" s="260"/>
    </row>
    <row r="3" spans="1:98" customHeight="1" ht="14.25">
      <c r="A3" s="11" t="s">
        <v>34</v>
      </c>
      <c r="B3" s="36"/>
      <c r="C3" s="18"/>
      <c r="D3" s="18"/>
      <c r="E3" s="18"/>
      <c r="F3" s="18"/>
      <c r="G3" s="68"/>
      <c r="H3" s="68"/>
      <c r="I3" s="1"/>
      <c r="J3" s="1"/>
      <c r="K3" s="256" t="s">
        <v>1</v>
      </c>
      <c r="L3" s="25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1" t="s">
        <v>35</v>
      </c>
      <c r="AE3" s="262"/>
      <c r="AF3" s="262"/>
      <c r="AG3" s="262"/>
      <c r="AH3" s="262"/>
      <c r="AI3" s="262"/>
      <c r="AJ3" s="262"/>
      <c r="AK3" s="262"/>
      <c r="AL3" s="262"/>
      <c r="AM3" s="273" t="s">
        <v>36</v>
      </c>
      <c r="AN3" s="274"/>
      <c r="AO3" s="274"/>
      <c r="AP3" s="274"/>
      <c r="AQ3" s="274"/>
      <c r="AR3" s="274"/>
      <c r="AS3" s="274"/>
      <c r="AT3" s="274"/>
      <c r="AU3" s="275"/>
      <c r="AV3" s="276" t="s">
        <v>37</v>
      </c>
      <c r="AW3" s="277"/>
      <c r="AX3" s="277"/>
      <c r="AY3" s="277"/>
      <c r="AZ3" s="277"/>
      <c r="BA3" s="277"/>
      <c r="BB3" s="277"/>
      <c r="BC3" s="277"/>
      <c r="BD3" s="278"/>
      <c r="BE3" s="279" t="s">
        <v>38</v>
      </c>
      <c r="BF3" s="280"/>
      <c r="BG3" s="280"/>
      <c r="BH3" s="280"/>
      <c r="BI3" s="280"/>
      <c r="BJ3" s="280"/>
      <c r="BK3" s="280"/>
      <c r="BL3" s="280"/>
      <c r="BM3" s="281"/>
      <c r="BN3" s="282" t="s">
        <v>39</v>
      </c>
      <c r="BO3" s="283"/>
      <c r="BP3" s="283"/>
      <c r="BQ3" s="283"/>
      <c r="BR3" s="283"/>
      <c r="BS3" s="283"/>
      <c r="BT3" s="283"/>
      <c r="BU3" s="283"/>
      <c r="BV3" s="284"/>
      <c r="BW3" s="285" t="s">
        <v>40</v>
      </c>
      <c r="BX3" s="286"/>
      <c r="BY3" s="286"/>
      <c r="BZ3" s="286"/>
      <c r="CA3" s="286"/>
      <c r="CB3" s="286"/>
      <c r="CC3" s="286"/>
      <c r="CD3" s="286"/>
      <c r="CE3" s="287"/>
      <c r="CF3" s="288" t="s">
        <v>41</v>
      </c>
      <c r="CG3" s="289"/>
      <c r="CH3" s="289"/>
      <c r="CI3" s="289"/>
      <c r="CJ3" s="289"/>
      <c r="CK3" s="289"/>
      <c r="CL3" s="289"/>
      <c r="CM3" s="289"/>
      <c r="CN3" s="290"/>
      <c r="CO3" s="268"/>
      <c r="CP3" s="271"/>
      <c r="CQ3" s="263" t="s">
        <v>42</v>
      </c>
      <c r="CR3" s="264"/>
      <c r="CS3" s="265" t="s">
        <v>43</v>
      </c>
    </row>
    <row r="4" spans="1:98">
      <c r="A4" s="24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52</v>
      </c>
      <c r="AE4" s="43" t="s">
        <v>53</v>
      </c>
      <c r="AF4" s="43" t="s">
        <v>54</v>
      </c>
      <c r="AG4" s="43" t="s">
        <v>17</v>
      </c>
      <c r="AH4" s="43" t="s">
        <v>55</v>
      </c>
      <c r="AI4" s="43" t="s">
        <v>56</v>
      </c>
      <c r="AJ4" s="43" t="s">
        <v>57</v>
      </c>
      <c r="AK4" s="43" t="s">
        <v>58</v>
      </c>
      <c r="AL4" s="43" t="s">
        <v>59</v>
      </c>
      <c r="AM4" s="44" t="s">
        <v>52</v>
      </c>
      <c r="AN4" s="44" t="s">
        <v>53</v>
      </c>
      <c r="AO4" s="44" t="s">
        <v>54</v>
      </c>
      <c r="AP4" s="44" t="s">
        <v>17</v>
      </c>
      <c r="AQ4" s="44" t="s">
        <v>55</v>
      </c>
      <c r="AR4" s="44" t="s">
        <v>56</v>
      </c>
      <c r="AS4" s="44" t="s">
        <v>57</v>
      </c>
      <c r="AT4" s="44" t="s">
        <v>58</v>
      </c>
      <c r="AU4" s="44" t="s">
        <v>59</v>
      </c>
      <c r="AV4" s="45" t="s">
        <v>52</v>
      </c>
      <c r="AW4" s="45" t="s">
        <v>53</v>
      </c>
      <c r="AX4" s="45" t="s">
        <v>54</v>
      </c>
      <c r="AY4" s="45" t="s">
        <v>17</v>
      </c>
      <c r="AZ4" s="45" t="s">
        <v>55</v>
      </c>
      <c r="BA4" s="45" t="s">
        <v>56</v>
      </c>
      <c r="BB4" s="45" t="s">
        <v>57</v>
      </c>
      <c r="BC4" s="45" t="s">
        <v>58</v>
      </c>
      <c r="BD4" s="45" t="s">
        <v>59</v>
      </c>
      <c r="BE4" s="46" t="s">
        <v>52</v>
      </c>
      <c r="BF4" s="46" t="s">
        <v>53</v>
      </c>
      <c r="BG4" s="46" t="s">
        <v>54</v>
      </c>
      <c r="BH4" s="46" t="s">
        <v>17</v>
      </c>
      <c r="BI4" s="46" t="s">
        <v>55</v>
      </c>
      <c r="BJ4" s="46" t="s">
        <v>56</v>
      </c>
      <c r="BK4" s="46" t="s">
        <v>57</v>
      </c>
      <c r="BL4" s="46" t="s">
        <v>58</v>
      </c>
      <c r="BM4" s="46" t="s">
        <v>59</v>
      </c>
      <c r="BN4" s="113" t="s">
        <v>52</v>
      </c>
      <c r="BO4" s="113" t="s">
        <v>53</v>
      </c>
      <c r="BP4" s="113" t="s">
        <v>54</v>
      </c>
      <c r="BQ4" s="113" t="s">
        <v>17</v>
      </c>
      <c r="BR4" s="113" t="s">
        <v>55</v>
      </c>
      <c r="BS4" s="113" t="s">
        <v>56</v>
      </c>
      <c r="BT4" s="113" t="s">
        <v>57</v>
      </c>
      <c r="BU4" s="113" t="s">
        <v>58</v>
      </c>
      <c r="BV4" s="113" t="s">
        <v>59</v>
      </c>
      <c r="BW4" s="47" t="s">
        <v>52</v>
      </c>
      <c r="BX4" s="47" t="s">
        <v>53</v>
      </c>
      <c r="BY4" s="47" t="s">
        <v>54</v>
      </c>
      <c r="BZ4" s="47" t="s">
        <v>17</v>
      </c>
      <c r="CA4" s="47" t="s">
        <v>55</v>
      </c>
      <c r="CB4" s="47" t="s">
        <v>56</v>
      </c>
      <c r="CC4" s="47" t="s">
        <v>57</v>
      </c>
      <c r="CD4" s="47" t="s">
        <v>58</v>
      </c>
      <c r="CE4" s="47" t="s">
        <v>59</v>
      </c>
      <c r="CF4" s="48" t="s">
        <v>52</v>
      </c>
      <c r="CG4" s="48" t="s">
        <v>53</v>
      </c>
      <c r="CH4" s="48" t="s">
        <v>54</v>
      </c>
      <c r="CI4" s="48" t="s">
        <v>17</v>
      </c>
      <c r="CJ4" s="48" t="s">
        <v>55</v>
      </c>
      <c r="CK4" s="48" t="s">
        <v>56</v>
      </c>
      <c r="CL4" s="48" t="s">
        <v>57</v>
      </c>
      <c r="CM4" s="48" t="s">
        <v>58</v>
      </c>
      <c r="CN4" s="48" t="s">
        <v>59</v>
      </c>
      <c r="CO4" s="269"/>
      <c r="CP4" s="272"/>
      <c r="CQ4" s="49" t="s">
        <v>60</v>
      </c>
      <c r="CR4" s="49" t="s">
        <v>61</v>
      </c>
      <c r="CS4" s="266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6"/>
      <c r="K5" s="27"/>
      <c r="L5" s="4"/>
      <c r="M5" s="4"/>
      <c r="N5" s="8"/>
      <c r="O5" s="8"/>
      <c r="P5" s="8"/>
      <c r="Q5" s="9"/>
      <c r="R5" s="9"/>
      <c r="S5" s="8"/>
      <c r="T5" s="9"/>
      <c r="U5" s="331"/>
      <c r="V5" s="2"/>
      <c r="W5" s="2"/>
      <c r="X5" s="331"/>
      <c r="Y5" s="331"/>
      <c r="Z5" s="331"/>
      <c r="AA5" s="331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7"/>
      <c r="K6" s="76"/>
      <c r="L6" s="76"/>
      <c r="M6" s="76"/>
      <c r="N6" s="86"/>
      <c r="O6" s="87"/>
      <c r="P6" s="88"/>
      <c r="Q6" s="77"/>
      <c r="R6" s="76"/>
      <c r="S6" s="76"/>
      <c r="T6" s="77"/>
      <c r="U6" s="333"/>
      <c r="V6" s="79"/>
      <c r="W6" s="77"/>
      <c r="X6" s="332"/>
      <c r="Y6" s="333"/>
      <c r="Z6" s="333"/>
      <c r="AA6" s="327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7"/>
      <c r="K7" s="76"/>
      <c r="L7" s="76"/>
      <c r="M7" s="76"/>
      <c r="N7" s="86"/>
      <c r="O7" s="87"/>
      <c r="P7" s="88"/>
      <c r="Q7" s="77"/>
      <c r="R7" s="76"/>
      <c r="S7" s="76"/>
      <c r="T7" s="77"/>
      <c r="U7" s="333"/>
      <c r="V7" s="79"/>
      <c r="W7" s="77"/>
      <c r="X7" s="332"/>
      <c r="Y7" s="333"/>
      <c r="Z7" s="333"/>
      <c r="AA7" s="327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7"/>
      <c r="K8" s="76"/>
      <c r="L8" s="76"/>
      <c r="M8" s="76"/>
      <c r="N8" s="86"/>
      <c r="O8" s="87"/>
      <c r="P8" s="88"/>
      <c r="Q8" s="77"/>
      <c r="R8" s="76"/>
      <c r="S8" s="76"/>
      <c r="T8" s="77"/>
      <c r="U8" s="333"/>
      <c r="V8" s="79"/>
      <c r="W8" s="77"/>
      <c r="X8" s="332"/>
      <c r="Y8" s="333"/>
      <c r="Z8" s="333"/>
      <c r="AA8" s="327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7"/>
      <c r="K9" s="76"/>
      <c r="L9" s="76"/>
      <c r="M9" s="76"/>
      <c r="N9" s="86"/>
      <c r="O9" s="87"/>
      <c r="P9" s="88"/>
      <c r="Q9" s="77"/>
      <c r="R9" s="76"/>
      <c r="S9" s="76"/>
      <c r="T9" s="77"/>
      <c r="U9" s="333"/>
      <c r="V9" s="79"/>
      <c r="W9" s="77"/>
      <c r="X9" s="332"/>
      <c r="Y9" s="333"/>
      <c r="Z9" s="333"/>
      <c r="AA9" s="327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 t="str">
        <f>AB10</f>
        <v>0</v>
      </c>
      <c r="B10" s="344" t="s">
        <v>62</v>
      </c>
      <c r="C10" s="344"/>
      <c r="D10" s="344"/>
      <c r="E10" s="344"/>
      <c r="F10" s="344" t="s">
        <v>63</v>
      </c>
      <c r="G10" s="85" t="s">
        <v>64</v>
      </c>
      <c r="H10" s="85"/>
      <c r="I10" s="345" t="s">
        <v>65</v>
      </c>
      <c r="J10" s="327">
        <v>0</v>
      </c>
      <c r="K10" s="76">
        <v>0</v>
      </c>
      <c r="L10" s="76">
        <v>0</v>
      </c>
      <c r="M10" s="76">
        <v>0</v>
      </c>
      <c r="N10" s="86">
        <v>0</v>
      </c>
      <c r="O10" s="87">
        <v>0</v>
      </c>
      <c r="P10" s="88">
        <f>N10+O10</f>
        <v>0</v>
      </c>
      <c r="Q10" s="77" t="str">
        <f>IFERROR(P10/M10,"-")</f>
        <v>-</v>
      </c>
      <c r="R10" s="76">
        <v>0</v>
      </c>
      <c r="S10" s="76">
        <v>0</v>
      </c>
      <c r="T10" s="77" t="str">
        <f>IFERROR(R10/(P10),"-")</f>
        <v>-</v>
      </c>
      <c r="U10" s="333">
        <f>IFERROR(J10/SUM(N10:O17),"-")</f>
        <v>0</v>
      </c>
      <c r="V10" s="79">
        <v>0</v>
      </c>
      <c r="W10" s="77" t="str">
        <f>IF(P10=0,"-",V10/P10)</f>
        <v>-</v>
      </c>
      <c r="X10" s="332">
        <v>0</v>
      </c>
      <c r="Y10" s="333" t="str">
        <f>IFERROR(X10/P10,"-")</f>
        <v>-</v>
      </c>
      <c r="Z10" s="333" t="str">
        <f>IFERROR(X10/V10,"-")</f>
        <v>-</v>
      </c>
      <c r="AA10" s="327">
        <f>SUM(X10:X17)-SUM(J10:J17)</f>
        <v>3000</v>
      </c>
      <c r="AB10" s="80" t="str">
        <f>SUM(X10:X17)/SUM(J10:J17)</f>
        <v>0</v>
      </c>
      <c r="AC10" s="74"/>
      <c r="AD10" s="89"/>
      <c r="AE10" s="90" t="str">
        <f>IF(P10=0,"",IF(AD10=0,"",(AD10/P10)))</f>
        <v/>
      </c>
      <c r="AF10" s="89"/>
      <c r="AG10" s="91" t="str">
        <f>IFERROR(AF10/AD10,"-")</f>
        <v>-</v>
      </c>
      <c r="AH10" s="92"/>
      <c r="AI10" s="93" t="str">
        <f>IFERROR(AH10/AD10,"-")</f>
        <v>-</v>
      </c>
      <c r="AJ10" s="94"/>
      <c r="AK10" s="94"/>
      <c r="AL10" s="94"/>
      <c r="AM10" s="95"/>
      <c r="AN10" s="96" t="str">
        <f>IF(P10=0,"",IF(AM10=0,"",(AM10/P10)))</f>
        <v/>
      </c>
      <c r="AO10" s="95"/>
      <c r="AP10" s="97" t="str">
        <f>IFERROR(AO10/AM10,"-")</f>
        <v>-</v>
      </c>
      <c r="AQ10" s="98"/>
      <c r="AR10" s="99" t="str">
        <f>IFERROR(AQ10/AM10,"-")</f>
        <v>-</v>
      </c>
      <c r="AS10" s="100"/>
      <c r="AT10" s="100"/>
      <c r="AU10" s="100"/>
      <c r="AV10" s="101"/>
      <c r="AW10" s="102" t="str">
        <f>IF(P10=0,"",IF(AV10=0,"",(AV10/P10)))</f>
        <v/>
      </c>
      <c r="AX10" s="101"/>
      <c r="AY10" s="103" t="str">
        <f>IFERROR(AX10/AV10,"-")</f>
        <v>-</v>
      </c>
      <c r="AZ10" s="104"/>
      <c r="BA10" s="105" t="str">
        <f>IFERROR(AZ10/AV10,"-")</f>
        <v>-</v>
      </c>
      <c r="BB10" s="106"/>
      <c r="BC10" s="106"/>
      <c r="BD10" s="106"/>
      <c r="BE10" s="107"/>
      <c r="BF10" s="108" t="str">
        <f>IF(P10=0,"",IF(BE10=0,"",(BE10/P10)))</f>
        <v/>
      </c>
      <c r="BG10" s="107"/>
      <c r="BH10" s="109" t="str">
        <f>IFERROR(BG10/BE10,"-")</f>
        <v>-</v>
      </c>
      <c r="BI10" s="110"/>
      <c r="BJ10" s="111" t="str">
        <f>IFERROR(BI10/BE10,"-")</f>
        <v>-</v>
      </c>
      <c r="BK10" s="112"/>
      <c r="BL10" s="112"/>
      <c r="BM10" s="112"/>
      <c r="BN10" s="114"/>
      <c r="BO10" s="115" t="str">
        <f>IF(P10=0,"",IF(BN10=0,"",(BN10/P10)))</f>
        <v/>
      </c>
      <c r="BP10" s="116"/>
      <c r="BQ10" s="117" t="str">
        <f>IFERROR(BP10/BN10,"-")</f>
        <v>-</v>
      </c>
      <c r="BR10" s="118"/>
      <c r="BS10" s="119" t="str">
        <f>IFERROR(BR10/BN10,"-")</f>
        <v>-</v>
      </c>
      <c r="BT10" s="120"/>
      <c r="BU10" s="120"/>
      <c r="BV10" s="120"/>
      <c r="BW10" s="121"/>
      <c r="BX10" s="122" t="str">
        <f>IF(P10=0,"",IF(BW10=0,"",(BW10/P10)))</f>
        <v/>
      </c>
      <c r="BY10" s="123"/>
      <c r="BZ10" s="124" t="str">
        <f>IFERROR(BY10/BW10,"-")</f>
        <v>-</v>
      </c>
      <c r="CA10" s="125"/>
      <c r="CB10" s="126" t="str">
        <f>IFERROR(CA10/BW10,"-")</f>
        <v>-</v>
      </c>
      <c r="CC10" s="127"/>
      <c r="CD10" s="127"/>
      <c r="CE10" s="127"/>
      <c r="CF10" s="128"/>
      <c r="CG10" s="129" t="str">
        <f>IF(P10=0,"",IF(CF10=0,"",(CF10/P10)))</f>
        <v/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0</v>
      </c>
      <c r="CP10" s="136">
        <v>0</v>
      </c>
      <c r="CQ10" s="136"/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4" t="s">
        <v>66</v>
      </c>
      <c r="C11" s="344"/>
      <c r="D11" s="344"/>
      <c r="E11" s="344"/>
      <c r="F11" s="344" t="s">
        <v>67</v>
      </c>
      <c r="G11" s="85"/>
      <c r="H11" s="85"/>
      <c r="I11" s="85"/>
      <c r="J11" s="327"/>
      <c r="K11" s="76">
        <v>0</v>
      </c>
      <c r="L11" s="76">
        <v>0</v>
      </c>
      <c r="M11" s="76">
        <v>0</v>
      </c>
      <c r="N11" s="86">
        <v>0</v>
      </c>
      <c r="O11" s="87">
        <v>0</v>
      </c>
      <c r="P11" s="88">
        <f>N11+O11</f>
        <v>0</v>
      </c>
      <c r="Q11" s="77" t="str">
        <f>IFERROR(P11/M11,"-")</f>
        <v>-</v>
      </c>
      <c r="R11" s="76">
        <v>0</v>
      </c>
      <c r="S11" s="76">
        <v>0</v>
      </c>
      <c r="T11" s="77" t="str">
        <f>IFERROR(R11/(P11),"-")</f>
        <v>-</v>
      </c>
      <c r="U11" s="333"/>
      <c r="V11" s="79">
        <v>0</v>
      </c>
      <c r="W11" s="77" t="str">
        <f>IF(P11=0,"-",V11/P11)</f>
        <v>-</v>
      </c>
      <c r="X11" s="332">
        <v>0</v>
      </c>
      <c r="Y11" s="333" t="str">
        <f>IFERROR(X11/P11,"-")</f>
        <v>-</v>
      </c>
      <c r="Z11" s="333" t="str">
        <f>IFERROR(X11/V11,"-")</f>
        <v>-</v>
      </c>
      <c r="AA11" s="327"/>
      <c r="AB11" s="80"/>
      <c r="AC11" s="74"/>
      <c r="AD11" s="89"/>
      <c r="AE11" s="90" t="str">
        <f>IF(P11=0,"",IF(AD11=0,"",(AD11/P11)))</f>
        <v/>
      </c>
      <c r="AF11" s="89"/>
      <c r="AG11" s="91" t="str">
        <f>IFERROR(AF11/AD11,"-")</f>
        <v>-</v>
      </c>
      <c r="AH11" s="92"/>
      <c r="AI11" s="93" t="str">
        <f>IFERROR(AH11/AD11,"-")</f>
        <v>-</v>
      </c>
      <c r="AJ11" s="94"/>
      <c r="AK11" s="94"/>
      <c r="AL11" s="94"/>
      <c r="AM11" s="95"/>
      <c r="AN11" s="96" t="str">
        <f>IF(P11=0,"",IF(AM11=0,"",(AM11/P11)))</f>
        <v/>
      </c>
      <c r="AO11" s="95"/>
      <c r="AP11" s="97" t="str">
        <f>IFERROR(AO11/AM11,"-")</f>
        <v>-</v>
      </c>
      <c r="AQ11" s="98"/>
      <c r="AR11" s="99" t="str">
        <f>IFERROR(AQ11/AM11,"-")</f>
        <v>-</v>
      </c>
      <c r="AS11" s="100"/>
      <c r="AT11" s="100"/>
      <c r="AU11" s="100"/>
      <c r="AV11" s="101"/>
      <c r="AW11" s="102" t="str">
        <f>IF(P11=0,"",IF(AV11=0,"",(AV11/P11)))</f>
        <v/>
      </c>
      <c r="AX11" s="101"/>
      <c r="AY11" s="103" t="str">
        <f>IFERROR(AX11/AV11,"-")</f>
        <v>-</v>
      </c>
      <c r="AZ11" s="104"/>
      <c r="BA11" s="105" t="str">
        <f>IFERROR(AZ11/AV11,"-")</f>
        <v>-</v>
      </c>
      <c r="BB11" s="106"/>
      <c r="BC11" s="106"/>
      <c r="BD11" s="106"/>
      <c r="BE11" s="107"/>
      <c r="BF11" s="108" t="str">
        <f>IF(P11=0,"",IF(BE11=0,"",(BE11/P11)))</f>
        <v/>
      </c>
      <c r="BG11" s="107"/>
      <c r="BH11" s="109" t="str">
        <f>IFERROR(BG11/BE11,"-")</f>
        <v>-</v>
      </c>
      <c r="BI11" s="110"/>
      <c r="BJ11" s="111" t="str">
        <f>IFERROR(BI11/BE11,"-")</f>
        <v>-</v>
      </c>
      <c r="BK11" s="112"/>
      <c r="BL11" s="112"/>
      <c r="BM11" s="112"/>
      <c r="BN11" s="114"/>
      <c r="BO11" s="115" t="str">
        <f>IF(P11=0,"",IF(BN11=0,"",(BN11/P11)))</f>
        <v/>
      </c>
      <c r="BP11" s="116"/>
      <c r="BQ11" s="117" t="str">
        <f>IFERROR(BP11/BN11,"-")</f>
        <v>-</v>
      </c>
      <c r="BR11" s="118"/>
      <c r="BS11" s="119" t="str">
        <f>IFERROR(BR11/BN11,"-")</f>
        <v>-</v>
      </c>
      <c r="BT11" s="120"/>
      <c r="BU11" s="120"/>
      <c r="BV11" s="120"/>
      <c r="BW11" s="121"/>
      <c r="BX11" s="122" t="str">
        <f>IF(P11=0,"",IF(BW11=0,"",(BW11/P11)))</f>
        <v/>
      </c>
      <c r="BY11" s="123"/>
      <c r="BZ11" s="124" t="str">
        <f>IFERROR(BY11/BW11,"-")</f>
        <v>-</v>
      </c>
      <c r="CA11" s="125"/>
      <c r="CB11" s="126" t="str">
        <f>IFERROR(CA11/BW11,"-")</f>
        <v>-</v>
      </c>
      <c r="CC11" s="127"/>
      <c r="CD11" s="127"/>
      <c r="CE11" s="127"/>
      <c r="CF11" s="128"/>
      <c r="CG11" s="129" t="str">
        <f>IF(P11=0,"",IF(CF11=0,"",(CF11/P11)))</f>
        <v/>
      </c>
      <c r="CH11" s="130"/>
      <c r="CI11" s="131" t="str">
        <f>IFERROR(CH11/CF11,"-")</f>
        <v>-</v>
      </c>
      <c r="CJ11" s="132"/>
      <c r="CK11" s="133" t="str">
        <f>IFERROR(CJ11/CF11,"-")</f>
        <v>-</v>
      </c>
      <c r="CL11" s="134"/>
      <c r="CM11" s="134"/>
      <c r="CN11" s="134"/>
      <c r="CO11" s="135">
        <v>0</v>
      </c>
      <c r="CP11" s="136">
        <v>0</v>
      </c>
      <c r="CQ11" s="136"/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75"/>
      <c r="B12" s="344" t="s">
        <v>68</v>
      </c>
      <c r="C12" s="344"/>
      <c r="D12" s="344"/>
      <c r="E12" s="344"/>
      <c r="F12" s="344" t="s">
        <v>69</v>
      </c>
      <c r="G12" s="85"/>
      <c r="H12" s="85"/>
      <c r="I12" s="85"/>
      <c r="J12" s="327"/>
      <c r="K12" s="76">
        <v>18</v>
      </c>
      <c r="L12" s="76">
        <v>12</v>
      </c>
      <c r="M12" s="76">
        <v>3</v>
      </c>
      <c r="N12" s="86">
        <v>2</v>
      </c>
      <c r="O12" s="87">
        <v>0</v>
      </c>
      <c r="P12" s="88">
        <f>N12+O12</f>
        <v>2</v>
      </c>
      <c r="Q12" s="77">
        <f>IFERROR(P12/M12,"-")</f>
        <v>0.66666666666667</v>
      </c>
      <c r="R12" s="76">
        <v>2</v>
      </c>
      <c r="S12" s="76">
        <v>0</v>
      </c>
      <c r="T12" s="77">
        <f>IFERROR(R12/(P12),"-")</f>
        <v>1</v>
      </c>
      <c r="U12" s="333"/>
      <c r="V12" s="79">
        <v>0</v>
      </c>
      <c r="W12" s="77">
        <f>IF(P12=0,"-",V12/P12)</f>
        <v>0</v>
      </c>
      <c r="X12" s="332">
        <v>0</v>
      </c>
      <c r="Y12" s="333">
        <f>IFERROR(X12/P12,"-")</f>
        <v>0</v>
      </c>
      <c r="Z12" s="333" t="str">
        <f>IFERROR(X12/V12,"-")</f>
        <v>-</v>
      </c>
      <c r="AA12" s="327"/>
      <c r="AB12" s="80"/>
      <c r="AC12" s="74"/>
      <c r="AD12" s="89"/>
      <c r="AE12" s="90">
        <f>IF(P12=0,"",IF(AD12=0,"",(AD12/P12)))</f>
        <v>0</v>
      </c>
      <c r="AF12" s="89"/>
      <c r="AG12" s="91" t="str">
        <f>IFERROR(AF12/AD12,"-")</f>
        <v>-</v>
      </c>
      <c r="AH12" s="92"/>
      <c r="AI12" s="93" t="str">
        <f>IFERROR(AH12/AD12,"-")</f>
        <v>-</v>
      </c>
      <c r="AJ12" s="94"/>
      <c r="AK12" s="94"/>
      <c r="AL12" s="94"/>
      <c r="AM12" s="95"/>
      <c r="AN12" s="96">
        <f>IF(P12=0,"",IF(AM12=0,"",(AM12/P12)))</f>
        <v>0</v>
      </c>
      <c r="AO12" s="95"/>
      <c r="AP12" s="97" t="str">
        <f>IFERROR(AO12/AM12,"-")</f>
        <v>-</v>
      </c>
      <c r="AQ12" s="98"/>
      <c r="AR12" s="99" t="str">
        <f>IFERROR(AQ12/AM12,"-")</f>
        <v>-</v>
      </c>
      <c r="AS12" s="100"/>
      <c r="AT12" s="100"/>
      <c r="AU12" s="100"/>
      <c r="AV12" s="101"/>
      <c r="AW12" s="102">
        <f>IF(P12=0,"",IF(AV12=0,"",(AV12/P12)))</f>
        <v>0</v>
      </c>
      <c r="AX12" s="101"/>
      <c r="AY12" s="103" t="str">
        <f>IFERROR(AX12/AV12,"-")</f>
        <v>-</v>
      </c>
      <c r="AZ12" s="104"/>
      <c r="BA12" s="105" t="str">
        <f>IFERROR(AZ12/AV12,"-")</f>
        <v>-</v>
      </c>
      <c r="BB12" s="106"/>
      <c r="BC12" s="106"/>
      <c r="BD12" s="106"/>
      <c r="BE12" s="107">
        <v>1</v>
      </c>
      <c r="BF12" s="108">
        <f>IF(P12=0,"",IF(BE12=0,"",(BE12/P12)))</f>
        <v>0.5</v>
      </c>
      <c r="BG12" s="107"/>
      <c r="BH12" s="109">
        <f>IFERROR(BG12/BE12,"-")</f>
        <v>0</v>
      </c>
      <c r="BI12" s="110"/>
      <c r="BJ12" s="111">
        <f>IFERROR(BI12/BE12,"-")</f>
        <v>0</v>
      </c>
      <c r="BK12" s="112"/>
      <c r="BL12" s="112"/>
      <c r="BM12" s="112"/>
      <c r="BN12" s="114">
        <v>1</v>
      </c>
      <c r="BO12" s="115">
        <f>IF(P12=0,"",IF(BN12=0,"",(BN12/P12)))</f>
        <v>0.5</v>
      </c>
      <c r="BP12" s="116"/>
      <c r="BQ12" s="117">
        <f>IFERROR(BP12/BN12,"-")</f>
        <v>0</v>
      </c>
      <c r="BR12" s="118"/>
      <c r="BS12" s="119">
        <f>IFERROR(BR12/BN12,"-")</f>
        <v>0</v>
      </c>
      <c r="BT12" s="120"/>
      <c r="BU12" s="120"/>
      <c r="BV12" s="120"/>
      <c r="BW12" s="121"/>
      <c r="BX12" s="122">
        <f>IF(P12=0,"",IF(BW12=0,"",(BW12/P12)))</f>
        <v>0</v>
      </c>
      <c r="BY12" s="123"/>
      <c r="BZ12" s="124" t="str">
        <f>IFERROR(BY12/BW12,"-")</f>
        <v>-</v>
      </c>
      <c r="CA12" s="125"/>
      <c r="CB12" s="126" t="str">
        <f>IFERROR(CA12/BW12,"-")</f>
        <v>-</v>
      </c>
      <c r="CC12" s="127"/>
      <c r="CD12" s="127"/>
      <c r="CE12" s="127"/>
      <c r="CF12" s="128"/>
      <c r="CG12" s="129">
        <f>IF(P12=0,"",IF(CF12=0,"",(CF12/P12)))</f>
        <v>0</v>
      </c>
      <c r="CH12" s="130"/>
      <c r="CI12" s="131" t="str">
        <f>IFERROR(CH12/CF12,"-")</f>
        <v>-</v>
      </c>
      <c r="CJ12" s="132"/>
      <c r="CK12" s="133" t="str">
        <f>IFERROR(CJ12/CF12,"-")</f>
        <v>-</v>
      </c>
      <c r="CL12" s="134"/>
      <c r="CM12" s="134"/>
      <c r="CN12" s="134"/>
      <c r="CO12" s="135">
        <v>0</v>
      </c>
      <c r="CP12" s="136">
        <v>0</v>
      </c>
      <c r="CQ12" s="136"/>
      <c r="CR12" s="136"/>
      <c r="CS12" s="137" t="str">
        <f>IF(AND(CQ12=0,CR12=0),"",IF(AND(CQ12&lt;=100000,CR12&lt;=100000),"",IF(CQ12/CP12&gt;0.7,"男高",IF(CR12/CP12&gt;0.7,"女高",""))))</f>
        <v/>
      </c>
    </row>
    <row r="13" spans="1:98">
      <c r="A13" s="75"/>
      <c r="B13" s="344" t="s">
        <v>70</v>
      </c>
      <c r="C13" s="344"/>
      <c r="D13" s="344"/>
      <c r="E13" s="344"/>
      <c r="F13" s="344" t="s">
        <v>69</v>
      </c>
      <c r="G13" s="85"/>
      <c r="H13" s="85"/>
      <c r="I13" s="85"/>
      <c r="J13" s="327"/>
      <c r="K13" s="76">
        <v>51</v>
      </c>
      <c r="L13" s="76">
        <v>18</v>
      </c>
      <c r="M13" s="76">
        <v>87</v>
      </c>
      <c r="N13" s="86">
        <v>3</v>
      </c>
      <c r="O13" s="87">
        <v>0</v>
      </c>
      <c r="P13" s="88">
        <f>N13+O13</f>
        <v>3</v>
      </c>
      <c r="Q13" s="77">
        <f>IFERROR(P13/M13,"-")</f>
        <v>0.03448275862069</v>
      </c>
      <c r="R13" s="76">
        <v>2</v>
      </c>
      <c r="S13" s="76">
        <v>0</v>
      </c>
      <c r="T13" s="77">
        <f>IFERROR(R13/(P13),"-")</f>
        <v>0.66666666666667</v>
      </c>
      <c r="U13" s="333"/>
      <c r="V13" s="79">
        <v>1</v>
      </c>
      <c r="W13" s="77">
        <f>IF(P13=0,"-",V13/P13)</f>
        <v>0.33333333333333</v>
      </c>
      <c r="X13" s="332">
        <v>3000</v>
      </c>
      <c r="Y13" s="333">
        <f>IFERROR(X13/P13,"-")</f>
        <v>1000</v>
      </c>
      <c r="Z13" s="333">
        <f>IFERROR(X13/V13,"-")</f>
        <v>3000</v>
      </c>
      <c r="AA13" s="327"/>
      <c r="AB13" s="80"/>
      <c r="AC13" s="74"/>
      <c r="AD13" s="89"/>
      <c r="AE13" s="90">
        <f>IF(P13=0,"",IF(AD13=0,"",(AD13/P13)))</f>
        <v>0</v>
      </c>
      <c r="AF13" s="89"/>
      <c r="AG13" s="91" t="str">
        <f>IFERROR(AF13/AD13,"-")</f>
        <v>-</v>
      </c>
      <c r="AH13" s="92"/>
      <c r="AI13" s="93" t="str">
        <f>IFERROR(AH13/AD13,"-")</f>
        <v>-</v>
      </c>
      <c r="AJ13" s="94"/>
      <c r="AK13" s="94"/>
      <c r="AL13" s="94"/>
      <c r="AM13" s="95"/>
      <c r="AN13" s="96">
        <f>IF(P13=0,"",IF(AM13=0,"",(AM13/P13)))</f>
        <v>0</v>
      </c>
      <c r="AO13" s="95"/>
      <c r="AP13" s="97" t="str">
        <f>IFERROR(AO13/AM13,"-")</f>
        <v>-</v>
      </c>
      <c r="AQ13" s="98"/>
      <c r="AR13" s="99" t="str">
        <f>IFERROR(AQ13/AM13,"-")</f>
        <v>-</v>
      </c>
      <c r="AS13" s="100"/>
      <c r="AT13" s="100"/>
      <c r="AU13" s="100"/>
      <c r="AV13" s="101"/>
      <c r="AW13" s="102">
        <f>IF(P13=0,"",IF(AV13=0,"",(AV13/P13)))</f>
        <v>0</v>
      </c>
      <c r="AX13" s="101"/>
      <c r="AY13" s="103" t="str">
        <f>IFERROR(AX13/AV13,"-")</f>
        <v>-</v>
      </c>
      <c r="AZ13" s="104"/>
      <c r="BA13" s="105" t="str">
        <f>IFERROR(AZ13/AV13,"-")</f>
        <v>-</v>
      </c>
      <c r="BB13" s="106"/>
      <c r="BC13" s="106"/>
      <c r="BD13" s="106"/>
      <c r="BE13" s="107">
        <v>1</v>
      </c>
      <c r="BF13" s="108">
        <f>IF(P13=0,"",IF(BE13=0,"",(BE13/P13)))</f>
        <v>0.33333333333333</v>
      </c>
      <c r="BG13" s="107"/>
      <c r="BH13" s="109">
        <f>IFERROR(BG13/BE13,"-")</f>
        <v>0</v>
      </c>
      <c r="BI13" s="110"/>
      <c r="BJ13" s="111">
        <f>IFERROR(BI13/BE13,"-")</f>
        <v>0</v>
      </c>
      <c r="BK13" s="112"/>
      <c r="BL13" s="112"/>
      <c r="BM13" s="112"/>
      <c r="BN13" s="114"/>
      <c r="BO13" s="115">
        <f>IF(P13=0,"",IF(BN13=0,"",(BN13/P13)))</f>
        <v>0</v>
      </c>
      <c r="BP13" s="116"/>
      <c r="BQ13" s="117" t="str">
        <f>IFERROR(BP13/BN13,"-")</f>
        <v>-</v>
      </c>
      <c r="BR13" s="118"/>
      <c r="BS13" s="119" t="str">
        <f>IFERROR(BR13/BN13,"-")</f>
        <v>-</v>
      </c>
      <c r="BT13" s="120"/>
      <c r="BU13" s="120"/>
      <c r="BV13" s="120"/>
      <c r="BW13" s="121">
        <v>2</v>
      </c>
      <c r="BX13" s="122">
        <f>IF(P13=0,"",IF(BW13=0,"",(BW13/P13)))</f>
        <v>0.66666666666667</v>
      </c>
      <c r="BY13" s="123">
        <v>1</v>
      </c>
      <c r="BZ13" s="124">
        <f>IFERROR(BY13/BW13,"-")</f>
        <v>0.5</v>
      </c>
      <c r="CA13" s="125">
        <v>3000</v>
      </c>
      <c r="CB13" s="126">
        <f>IFERROR(CA13/BW13,"-")</f>
        <v>1500</v>
      </c>
      <c r="CC13" s="127">
        <v>1</v>
      </c>
      <c r="CD13" s="127"/>
      <c r="CE13" s="127"/>
      <c r="CF13" s="128"/>
      <c r="CG13" s="129">
        <f>IF(P13=0,"",IF(CF13=0,"",(CF13/P13)))</f>
        <v>0</v>
      </c>
      <c r="CH13" s="130"/>
      <c r="CI13" s="131" t="str">
        <f>IFERROR(CH13/CF13,"-")</f>
        <v>-</v>
      </c>
      <c r="CJ13" s="132"/>
      <c r="CK13" s="133" t="str">
        <f>IFERROR(CJ13/CF13,"-")</f>
        <v>-</v>
      </c>
      <c r="CL13" s="134"/>
      <c r="CM13" s="134"/>
      <c r="CN13" s="134"/>
      <c r="CO13" s="135">
        <v>1</v>
      </c>
      <c r="CP13" s="136">
        <v>3000</v>
      </c>
      <c r="CQ13" s="136">
        <v>3000</v>
      </c>
      <c r="CR13" s="136"/>
      <c r="CS13" s="137" t="str">
        <f>IF(AND(CQ13=0,CR13=0),"",IF(AND(CQ13&lt;=100000,CR13&lt;=100000),"",IF(CQ13/CP13&gt;0.7,"男高",IF(CR13/CP13&gt;0.7,"女高",""))))</f>
        <v/>
      </c>
    </row>
    <row r="14" spans="1:98">
      <c r="A14" s="28"/>
      <c r="B14" s="344" t="s">
        <v>71</v>
      </c>
      <c r="C14" s="344"/>
      <c r="D14" s="344"/>
      <c r="E14" s="344"/>
      <c r="F14" s="344" t="s">
        <v>72</v>
      </c>
      <c r="G14" s="85"/>
      <c r="H14" s="85"/>
      <c r="I14" s="85"/>
      <c r="J14" s="328"/>
      <c r="K14" s="32">
        <v>0</v>
      </c>
      <c r="L14" s="32">
        <v>0</v>
      </c>
      <c r="M14" s="29">
        <v>0</v>
      </c>
      <c r="N14" s="21">
        <v>0</v>
      </c>
      <c r="O14" s="21">
        <v>0</v>
      </c>
      <c r="P14" s="21">
        <f>N14+O14</f>
        <v>0</v>
      </c>
      <c r="Q14" s="30" t="str">
        <f>IFERROR(P14/M14,"-")</f>
        <v>-</v>
      </c>
      <c r="R14" s="30">
        <v>0</v>
      </c>
      <c r="S14" s="21">
        <v>0</v>
      </c>
      <c r="T14" s="30" t="str">
        <f>IFERROR(R14/(P14),"-")</f>
        <v>-</v>
      </c>
      <c r="U14" s="334"/>
      <c r="V14" s="23">
        <v>0</v>
      </c>
      <c r="W14" s="23" t="str">
        <f>IF(P14=0,"-",V14/P14)</f>
        <v>-</v>
      </c>
      <c r="X14" s="334">
        <v>0</v>
      </c>
      <c r="Y14" s="334" t="str">
        <f>IFERROR(X14/P14,"-")</f>
        <v>-</v>
      </c>
      <c r="Z14" s="334" t="str">
        <f>IFERROR(X14/V14,"-")</f>
        <v>-</v>
      </c>
      <c r="AA14" s="334"/>
      <c r="AB14" s="31"/>
      <c r="AC14" s="54"/>
      <c r="AD14" s="58"/>
      <c r="AE14" s="59" t="str">
        <f>IF(P14=0,"",IF(AD14=0,"",(AD14/P14)))</f>
        <v/>
      </c>
      <c r="AF14" s="58"/>
      <c r="AG14" s="62" t="str">
        <f>IFERROR(AF14/AD14,"-")</f>
        <v>-</v>
      </c>
      <c r="AH14" s="63"/>
      <c r="AI14" s="64" t="str">
        <f>IFERROR(AH14/AD14,"-")</f>
        <v>-</v>
      </c>
      <c r="AJ14" s="65"/>
      <c r="AK14" s="65"/>
      <c r="AL14" s="65"/>
      <c r="AM14" s="58"/>
      <c r="AN14" s="59" t="str">
        <f>IF(P14=0,"",IF(AM14=0,"",(AM14/P14)))</f>
        <v/>
      </c>
      <c r="AO14" s="58"/>
      <c r="AP14" s="62" t="str">
        <f>IFERROR(AO14/AM14,"-")</f>
        <v>-</v>
      </c>
      <c r="AQ14" s="63"/>
      <c r="AR14" s="64" t="str">
        <f>IFERROR(AQ14/AM14,"-")</f>
        <v>-</v>
      </c>
      <c r="AS14" s="65"/>
      <c r="AT14" s="65"/>
      <c r="AU14" s="65"/>
      <c r="AV14" s="58"/>
      <c r="AW14" s="59" t="str">
        <f>IF(P14=0,"",IF(AV14=0,"",(AV14/P14)))</f>
        <v/>
      </c>
      <c r="AX14" s="58"/>
      <c r="AY14" s="62" t="str">
        <f>IFERROR(AX14/AV14,"-")</f>
        <v>-</v>
      </c>
      <c r="AZ14" s="63"/>
      <c r="BA14" s="64" t="str">
        <f>IFERROR(AZ14/AV14,"-")</f>
        <v>-</v>
      </c>
      <c r="BB14" s="65"/>
      <c r="BC14" s="65"/>
      <c r="BD14" s="65"/>
      <c r="BE14" s="58"/>
      <c r="BF14" s="59" t="str">
        <f>IF(P14=0,"",IF(BE14=0,"",(BE14/P14)))</f>
        <v/>
      </c>
      <c r="BG14" s="58"/>
      <c r="BH14" s="62" t="str">
        <f>IFERROR(BG14/BE14,"-")</f>
        <v>-</v>
      </c>
      <c r="BI14" s="63"/>
      <c r="BJ14" s="64" t="str">
        <f>IFERROR(BI14/BE14,"-")</f>
        <v>-</v>
      </c>
      <c r="BK14" s="65"/>
      <c r="BL14" s="65"/>
      <c r="BM14" s="65"/>
      <c r="BN14" s="60"/>
      <c r="BO14" s="61" t="str">
        <f>IF(P14=0,"",IF(BN14=0,"",(BN14/P14)))</f>
        <v/>
      </c>
      <c r="BP14" s="58"/>
      <c r="BQ14" s="62" t="str">
        <f>IFERROR(BP14/BN14,"-")</f>
        <v>-</v>
      </c>
      <c r="BR14" s="63"/>
      <c r="BS14" s="64" t="str">
        <f>IFERROR(BR14/BN14,"-")</f>
        <v>-</v>
      </c>
      <c r="BT14" s="65"/>
      <c r="BU14" s="65"/>
      <c r="BV14" s="65"/>
      <c r="BW14" s="60"/>
      <c r="BX14" s="61" t="str">
        <f>IF(P14=0,"",IF(BW14=0,"",(BW14/P14)))</f>
        <v/>
      </c>
      <c r="BY14" s="58"/>
      <c r="BZ14" s="62" t="str">
        <f>IFERROR(BY14/BW14,"-")</f>
        <v>-</v>
      </c>
      <c r="CA14" s="63"/>
      <c r="CB14" s="64" t="str">
        <f>IFERROR(CA14/BW14,"-")</f>
        <v>-</v>
      </c>
      <c r="CC14" s="65"/>
      <c r="CD14" s="65"/>
      <c r="CE14" s="65"/>
      <c r="CF14" s="60"/>
      <c r="CG14" s="61" t="str">
        <f>IF(P14=0,"",IF(CF14=0,"",(CF14/P14)))</f>
        <v/>
      </c>
      <c r="CH14" s="58"/>
      <c r="CI14" s="62" t="str">
        <f>IFERROR(CH14/CF14,"-")</f>
        <v>-</v>
      </c>
      <c r="CJ14" s="63"/>
      <c r="CK14" s="64" t="str">
        <f>IFERROR(CJ14/CF14,"-")</f>
        <v>-</v>
      </c>
      <c r="CL14" s="65"/>
      <c r="CM14" s="65"/>
      <c r="CN14" s="65"/>
      <c r="CO14" s="66">
        <v>0</v>
      </c>
      <c r="CP14" s="63">
        <v>0</v>
      </c>
      <c r="CQ14" s="63"/>
      <c r="CR14" s="63"/>
      <c r="CS14" s="67" t="str">
        <f>IF(AND(CQ14=0,CR14=0),"",IF(AND(CQ14&lt;=100000,CR14&lt;=100000),"",IF(CQ14/CP14&gt;0.7,"男高",IF(CR14/CP14&gt;0.7,"女高",""))))</f>
        <v/>
      </c>
    </row>
    <row r="15" spans="1:98">
      <c r="A15" s="28"/>
      <c r="B15" s="344" t="s">
        <v>73</v>
      </c>
      <c r="C15" s="344"/>
      <c r="D15" s="344"/>
      <c r="E15" s="344"/>
      <c r="F15" s="344" t="s">
        <v>67</v>
      </c>
      <c r="G15" s="34"/>
      <c r="H15" s="34"/>
      <c r="I15" s="70"/>
      <c r="J15" s="329"/>
      <c r="K15" s="32">
        <v>0</v>
      </c>
      <c r="L15" s="32">
        <v>0</v>
      </c>
      <c r="M15" s="29">
        <v>0</v>
      </c>
      <c r="N15" s="21">
        <v>0</v>
      </c>
      <c r="O15" s="21">
        <v>0</v>
      </c>
      <c r="P15" s="21">
        <f>N15+O15</f>
        <v>0</v>
      </c>
      <c r="Q15" s="30" t="str">
        <f>IFERROR(P15/M15,"-")</f>
        <v>-</v>
      </c>
      <c r="R15" s="30">
        <v>0</v>
      </c>
      <c r="S15" s="21">
        <v>0</v>
      </c>
      <c r="T15" s="30" t="str">
        <f>IFERROR(R15/(P15),"-")</f>
        <v>-</v>
      </c>
      <c r="U15" s="334"/>
      <c r="V15" s="23">
        <v>0</v>
      </c>
      <c r="W15" s="23" t="str">
        <f>IF(P15=0,"-",V15/P15)</f>
        <v>-</v>
      </c>
      <c r="X15" s="334">
        <v>0</v>
      </c>
      <c r="Y15" s="334" t="str">
        <f>IFERROR(X15/P15,"-")</f>
        <v>-</v>
      </c>
      <c r="Z15" s="334" t="str">
        <f>IFERROR(X15/V15,"-")</f>
        <v>-</v>
      </c>
      <c r="AA15" s="334"/>
      <c r="AB15" s="31"/>
      <c r="AC15" s="56"/>
      <c r="AD15" s="58"/>
      <c r="AE15" s="59" t="str">
        <f>IF(P15=0,"",IF(AD15=0,"",(AD15/P15)))</f>
        <v/>
      </c>
      <c r="AF15" s="58"/>
      <c r="AG15" s="62" t="str">
        <f>IFERROR(AF15/AD15,"-")</f>
        <v>-</v>
      </c>
      <c r="AH15" s="63"/>
      <c r="AI15" s="64" t="str">
        <f>IFERROR(AH15/AD15,"-")</f>
        <v>-</v>
      </c>
      <c r="AJ15" s="65"/>
      <c r="AK15" s="65"/>
      <c r="AL15" s="65"/>
      <c r="AM15" s="58"/>
      <c r="AN15" s="59" t="str">
        <f>IF(P15=0,"",IF(AM15=0,"",(AM15/P15)))</f>
        <v/>
      </c>
      <c r="AO15" s="58"/>
      <c r="AP15" s="62" t="str">
        <f>IFERROR(AO15/AM15,"-")</f>
        <v>-</v>
      </c>
      <c r="AQ15" s="63"/>
      <c r="AR15" s="64" t="str">
        <f>IFERROR(AQ15/AM15,"-")</f>
        <v>-</v>
      </c>
      <c r="AS15" s="65"/>
      <c r="AT15" s="65"/>
      <c r="AU15" s="65"/>
      <c r="AV15" s="58"/>
      <c r="AW15" s="59" t="str">
        <f>IF(P15=0,"",IF(AV15=0,"",(AV15/P15)))</f>
        <v/>
      </c>
      <c r="AX15" s="58"/>
      <c r="AY15" s="62" t="str">
        <f>IFERROR(AX15/AV15,"-")</f>
        <v>-</v>
      </c>
      <c r="AZ15" s="63"/>
      <c r="BA15" s="64" t="str">
        <f>IFERROR(AZ15/AV15,"-")</f>
        <v>-</v>
      </c>
      <c r="BB15" s="65"/>
      <c r="BC15" s="65"/>
      <c r="BD15" s="65"/>
      <c r="BE15" s="58"/>
      <c r="BF15" s="59" t="str">
        <f>IF(P15=0,"",IF(BE15=0,"",(BE15/P15)))</f>
        <v/>
      </c>
      <c r="BG15" s="58"/>
      <c r="BH15" s="62" t="str">
        <f>IFERROR(BG15/BE15,"-")</f>
        <v>-</v>
      </c>
      <c r="BI15" s="63"/>
      <c r="BJ15" s="64" t="str">
        <f>IFERROR(BI15/BE15,"-")</f>
        <v>-</v>
      </c>
      <c r="BK15" s="65"/>
      <c r="BL15" s="65"/>
      <c r="BM15" s="65"/>
      <c r="BN15" s="60"/>
      <c r="BO15" s="61" t="str">
        <f>IF(P15=0,"",IF(BN15=0,"",(BN15/P15)))</f>
        <v/>
      </c>
      <c r="BP15" s="58"/>
      <c r="BQ15" s="62" t="str">
        <f>IFERROR(BP15/BN15,"-")</f>
        <v>-</v>
      </c>
      <c r="BR15" s="63"/>
      <c r="BS15" s="64" t="str">
        <f>IFERROR(BR15/BN15,"-")</f>
        <v>-</v>
      </c>
      <c r="BT15" s="65"/>
      <c r="BU15" s="65"/>
      <c r="BV15" s="65"/>
      <c r="BW15" s="60"/>
      <c r="BX15" s="61" t="str">
        <f>IF(P15=0,"",IF(BW15=0,"",(BW15/P15)))</f>
        <v/>
      </c>
      <c r="BY15" s="58"/>
      <c r="BZ15" s="62" t="str">
        <f>IFERROR(BY15/BW15,"-")</f>
        <v>-</v>
      </c>
      <c r="CA15" s="63"/>
      <c r="CB15" s="64" t="str">
        <f>IFERROR(CA15/BW15,"-")</f>
        <v>-</v>
      </c>
      <c r="CC15" s="65"/>
      <c r="CD15" s="65"/>
      <c r="CE15" s="65"/>
      <c r="CF15" s="60"/>
      <c r="CG15" s="61" t="str">
        <f>IF(P15=0,"",IF(CF15=0,"",(CF15/P15)))</f>
        <v/>
      </c>
      <c r="CH15" s="58"/>
      <c r="CI15" s="62" t="str">
        <f>IFERROR(CH15/CF15,"-")</f>
        <v>-</v>
      </c>
      <c r="CJ15" s="63"/>
      <c r="CK15" s="64" t="str">
        <f>IFERROR(CJ15/CF15,"-")</f>
        <v>-</v>
      </c>
      <c r="CL15" s="65"/>
      <c r="CM15" s="65"/>
      <c r="CN15" s="65"/>
      <c r="CO15" s="66">
        <v>0</v>
      </c>
      <c r="CP15" s="63">
        <v>0</v>
      </c>
      <c r="CQ15" s="63"/>
      <c r="CR15" s="63"/>
      <c r="CS15" s="67" t="str">
        <f>IF(AND(CQ15=0,CR15=0),"",IF(AND(CQ15&lt;=100000,CR15&lt;=100000),"",IF(CQ15/CP15&gt;0.7,"男高",IF(CR15/CP15&gt;0.7,"女高",""))))</f>
        <v/>
      </c>
    </row>
    <row r="16" spans="1:98">
      <c r="A16" s="19"/>
      <c r="B16" s="344" t="s">
        <v>74</v>
      </c>
      <c r="C16" s="344"/>
      <c r="D16" s="344"/>
      <c r="E16" s="344"/>
      <c r="F16" s="344" t="s">
        <v>69</v>
      </c>
      <c r="G16" s="37"/>
      <c r="H16" s="37"/>
      <c r="I16" s="37"/>
      <c r="J16" s="330"/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f>N16+O16</f>
        <v>0</v>
      </c>
      <c r="Q16" s="39" t="str">
        <f>IFERROR(P16/M16,"-")</f>
        <v>-</v>
      </c>
      <c r="R16" s="73">
        <v>0</v>
      </c>
      <c r="S16" s="73">
        <v>0</v>
      </c>
      <c r="T16" s="39" t="str">
        <f>IFERROR(R16/(P16),"-")</f>
        <v>-</v>
      </c>
      <c r="U16" s="335"/>
      <c r="V16" s="41">
        <v>0</v>
      </c>
      <c r="W16" s="39" t="str">
        <f>IF(P16=0,"-",V16/P16)</f>
        <v>-</v>
      </c>
      <c r="X16" s="330">
        <v>0</v>
      </c>
      <c r="Y16" s="330" t="str">
        <f>IFERROR(X16/P16,"-")</f>
        <v>-</v>
      </c>
      <c r="Z16" s="330" t="str">
        <f>IFERROR(X16/V16,"-")</f>
        <v>-</v>
      </c>
      <c r="AA16" s="330"/>
      <c r="AB16" s="42"/>
      <c r="AC16" s="55"/>
      <c r="AD16" s="57"/>
      <c r="AE16" s="57" t="str">
        <f>IF(P16=0,"",IF(AD16=0,"",(AD16/P16)))</f>
        <v/>
      </c>
      <c r="AF16" s="57"/>
      <c r="AG16" s="57" t="str">
        <f>IFERROR(AF16/AD16,"-")</f>
        <v>-</v>
      </c>
      <c r="AH16" s="57"/>
      <c r="AI16" s="57" t="str">
        <f>IFERROR(AH16/AD16,"-")</f>
        <v>-</v>
      </c>
      <c r="AJ16" s="57"/>
      <c r="AK16" s="57"/>
      <c r="AL16" s="57"/>
      <c r="AM16" s="57"/>
      <c r="AN16" s="57" t="str">
        <f>IF(P16=0,"",IF(AM16=0,"",(AM16/P16)))</f>
        <v/>
      </c>
      <c r="AO16" s="57"/>
      <c r="AP16" s="57" t="str">
        <f>IFERROR(AO16/AM16,"-")</f>
        <v>-</v>
      </c>
      <c r="AQ16" s="57"/>
      <c r="AR16" s="57" t="str">
        <f>IFERROR(AQ16/AM16,"-")</f>
        <v>-</v>
      </c>
      <c r="AS16" s="57"/>
      <c r="AT16" s="57"/>
      <c r="AU16" s="57"/>
      <c r="AV16" s="57"/>
      <c r="AW16" s="57" t="str">
        <f>IF(P16=0,"",IF(AV16=0,"",(AV16/P16)))</f>
        <v/>
      </c>
      <c r="AX16" s="57"/>
      <c r="AY16" s="57" t="str">
        <f>IFERROR(AX16/AV16,"-")</f>
        <v>-</v>
      </c>
      <c r="AZ16" s="57"/>
      <c r="BA16" s="57" t="str">
        <f>IFERROR(AZ16/AV16,"-")</f>
        <v>-</v>
      </c>
      <c r="BB16" s="57"/>
      <c r="BC16" s="57"/>
      <c r="BD16" s="57"/>
      <c r="BE16" s="57"/>
      <c r="BF16" s="57" t="str">
        <f>IF(P16=0,"",IF(BE16=0,"",(BE16/P16)))</f>
        <v/>
      </c>
      <c r="BG16" s="57"/>
      <c r="BH16" s="57" t="str">
        <f>IFERROR(BG16/BE16,"-")</f>
        <v>-</v>
      </c>
      <c r="BI16" s="57"/>
      <c r="BJ16" s="57" t="str">
        <f>IFERROR(BI16/BE16,"-")</f>
        <v>-</v>
      </c>
      <c r="BK16" s="57"/>
      <c r="BL16" s="57"/>
      <c r="BM16" s="57"/>
      <c r="BN16" s="57"/>
      <c r="BO16" s="57" t="str">
        <f>IF(P16=0,"",IF(BN16=0,"",(BN16/P16)))</f>
        <v/>
      </c>
      <c r="BP16" s="57"/>
      <c r="BQ16" s="57" t="str">
        <f>IFERROR(BP16/BN16,"-")</f>
        <v>-</v>
      </c>
      <c r="BR16" s="57"/>
      <c r="BS16" s="57" t="str">
        <f>IFERROR(BR16/BN16,"-")</f>
        <v>-</v>
      </c>
      <c r="BT16" s="57"/>
      <c r="BU16" s="57"/>
      <c r="BV16" s="57"/>
      <c r="BW16" s="57"/>
      <c r="BX16" s="57" t="str">
        <f>IF(P16=0,"",IF(BW16=0,"",(BW16/P16)))</f>
        <v/>
      </c>
      <c r="BY16" s="57"/>
      <c r="BZ16" s="57" t="str">
        <f>IFERROR(BY16/BW16,"-")</f>
        <v>-</v>
      </c>
      <c r="CA16" s="57"/>
      <c r="CB16" s="57" t="str">
        <f>IFERROR(CA16/BW16,"-")</f>
        <v>-</v>
      </c>
      <c r="CC16" s="57"/>
      <c r="CD16" s="57"/>
      <c r="CE16" s="57"/>
      <c r="CF16" s="57"/>
      <c r="CG16" s="57" t="str">
        <f>IF(P16=0,"",IF(CF16=0,"",(CF16/P16)))</f>
        <v/>
      </c>
      <c r="CH16" s="57"/>
      <c r="CI16" s="57" t="str">
        <f>IFERROR(CH16/CF16,"-")</f>
        <v>-</v>
      </c>
      <c r="CJ16" s="57"/>
      <c r="CK16" s="57" t="str">
        <f>IFERROR(CJ16/CF16,"-")</f>
        <v>-</v>
      </c>
      <c r="CL16" s="57"/>
      <c r="CM16" s="57"/>
      <c r="CN16" s="57"/>
      <c r="CO16" s="57">
        <v>0</v>
      </c>
      <c r="CP16" s="57">
        <v>0</v>
      </c>
      <c r="CQ16" s="57"/>
      <c r="CR16" s="57"/>
      <c r="CS16" s="57" t="str">
        <f>IF(AND(CQ16=0,CR16=0),"",IF(AND(CQ16&lt;=100000,CR16&lt;=100000),"",IF(CQ16/CP16&gt;0.7,"男高",IF(CR16/CP16&gt;0.7,"女高",""))))</f>
        <v/>
      </c>
    </row>
    <row r="17" spans="1:98">
      <c r="B17" s="344" t="s">
        <v>75</v>
      </c>
      <c r="C17" s="344"/>
      <c r="D17" s="344"/>
      <c r="E17" s="344"/>
      <c r="F17" s="344" t="s">
        <v>69</v>
      </c>
      <c r="G17" s="69"/>
      <c r="H17" s="69"/>
      <c r="I17" s="69"/>
      <c r="K17" s="69">
        <v>54</v>
      </c>
      <c r="L17" s="69">
        <v>32</v>
      </c>
      <c r="M17" s="69">
        <v>29</v>
      </c>
      <c r="N17" s="69">
        <v>6</v>
      </c>
      <c r="O17" s="69">
        <v>0</v>
      </c>
      <c r="P17" s="69">
        <f>N17+O17</f>
        <v>6</v>
      </c>
      <c r="Q17" s="69">
        <f>IFERROR(P17/M17,"-")</f>
        <v>0.20689655172414</v>
      </c>
      <c r="R17" s="69">
        <v>4</v>
      </c>
      <c r="S17" s="69">
        <v>1</v>
      </c>
      <c r="T17" s="69">
        <f>IFERROR(R17/(P17),"-")</f>
        <v>0.66666666666667</v>
      </c>
      <c r="V17" s="69">
        <v>0</v>
      </c>
      <c r="W17" s="69">
        <f>IF(P17=0,"-",V17/P17)</f>
        <v>0</v>
      </c>
      <c r="X17" s="69">
        <v>0</v>
      </c>
      <c r="Y17" s="69">
        <f>IFERROR(X17/P17,"-")</f>
        <v>0</v>
      </c>
      <c r="Z17" s="69" t="str">
        <f>IFERROR(X17/V17,"-")</f>
        <v>-</v>
      </c>
      <c r="AD17" s="69"/>
      <c r="AE17" s="69">
        <f>IF(P17=0,"",IF(AD17=0,"",(AD17/P17)))</f>
        <v>0</v>
      </c>
      <c r="AF17" s="69"/>
      <c r="AG17" s="69" t="str">
        <f>IFERROR(AF17/AD17,"-")</f>
        <v>-</v>
      </c>
      <c r="AH17" s="69"/>
      <c r="AI17" s="69" t="str">
        <f>IFERROR(AH17/AD17,"-")</f>
        <v>-</v>
      </c>
      <c r="AJ17" s="69"/>
      <c r="AK17" s="69"/>
      <c r="AL17" s="69"/>
      <c r="AM17" s="69">
        <v>1</v>
      </c>
      <c r="AN17" s="69">
        <f>IF(P17=0,"",IF(AM17=0,"",(AM17/P17)))</f>
        <v>0.16666666666667</v>
      </c>
      <c r="AO17" s="69"/>
      <c r="AP17" s="69">
        <f>IFERROR(AO17/AM17,"-")</f>
        <v>0</v>
      </c>
      <c r="AQ17" s="69"/>
      <c r="AR17" s="69">
        <f>IFERROR(AQ17/AM17,"-")</f>
        <v>0</v>
      </c>
      <c r="AS17" s="69"/>
      <c r="AT17" s="69"/>
      <c r="AU17" s="69"/>
      <c r="AV17" s="69"/>
      <c r="AW17" s="69">
        <f>IF(P17=0,"",IF(AV17=0,"",(AV17/P17)))</f>
        <v>0</v>
      </c>
      <c r="AX17" s="69"/>
      <c r="AY17" s="69" t="str">
        <f>IFERROR(AX17/AV17,"-")</f>
        <v>-</v>
      </c>
      <c r="AZ17" s="69"/>
      <c r="BA17" s="69" t="str">
        <f>IFERROR(AZ17/AV17,"-")</f>
        <v>-</v>
      </c>
      <c r="BB17" s="69"/>
      <c r="BC17" s="69"/>
      <c r="BD17" s="69"/>
      <c r="BE17" s="69">
        <v>1</v>
      </c>
      <c r="BF17" s="69">
        <f>IF(P17=0,"",IF(BE17=0,"",(BE17/P17)))</f>
        <v>0.16666666666667</v>
      </c>
      <c r="BG17" s="69"/>
      <c r="BH17" s="69">
        <f>IFERROR(BG17/BE17,"-")</f>
        <v>0</v>
      </c>
      <c r="BI17" s="69"/>
      <c r="BJ17" s="69">
        <f>IFERROR(BI17/BE17,"-")</f>
        <v>0</v>
      </c>
      <c r="BK17" s="69"/>
      <c r="BL17" s="69"/>
      <c r="BM17" s="69"/>
      <c r="BN17" s="69">
        <v>1</v>
      </c>
      <c r="BO17" s="69">
        <f>IF(P17=0,"",IF(BN17=0,"",(BN17/P17)))</f>
        <v>0.16666666666667</v>
      </c>
      <c r="BP17" s="69"/>
      <c r="BQ17" s="69">
        <f>IFERROR(BP17/BN17,"-")</f>
        <v>0</v>
      </c>
      <c r="BR17" s="69"/>
      <c r="BS17" s="69">
        <f>IFERROR(BR17/BN17,"-")</f>
        <v>0</v>
      </c>
      <c r="BT17" s="69"/>
      <c r="BU17" s="69"/>
      <c r="BV17" s="69"/>
      <c r="BW17" s="69">
        <v>3</v>
      </c>
      <c r="BX17" s="69">
        <f>IF(P17=0,"",IF(BW17=0,"",(BW17/P17)))</f>
        <v>0.5</v>
      </c>
      <c r="BY17" s="69"/>
      <c r="BZ17" s="69">
        <f>IFERROR(BY17/BW17,"-")</f>
        <v>0</v>
      </c>
      <c r="CA17" s="69"/>
      <c r="CB17" s="69">
        <f>IFERROR(CA17/BW17,"-")</f>
        <v>0</v>
      </c>
      <c r="CC17" s="69"/>
      <c r="CD17" s="69"/>
      <c r="CE17" s="69"/>
      <c r="CF17" s="69"/>
      <c r="CG17" s="69">
        <f>IF(P17=0,"",IF(CF17=0,"",(CF17/P17)))</f>
        <v>0</v>
      </c>
      <c r="CH17" s="69"/>
      <c r="CI17" s="69" t="str">
        <f>IFERROR(CH17/CF17,"-")</f>
        <v>-</v>
      </c>
      <c r="CJ17" s="69"/>
      <c r="CK17" s="69" t="str">
        <f>IFERROR(CJ17/CF17,"-")</f>
        <v>-</v>
      </c>
      <c r="CL17" s="69"/>
      <c r="CM17" s="69"/>
      <c r="CN17" s="69"/>
      <c r="CO17" s="69">
        <v>0</v>
      </c>
      <c r="CP17" s="69">
        <v>0</v>
      </c>
      <c r="CQ17" s="69"/>
      <c r="CR17" s="69"/>
      <c r="CS17" s="69" t="str">
        <f>IF(AND(CQ17=0,CR17=0),"",IF(AND(CQ17&lt;=100000,CR17&lt;=100000),"",IF(CQ17/CP17&gt;0.7,"男高",IF(CR17/CP17&gt;0.7,"女高",""))))</f>
        <v/>
      </c>
    </row>
    <row r="20" spans="1:98">
      <c r="A20" s="69" t="str">
        <f>AB20</f>
        <v>0</v>
      </c>
      <c r="G20" s="69" t="s">
        <v>76</v>
      </c>
      <c r="J20" s="69">
        <f>SUM(J6:J19)</f>
        <v>0</v>
      </c>
      <c r="K20" s="69">
        <f>SUM(K6:K19)</f>
        <v>123</v>
      </c>
      <c r="L20" s="69">
        <f>SUM(L6:L19)</f>
        <v>62</v>
      </c>
      <c r="M20" s="69">
        <f>SUM(M6:M19)</f>
        <v>119</v>
      </c>
      <c r="N20" s="69">
        <f>SUM(N6:N19)</f>
        <v>11</v>
      </c>
      <c r="O20" s="69">
        <f>SUM(O6:O19)</f>
        <v>0</v>
      </c>
      <c r="P20" s="69">
        <f>SUM(P6:P19)</f>
        <v>11</v>
      </c>
      <c r="Q20" s="69">
        <f>IFERROR(P20/M20,"-")</f>
        <v>0.092436974789916</v>
      </c>
      <c r="R20" s="69">
        <f>SUM(R6:R19)</f>
        <v>8</v>
      </c>
      <c r="S20" s="69">
        <f>SUM(S6:S19)</f>
        <v>1</v>
      </c>
      <c r="T20" s="69">
        <f>IFERROR(R20/P20,"-")</f>
        <v>0.72727272727273</v>
      </c>
      <c r="U20" s="69">
        <f>IFERROR(J20/P20,"-")</f>
        <v>0</v>
      </c>
      <c r="V20" s="69">
        <f>SUM(V6:V19)</f>
        <v>1</v>
      </c>
      <c r="W20" s="69">
        <f>IFERROR(V20/P20,"-")</f>
        <v>0.090909090909091</v>
      </c>
      <c r="X20" s="69">
        <f>SUM(X6:X19)</f>
        <v>3000</v>
      </c>
      <c r="Y20" s="69">
        <f>IFERROR(X20/P20,"-")</f>
        <v>272.72727272727</v>
      </c>
      <c r="Z20" s="69">
        <f>IFERROR(X20/V20,"-")</f>
        <v>3000</v>
      </c>
      <c r="AA20" s="69">
        <f>X20-J20</f>
        <v>3000</v>
      </c>
      <c r="AB20" s="69" t="str">
        <f>X20/J20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7"/>
    <mergeCell ref="J10:J17"/>
    <mergeCell ref="U10:U17"/>
    <mergeCell ref="AA10:AA17"/>
    <mergeCell ref="AB10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8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10.375" customWidth="true" style="143"/>
    <col min="15" max="15" width="10.375" customWidth="true" style="143"/>
    <col min="16" max="16" width="7.375" customWidth="true" style="143"/>
    <col min="17" max="17" width="9" customWidth="true" style="143"/>
    <col min="18" max="18" width="9" customWidth="true" style="143"/>
    <col min="19" max="19" width="6.75" customWidth="true" style="143"/>
    <col min="20" max="20" width="7.875" customWidth="true" style="143"/>
    <col min="21" max="21" width="10" customWidth="true" style="143"/>
    <col min="22" max="22" width="9" customWidth="true" style="143"/>
    <col min="23" max="23" width="9" customWidth="true" style="143"/>
    <col min="24" max="24" width="12.375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  <col min="95" max="95" width="9" customWidth="true" style="143"/>
    <col min="96" max="96" width="9" customWidth="true" style="143"/>
  </cols>
  <sheetData>
    <row r="2" spans="1:96" customHeight="1" ht="13.5">
      <c r="A2" s="141" t="s">
        <v>26</v>
      </c>
      <c r="B2" s="142" t="s">
        <v>27</v>
      </c>
      <c r="E2" s="144"/>
      <c r="F2" s="144"/>
      <c r="G2" s="144"/>
      <c r="H2" s="144"/>
      <c r="I2" s="144"/>
      <c r="J2" s="144"/>
      <c r="K2" s="145"/>
      <c r="L2" s="145" t="s">
        <v>28</v>
      </c>
      <c r="M2" s="145"/>
      <c r="N2" s="145"/>
      <c r="O2" s="145" t="s">
        <v>29</v>
      </c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301" t="s">
        <v>30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2" t="s">
        <v>31</v>
      </c>
      <c r="CM2" s="304" t="s">
        <v>32</v>
      </c>
      <c r="CN2" s="307" t="s">
        <v>33</v>
      </c>
      <c r="CO2" s="308"/>
      <c r="CP2" s="309"/>
    </row>
    <row r="3" spans="1:96" customHeight="1" ht="14.25">
      <c r="A3" s="142" t="s">
        <v>77</v>
      </c>
      <c r="B3" s="146"/>
      <c r="C3" s="146"/>
      <c r="D3" s="146"/>
      <c r="E3" s="147"/>
      <c r="F3" s="145"/>
      <c r="G3" s="145"/>
      <c r="H3" s="145"/>
      <c r="I3" s="313" t="s">
        <v>1</v>
      </c>
      <c r="J3" s="314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5"/>
      <c r="W3" s="145"/>
      <c r="X3" s="145"/>
      <c r="Y3" s="145"/>
      <c r="Z3" s="145"/>
      <c r="AA3" s="315" t="s">
        <v>35</v>
      </c>
      <c r="AB3" s="316"/>
      <c r="AC3" s="316"/>
      <c r="AD3" s="316"/>
      <c r="AE3" s="316"/>
      <c r="AF3" s="316"/>
      <c r="AG3" s="316"/>
      <c r="AH3" s="316"/>
      <c r="AI3" s="316"/>
      <c r="AJ3" s="317" t="s">
        <v>36</v>
      </c>
      <c r="AK3" s="318"/>
      <c r="AL3" s="318"/>
      <c r="AM3" s="318"/>
      <c r="AN3" s="318"/>
      <c r="AO3" s="318"/>
      <c r="AP3" s="318"/>
      <c r="AQ3" s="318"/>
      <c r="AR3" s="319"/>
      <c r="AS3" s="320" t="s">
        <v>37</v>
      </c>
      <c r="AT3" s="321"/>
      <c r="AU3" s="321"/>
      <c r="AV3" s="321"/>
      <c r="AW3" s="321"/>
      <c r="AX3" s="321"/>
      <c r="AY3" s="321"/>
      <c r="AZ3" s="321"/>
      <c r="BA3" s="322"/>
      <c r="BB3" s="323" t="s">
        <v>38</v>
      </c>
      <c r="BC3" s="324"/>
      <c r="BD3" s="324"/>
      <c r="BE3" s="324"/>
      <c r="BF3" s="324"/>
      <c r="BG3" s="324"/>
      <c r="BH3" s="324"/>
      <c r="BI3" s="324"/>
      <c r="BJ3" s="325"/>
      <c r="BK3" s="310" t="s">
        <v>39</v>
      </c>
      <c r="BL3" s="311"/>
      <c r="BM3" s="311"/>
      <c r="BN3" s="311"/>
      <c r="BO3" s="311"/>
      <c r="BP3" s="311"/>
      <c r="BQ3" s="311"/>
      <c r="BR3" s="311"/>
      <c r="BS3" s="312"/>
      <c r="BT3" s="291" t="s">
        <v>40</v>
      </c>
      <c r="BU3" s="292"/>
      <c r="BV3" s="292"/>
      <c r="BW3" s="292"/>
      <c r="BX3" s="292"/>
      <c r="BY3" s="292"/>
      <c r="BZ3" s="292"/>
      <c r="CA3" s="292"/>
      <c r="CB3" s="293"/>
      <c r="CC3" s="294" t="s">
        <v>41</v>
      </c>
      <c r="CD3" s="295"/>
      <c r="CE3" s="295"/>
      <c r="CF3" s="295"/>
      <c r="CG3" s="295"/>
      <c r="CH3" s="295"/>
      <c r="CI3" s="295"/>
      <c r="CJ3" s="295"/>
      <c r="CK3" s="296"/>
      <c r="CL3" s="302"/>
      <c r="CM3" s="305"/>
      <c r="CN3" s="297" t="s">
        <v>42</v>
      </c>
      <c r="CO3" s="298"/>
      <c r="CP3" s="299" t="s">
        <v>43</v>
      </c>
    </row>
    <row r="4" spans="1:96">
      <c r="A4" s="148"/>
      <c r="B4" s="149" t="s">
        <v>44</v>
      </c>
      <c r="C4" s="149" t="s">
        <v>78</v>
      </c>
      <c r="D4" s="150" t="s">
        <v>48</v>
      </c>
      <c r="E4" s="149" t="s">
        <v>49</v>
      </c>
      <c r="F4" s="151" t="s">
        <v>51</v>
      </c>
      <c r="G4" s="149" t="s">
        <v>4</v>
      </c>
      <c r="H4" s="149" t="s">
        <v>79</v>
      </c>
      <c r="I4" s="152" t="s">
        <v>5</v>
      </c>
      <c r="J4" s="152" t="s">
        <v>6</v>
      </c>
      <c r="K4" s="152" t="s">
        <v>7</v>
      </c>
      <c r="L4" s="153" t="s">
        <v>10</v>
      </c>
      <c r="M4" s="149" t="s">
        <v>80</v>
      </c>
      <c r="N4" s="149" t="s">
        <v>11</v>
      </c>
      <c r="O4" s="152" t="s">
        <v>12</v>
      </c>
      <c r="P4" s="149" t="s">
        <v>13</v>
      </c>
      <c r="Q4" s="149" t="s">
        <v>14</v>
      </c>
      <c r="R4" s="149" t="s">
        <v>15</v>
      </c>
      <c r="S4" s="149" t="s">
        <v>16</v>
      </c>
      <c r="T4" s="149" t="s">
        <v>17</v>
      </c>
      <c r="U4" s="152" t="s">
        <v>18</v>
      </c>
      <c r="V4" s="149" t="s">
        <v>19</v>
      </c>
      <c r="W4" s="149" t="s">
        <v>20</v>
      </c>
      <c r="X4" s="149" t="s">
        <v>21</v>
      </c>
      <c r="Y4" s="149" t="s">
        <v>22</v>
      </c>
      <c r="Z4" s="154"/>
      <c r="AA4" s="155" t="s">
        <v>52</v>
      </c>
      <c r="AB4" s="155" t="s">
        <v>53</v>
      </c>
      <c r="AC4" s="155" t="s">
        <v>54</v>
      </c>
      <c r="AD4" s="155" t="s">
        <v>17</v>
      </c>
      <c r="AE4" s="155" t="s">
        <v>55</v>
      </c>
      <c r="AF4" s="155" t="s">
        <v>56</v>
      </c>
      <c r="AG4" s="155" t="s">
        <v>57</v>
      </c>
      <c r="AH4" s="155" t="s">
        <v>58</v>
      </c>
      <c r="AI4" s="155" t="s">
        <v>59</v>
      </c>
      <c r="AJ4" s="156" t="s">
        <v>52</v>
      </c>
      <c r="AK4" s="156" t="s">
        <v>53</v>
      </c>
      <c r="AL4" s="156" t="s">
        <v>54</v>
      </c>
      <c r="AM4" s="156" t="s">
        <v>17</v>
      </c>
      <c r="AN4" s="156" t="s">
        <v>55</v>
      </c>
      <c r="AO4" s="156" t="s">
        <v>56</v>
      </c>
      <c r="AP4" s="156" t="s">
        <v>57</v>
      </c>
      <c r="AQ4" s="156" t="s">
        <v>58</v>
      </c>
      <c r="AR4" s="156" t="s">
        <v>59</v>
      </c>
      <c r="AS4" s="157" t="s">
        <v>52</v>
      </c>
      <c r="AT4" s="157" t="s">
        <v>53</v>
      </c>
      <c r="AU4" s="157" t="s">
        <v>54</v>
      </c>
      <c r="AV4" s="157" t="s">
        <v>17</v>
      </c>
      <c r="AW4" s="157" t="s">
        <v>55</v>
      </c>
      <c r="AX4" s="157" t="s">
        <v>56</v>
      </c>
      <c r="AY4" s="157" t="s">
        <v>57</v>
      </c>
      <c r="AZ4" s="157" t="s">
        <v>58</v>
      </c>
      <c r="BA4" s="157" t="s">
        <v>59</v>
      </c>
      <c r="BB4" s="158" t="s">
        <v>52</v>
      </c>
      <c r="BC4" s="158" t="s">
        <v>53</v>
      </c>
      <c r="BD4" s="158" t="s">
        <v>54</v>
      </c>
      <c r="BE4" s="158" t="s">
        <v>17</v>
      </c>
      <c r="BF4" s="158" t="s">
        <v>55</v>
      </c>
      <c r="BG4" s="158" t="s">
        <v>56</v>
      </c>
      <c r="BH4" s="158" t="s">
        <v>57</v>
      </c>
      <c r="BI4" s="158" t="s">
        <v>58</v>
      </c>
      <c r="BJ4" s="158" t="s">
        <v>59</v>
      </c>
      <c r="BK4" s="159" t="s">
        <v>52</v>
      </c>
      <c r="BL4" s="159" t="s">
        <v>53</v>
      </c>
      <c r="BM4" s="159" t="s">
        <v>54</v>
      </c>
      <c r="BN4" s="159" t="s">
        <v>17</v>
      </c>
      <c r="BO4" s="159" t="s">
        <v>55</v>
      </c>
      <c r="BP4" s="159" t="s">
        <v>56</v>
      </c>
      <c r="BQ4" s="159" t="s">
        <v>57</v>
      </c>
      <c r="BR4" s="159" t="s">
        <v>58</v>
      </c>
      <c r="BS4" s="159" t="s">
        <v>59</v>
      </c>
      <c r="BT4" s="160" t="s">
        <v>52</v>
      </c>
      <c r="BU4" s="160" t="s">
        <v>53</v>
      </c>
      <c r="BV4" s="160" t="s">
        <v>54</v>
      </c>
      <c r="BW4" s="160" t="s">
        <v>17</v>
      </c>
      <c r="BX4" s="160" t="s">
        <v>55</v>
      </c>
      <c r="BY4" s="160" t="s">
        <v>56</v>
      </c>
      <c r="BZ4" s="160" t="s">
        <v>57</v>
      </c>
      <c r="CA4" s="160" t="s">
        <v>58</v>
      </c>
      <c r="CB4" s="160" t="s">
        <v>59</v>
      </c>
      <c r="CC4" s="161" t="s">
        <v>52</v>
      </c>
      <c r="CD4" s="161" t="s">
        <v>53</v>
      </c>
      <c r="CE4" s="161" t="s">
        <v>54</v>
      </c>
      <c r="CF4" s="161" t="s">
        <v>17</v>
      </c>
      <c r="CG4" s="161" t="s">
        <v>55</v>
      </c>
      <c r="CH4" s="161" t="s">
        <v>56</v>
      </c>
      <c r="CI4" s="161" t="s">
        <v>57</v>
      </c>
      <c r="CJ4" s="161" t="s">
        <v>58</v>
      </c>
      <c r="CK4" s="161" t="s">
        <v>59</v>
      </c>
      <c r="CL4" s="303"/>
      <c r="CM4" s="306"/>
      <c r="CN4" s="162" t="s">
        <v>60</v>
      </c>
      <c r="CO4" s="162" t="s">
        <v>61</v>
      </c>
      <c r="CP4" s="300"/>
    </row>
    <row r="5" spans="1:96">
      <c r="A5" s="163"/>
      <c r="B5" s="164"/>
      <c r="C5" s="148"/>
      <c r="D5" s="148"/>
      <c r="E5" s="148"/>
      <c r="F5" s="165"/>
      <c r="G5" s="336"/>
      <c r="H5" s="336"/>
      <c r="I5" s="166"/>
      <c r="J5" s="148"/>
      <c r="K5" s="148"/>
      <c r="L5" s="148"/>
      <c r="M5" s="148"/>
      <c r="N5" s="167"/>
      <c r="O5" s="167"/>
      <c r="P5" s="148"/>
      <c r="Q5" s="167"/>
      <c r="R5" s="168"/>
      <c r="S5" s="168"/>
      <c r="T5" s="168"/>
      <c r="U5" s="341"/>
      <c r="V5" s="341"/>
      <c r="W5" s="341"/>
      <c r="X5" s="341"/>
      <c r="Y5" s="167"/>
      <c r="Z5" s="169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</row>
    <row r="6" spans="1:96">
      <c r="A6" s="171">
        <f>Y6</f>
        <v>0</v>
      </c>
      <c r="B6" s="344" t="s">
        <v>81</v>
      </c>
      <c r="C6" s="344"/>
      <c r="D6" s="344"/>
      <c r="E6" s="172" t="s">
        <v>82</v>
      </c>
      <c r="F6" s="172" t="s">
        <v>83</v>
      </c>
      <c r="G6" s="337">
        <v>11400</v>
      </c>
      <c r="H6" s="337">
        <v>1900</v>
      </c>
      <c r="I6" s="173">
        <v>20</v>
      </c>
      <c r="J6" s="173">
        <v>0</v>
      </c>
      <c r="K6" s="173">
        <v>2737</v>
      </c>
      <c r="L6" s="174">
        <v>6</v>
      </c>
      <c r="M6" s="175">
        <v>5</v>
      </c>
      <c r="N6" s="176">
        <f>IFERROR(L6/K6,"-")</f>
        <v>0.0021921812203142</v>
      </c>
      <c r="O6" s="173">
        <v>3</v>
      </c>
      <c r="P6" s="173">
        <v>0</v>
      </c>
      <c r="Q6" s="176">
        <f>IFERROR(O6/L6,"-")</f>
        <v>0.5</v>
      </c>
      <c r="R6" s="177">
        <f>IFERROR(G6/SUM(L6:L6),"-")</f>
        <v>1900</v>
      </c>
      <c r="S6" s="178">
        <v>0</v>
      </c>
      <c r="T6" s="176">
        <f>IF(L6=0,"-",S6/L6)</f>
        <v>0</v>
      </c>
      <c r="U6" s="342"/>
      <c r="V6" s="343">
        <f>IFERROR(U6/L6,"-")</f>
        <v>0</v>
      </c>
      <c r="W6" s="343" t="str">
        <f>IFERROR(U6/S6,"-")</f>
        <v>-</v>
      </c>
      <c r="X6" s="337">
        <f>SUM(U6:U6)-SUM(G6:G6)</f>
        <v>-11400</v>
      </c>
      <c r="Y6" s="180">
        <f>SUM(U6:U6)/SUM(G6:G6)</f>
        <v>0</v>
      </c>
      <c r="AA6" s="181">
        <v>1</v>
      </c>
      <c r="AB6" s="182">
        <f>IF(L6=0,"",IF(AA6=0,"",(AA6/L6)))</f>
        <v>0.16666666666667</v>
      </c>
      <c r="AC6" s="181"/>
      <c r="AD6" s="183">
        <f>IFERROR(AC6/AA6,"-")</f>
        <v>0</v>
      </c>
      <c r="AE6" s="184"/>
      <c r="AF6" s="185">
        <f>IFERROR(AE6/AA6,"-")</f>
        <v>0</v>
      </c>
      <c r="AG6" s="186"/>
      <c r="AH6" s="186"/>
      <c r="AI6" s="186"/>
      <c r="AJ6" s="187"/>
      <c r="AK6" s="188">
        <f>IF(L6=0,"",IF(AJ6=0,"",(AJ6/L6)))</f>
        <v>0</v>
      </c>
      <c r="AL6" s="187"/>
      <c r="AM6" s="189" t="str">
        <f>IFERROR(AL6/AJ6,"-")</f>
        <v>-</v>
      </c>
      <c r="AN6" s="190"/>
      <c r="AO6" s="191" t="str">
        <f>IFERROR(AN6/AJ6,"-")</f>
        <v>-</v>
      </c>
      <c r="AP6" s="192"/>
      <c r="AQ6" s="192"/>
      <c r="AR6" s="192"/>
      <c r="AS6" s="193"/>
      <c r="AT6" s="194">
        <f>IF(L6=0,"",IF(AS6=0,"",(AS6/L6)))</f>
        <v>0</v>
      </c>
      <c r="AU6" s="193"/>
      <c r="AV6" s="195" t="str">
        <f>IFERROR(AU6/AS6,"-")</f>
        <v>-</v>
      </c>
      <c r="AW6" s="196"/>
      <c r="AX6" s="197" t="str">
        <f>IFERROR(AW6/AS6,"-")</f>
        <v>-</v>
      </c>
      <c r="AY6" s="198"/>
      <c r="AZ6" s="198"/>
      <c r="BA6" s="198"/>
      <c r="BB6" s="199">
        <v>1</v>
      </c>
      <c r="BC6" s="200">
        <f>IF(L6=0,"",IF(BB6=0,"",(BB6/L6)))</f>
        <v>0.16666666666667</v>
      </c>
      <c r="BD6" s="199"/>
      <c r="BE6" s="201">
        <f>IFERROR(BD6/BB6,"-")</f>
        <v>0</v>
      </c>
      <c r="BF6" s="202"/>
      <c r="BG6" s="203">
        <f>IFERROR(BF6/BB6,"-")</f>
        <v>0</v>
      </c>
      <c r="BH6" s="204"/>
      <c r="BI6" s="204"/>
      <c r="BJ6" s="204"/>
      <c r="BK6" s="205">
        <v>1</v>
      </c>
      <c r="BL6" s="206">
        <f>IF(L6=0,"",IF(BK6=0,"",(BK6/L6)))</f>
        <v>0.16666666666667</v>
      </c>
      <c r="BM6" s="207"/>
      <c r="BN6" s="208">
        <f>IFERROR(BM6/BK6,"-")</f>
        <v>0</v>
      </c>
      <c r="BO6" s="209"/>
      <c r="BP6" s="210">
        <f>IFERROR(BO6/BK6,"-")</f>
        <v>0</v>
      </c>
      <c r="BQ6" s="211"/>
      <c r="BR6" s="211"/>
      <c r="BS6" s="211"/>
      <c r="BT6" s="212">
        <v>1</v>
      </c>
      <c r="BU6" s="213">
        <f>IF(L6=0,"",IF(BT6=0,"",(BT6/L6)))</f>
        <v>0.16666666666667</v>
      </c>
      <c r="BV6" s="214"/>
      <c r="BW6" s="215">
        <f>IFERROR(BV6/BT6,"-")</f>
        <v>0</v>
      </c>
      <c r="BX6" s="216"/>
      <c r="BY6" s="217">
        <f>IFERROR(BX6/BT6,"-")</f>
        <v>0</v>
      </c>
      <c r="BZ6" s="218"/>
      <c r="CA6" s="218"/>
      <c r="CB6" s="218"/>
      <c r="CC6" s="219">
        <v>2</v>
      </c>
      <c r="CD6" s="220">
        <f>IF(L6=0,"",IF(CC6=0,"",(CC6/L6)))</f>
        <v>0.33333333333333</v>
      </c>
      <c r="CE6" s="221"/>
      <c r="CF6" s="222">
        <f>IFERROR(CE6/CC6,"-")</f>
        <v>0</v>
      </c>
      <c r="CG6" s="223"/>
      <c r="CH6" s="224">
        <f>IFERROR(CG6/CC6,"-")</f>
        <v>0</v>
      </c>
      <c r="CI6" s="225"/>
      <c r="CJ6" s="225"/>
      <c r="CK6" s="225"/>
      <c r="CL6" s="226">
        <v>0</v>
      </c>
      <c r="CM6" s="227"/>
      <c r="CN6" s="227"/>
      <c r="CO6" s="227"/>
      <c r="CP6" s="228" t="str">
        <f>IF(AND(CN6=0,CO6=0),"",IF(AND(CN6&lt;=100000,CO6&lt;=100000),"",IF(CN6/CM6&gt;0.7,"男高",IF(CO6/CM6&gt;0.7,"女高",""))))</f>
        <v/>
      </c>
    </row>
    <row r="7" spans="1:96">
      <c r="A7" s="171" t="str">
        <f>Y7</f>
        <v>0</v>
      </c>
      <c r="B7" s="344" t="s">
        <v>84</v>
      </c>
      <c r="C7" s="344"/>
      <c r="D7" s="344" t="s">
        <v>85</v>
      </c>
      <c r="E7" s="172" t="s">
        <v>86</v>
      </c>
      <c r="F7" s="172" t="s">
        <v>83</v>
      </c>
      <c r="G7" s="337">
        <v>0</v>
      </c>
      <c r="H7" s="337">
        <v>2000</v>
      </c>
      <c r="I7" s="173">
        <v>0</v>
      </c>
      <c r="J7" s="173">
        <v>0</v>
      </c>
      <c r="K7" s="173">
        <v>0</v>
      </c>
      <c r="L7" s="174">
        <v>0</v>
      </c>
      <c r="M7" s="175">
        <v>0</v>
      </c>
      <c r="N7" s="176" t="str">
        <f>IFERROR(L7/K7,"-")</f>
        <v>-</v>
      </c>
      <c r="O7" s="173">
        <v>0</v>
      </c>
      <c r="P7" s="173">
        <v>0</v>
      </c>
      <c r="Q7" s="176" t="str">
        <f>IFERROR(O7/L7,"-")</f>
        <v>-</v>
      </c>
      <c r="R7" s="177" t="str">
        <f>IFERROR(G7/SUM(L7:L7),"-")</f>
        <v>-</v>
      </c>
      <c r="S7" s="178">
        <v>0</v>
      </c>
      <c r="T7" s="176" t="str">
        <f>IF(L7=0,"-",S7/L7)</f>
        <v>-</v>
      </c>
      <c r="U7" s="342"/>
      <c r="V7" s="343" t="str">
        <f>IFERROR(U7/L7,"-")</f>
        <v>-</v>
      </c>
      <c r="W7" s="343" t="str">
        <f>IFERROR(U7/S7,"-")</f>
        <v>-</v>
      </c>
      <c r="X7" s="337">
        <f>SUM(U7:U7)-SUM(G7:G7)</f>
        <v>0</v>
      </c>
      <c r="Y7" s="180" t="str">
        <f>SUM(U7:U7)/SUM(G7:G7)</f>
        <v>0</v>
      </c>
      <c r="AA7" s="181"/>
      <c r="AB7" s="182" t="str">
        <f>IF(L7=0,"",IF(AA7=0,"",(AA7/L7)))</f>
        <v/>
      </c>
      <c r="AC7" s="181"/>
      <c r="AD7" s="183" t="str">
        <f>IFERROR(AC7/AA7,"-")</f>
        <v>-</v>
      </c>
      <c r="AE7" s="184"/>
      <c r="AF7" s="185" t="str">
        <f>IFERROR(AE7/AA7,"-")</f>
        <v>-</v>
      </c>
      <c r="AG7" s="186"/>
      <c r="AH7" s="186"/>
      <c r="AI7" s="186"/>
      <c r="AJ7" s="187"/>
      <c r="AK7" s="188" t="str">
        <f>IF(L7=0,"",IF(AJ7=0,"",(AJ7/L7)))</f>
        <v/>
      </c>
      <c r="AL7" s="187"/>
      <c r="AM7" s="189" t="str">
        <f>IFERROR(AL7/AJ7,"-")</f>
        <v>-</v>
      </c>
      <c r="AN7" s="190"/>
      <c r="AO7" s="191" t="str">
        <f>IFERROR(AN7/AJ7,"-")</f>
        <v>-</v>
      </c>
      <c r="AP7" s="192"/>
      <c r="AQ7" s="192"/>
      <c r="AR7" s="192"/>
      <c r="AS7" s="193"/>
      <c r="AT7" s="194" t="str">
        <f>IF(L7=0,"",IF(AS7=0,"",(AS7/L7)))</f>
        <v/>
      </c>
      <c r="AU7" s="193"/>
      <c r="AV7" s="195" t="str">
        <f>IFERROR(AU7/AS7,"-")</f>
        <v>-</v>
      </c>
      <c r="AW7" s="196"/>
      <c r="AX7" s="197" t="str">
        <f>IFERROR(AW7/AS7,"-")</f>
        <v>-</v>
      </c>
      <c r="AY7" s="198"/>
      <c r="AZ7" s="198"/>
      <c r="BA7" s="198"/>
      <c r="BB7" s="199"/>
      <c r="BC7" s="200" t="str">
        <f>IF(L7=0,"",IF(BB7=0,"",(BB7/L7)))</f>
        <v/>
      </c>
      <c r="BD7" s="199"/>
      <c r="BE7" s="201" t="str">
        <f>IFERROR(BD7/BB7,"-")</f>
        <v>-</v>
      </c>
      <c r="BF7" s="202"/>
      <c r="BG7" s="203" t="str">
        <f>IFERROR(BF7/BB7,"-")</f>
        <v>-</v>
      </c>
      <c r="BH7" s="204"/>
      <c r="BI7" s="204"/>
      <c r="BJ7" s="204"/>
      <c r="BK7" s="205"/>
      <c r="BL7" s="206" t="str">
        <f>IF(L7=0,"",IF(BK7=0,"",(BK7/L7)))</f>
        <v/>
      </c>
      <c r="BM7" s="207"/>
      <c r="BN7" s="208" t="str">
        <f>IFERROR(BM7/BK7,"-")</f>
        <v>-</v>
      </c>
      <c r="BO7" s="209"/>
      <c r="BP7" s="210" t="str">
        <f>IFERROR(BO7/BK7,"-")</f>
        <v>-</v>
      </c>
      <c r="BQ7" s="211"/>
      <c r="BR7" s="211"/>
      <c r="BS7" s="211"/>
      <c r="BT7" s="212"/>
      <c r="BU7" s="213" t="str">
        <f>IF(L7=0,"",IF(BT7=0,"",(BT7/L7)))</f>
        <v/>
      </c>
      <c r="BV7" s="214"/>
      <c r="BW7" s="215" t="str">
        <f>IFERROR(BV7/BT7,"-")</f>
        <v>-</v>
      </c>
      <c r="BX7" s="216"/>
      <c r="BY7" s="217" t="str">
        <f>IFERROR(BX7/BT7,"-")</f>
        <v>-</v>
      </c>
      <c r="BZ7" s="218"/>
      <c r="CA7" s="218"/>
      <c r="CB7" s="218"/>
      <c r="CC7" s="219"/>
      <c r="CD7" s="220" t="str">
        <f>IF(L7=0,"",IF(CC7=0,"",(CC7/L7)))</f>
        <v/>
      </c>
      <c r="CE7" s="221"/>
      <c r="CF7" s="222" t="str">
        <f>IFERROR(CE7/CC7,"-")</f>
        <v>-</v>
      </c>
      <c r="CG7" s="223"/>
      <c r="CH7" s="224" t="str">
        <f>IFERROR(CG7/CC7,"-")</f>
        <v>-</v>
      </c>
      <c r="CI7" s="225"/>
      <c r="CJ7" s="225"/>
      <c r="CK7" s="225"/>
      <c r="CL7" s="226">
        <v>0</v>
      </c>
      <c r="CM7" s="227"/>
      <c r="CN7" s="227"/>
      <c r="CO7" s="227"/>
      <c r="CP7" s="228" t="str">
        <f>IF(AND(CN7=0,CO7=0),"",IF(AND(CN7&lt;=100000,CO7&lt;=100000),"",IF(CN7/CM7&gt;0.7,"男高",IF(CO7/CM7&gt;0.7,"女高",""))))</f>
        <v/>
      </c>
    </row>
    <row r="8" spans="1:96">
      <c r="A8" s="171" t="str">
        <f>Y8</f>
        <v>0</v>
      </c>
      <c r="B8" s="344" t="s">
        <v>87</v>
      </c>
      <c r="C8" s="344"/>
      <c r="D8" s="344" t="s">
        <v>85</v>
      </c>
      <c r="E8" s="172" t="s">
        <v>88</v>
      </c>
      <c r="F8" s="172" t="s">
        <v>83</v>
      </c>
      <c r="G8" s="337">
        <v>0</v>
      </c>
      <c r="H8" s="337">
        <v>2000</v>
      </c>
      <c r="I8" s="173">
        <v>0</v>
      </c>
      <c r="J8" s="173">
        <v>0</v>
      </c>
      <c r="K8" s="173">
        <v>0</v>
      </c>
      <c r="L8" s="174">
        <v>0</v>
      </c>
      <c r="M8" s="175">
        <v>0</v>
      </c>
      <c r="N8" s="176" t="str">
        <f>IFERROR(L8/K8,"-")</f>
        <v>-</v>
      </c>
      <c r="O8" s="173">
        <v>0</v>
      </c>
      <c r="P8" s="173">
        <v>0</v>
      </c>
      <c r="Q8" s="176" t="str">
        <f>IFERROR(O8/L8,"-")</f>
        <v>-</v>
      </c>
      <c r="R8" s="177" t="str">
        <f>IFERROR(G8/SUM(L8:L8),"-")</f>
        <v>-</v>
      </c>
      <c r="S8" s="178">
        <v>0</v>
      </c>
      <c r="T8" s="176" t="str">
        <f>IF(L8=0,"-",S8/L8)</f>
        <v>-</v>
      </c>
      <c r="U8" s="342"/>
      <c r="V8" s="343" t="str">
        <f>IFERROR(U8/L8,"-")</f>
        <v>-</v>
      </c>
      <c r="W8" s="343" t="str">
        <f>IFERROR(U8/S8,"-")</f>
        <v>-</v>
      </c>
      <c r="X8" s="337">
        <f>SUM(U8:U8)-SUM(G8:G8)</f>
        <v>0</v>
      </c>
      <c r="Y8" s="180" t="str">
        <f>SUM(U8:U8)/SUM(G8:G8)</f>
        <v>0</v>
      </c>
      <c r="AA8" s="181"/>
      <c r="AB8" s="182" t="str">
        <f>IF(L8=0,"",IF(AA8=0,"",(AA8/L8)))</f>
        <v/>
      </c>
      <c r="AC8" s="181"/>
      <c r="AD8" s="183" t="str">
        <f>IFERROR(AC8/AA8,"-")</f>
        <v>-</v>
      </c>
      <c r="AE8" s="184"/>
      <c r="AF8" s="185" t="str">
        <f>IFERROR(AE8/AA8,"-")</f>
        <v>-</v>
      </c>
      <c r="AG8" s="186"/>
      <c r="AH8" s="186"/>
      <c r="AI8" s="186"/>
      <c r="AJ8" s="187"/>
      <c r="AK8" s="188" t="str">
        <f>IF(L8=0,"",IF(AJ8=0,"",(AJ8/L8)))</f>
        <v/>
      </c>
      <c r="AL8" s="187"/>
      <c r="AM8" s="189" t="str">
        <f>IFERROR(AL8/AJ8,"-")</f>
        <v>-</v>
      </c>
      <c r="AN8" s="190"/>
      <c r="AO8" s="191" t="str">
        <f>IFERROR(AN8/AJ8,"-")</f>
        <v>-</v>
      </c>
      <c r="AP8" s="192"/>
      <c r="AQ8" s="192"/>
      <c r="AR8" s="192"/>
      <c r="AS8" s="193"/>
      <c r="AT8" s="194" t="str">
        <f>IF(L8=0,"",IF(AS8=0,"",(AS8/L8)))</f>
        <v/>
      </c>
      <c r="AU8" s="193"/>
      <c r="AV8" s="195" t="str">
        <f>IFERROR(AU8/AS8,"-")</f>
        <v>-</v>
      </c>
      <c r="AW8" s="196"/>
      <c r="AX8" s="197" t="str">
        <f>IFERROR(AW8/AS8,"-")</f>
        <v>-</v>
      </c>
      <c r="AY8" s="198"/>
      <c r="AZ8" s="198"/>
      <c r="BA8" s="198"/>
      <c r="BB8" s="199"/>
      <c r="BC8" s="200" t="str">
        <f>IF(L8=0,"",IF(BB8=0,"",(BB8/L8)))</f>
        <v/>
      </c>
      <c r="BD8" s="199"/>
      <c r="BE8" s="201" t="str">
        <f>IFERROR(BD8/BB8,"-")</f>
        <v>-</v>
      </c>
      <c r="BF8" s="202"/>
      <c r="BG8" s="203" t="str">
        <f>IFERROR(BF8/BB8,"-")</f>
        <v>-</v>
      </c>
      <c r="BH8" s="204"/>
      <c r="BI8" s="204"/>
      <c r="BJ8" s="204"/>
      <c r="BK8" s="205"/>
      <c r="BL8" s="206" t="str">
        <f>IF(L8=0,"",IF(BK8=0,"",(BK8/L8)))</f>
        <v/>
      </c>
      <c r="BM8" s="207"/>
      <c r="BN8" s="208" t="str">
        <f>IFERROR(BM8/BK8,"-")</f>
        <v>-</v>
      </c>
      <c r="BO8" s="209"/>
      <c r="BP8" s="210" t="str">
        <f>IFERROR(BO8/BK8,"-")</f>
        <v>-</v>
      </c>
      <c r="BQ8" s="211"/>
      <c r="BR8" s="211"/>
      <c r="BS8" s="211"/>
      <c r="BT8" s="212"/>
      <c r="BU8" s="213" t="str">
        <f>IF(L8=0,"",IF(BT8=0,"",(BT8/L8)))</f>
        <v/>
      </c>
      <c r="BV8" s="214"/>
      <c r="BW8" s="215" t="str">
        <f>IFERROR(BV8/BT8,"-")</f>
        <v>-</v>
      </c>
      <c r="BX8" s="216"/>
      <c r="BY8" s="217" t="str">
        <f>IFERROR(BX8/BT8,"-")</f>
        <v>-</v>
      </c>
      <c r="BZ8" s="218"/>
      <c r="CA8" s="218"/>
      <c r="CB8" s="218"/>
      <c r="CC8" s="219"/>
      <c r="CD8" s="220" t="str">
        <f>IF(L8=0,"",IF(CC8=0,"",(CC8/L8)))</f>
        <v/>
      </c>
      <c r="CE8" s="221"/>
      <c r="CF8" s="222" t="str">
        <f>IFERROR(CE8/CC8,"-")</f>
        <v>-</v>
      </c>
      <c r="CG8" s="223"/>
      <c r="CH8" s="224" t="str">
        <f>IFERROR(CG8/CC8,"-")</f>
        <v>-</v>
      </c>
      <c r="CI8" s="225"/>
      <c r="CJ8" s="225"/>
      <c r="CK8" s="225"/>
      <c r="CL8" s="226">
        <v>0</v>
      </c>
      <c r="CM8" s="227"/>
      <c r="CN8" s="227"/>
      <c r="CO8" s="227"/>
      <c r="CP8" s="228" t="str">
        <f>IF(AND(CN8=0,CO8=0),"",IF(AND(CN8&lt;=100000,CO8&lt;=100000),"",IF(CN8/CM8&gt;0.7,"男高",IF(CO8/CM8&gt;0.7,"女高",""))))</f>
        <v/>
      </c>
    </row>
    <row r="9" spans="1:96">
      <c r="A9" s="171" t="str">
        <f>Y9</f>
        <v>0</v>
      </c>
      <c r="B9" s="344" t="s">
        <v>89</v>
      </c>
      <c r="C9" s="344"/>
      <c r="D9" s="344" t="s">
        <v>85</v>
      </c>
      <c r="E9" s="172" t="s">
        <v>90</v>
      </c>
      <c r="F9" s="172" t="s">
        <v>83</v>
      </c>
      <c r="G9" s="337">
        <v>0</v>
      </c>
      <c r="H9" s="337">
        <v>0</v>
      </c>
      <c r="I9" s="173">
        <v>0</v>
      </c>
      <c r="J9" s="173">
        <v>0</v>
      </c>
      <c r="K9" s="173">
        <v>0</v>
      </c>
      <c r="L9" s="174">
        <v>0</v>
      </c>
      <c r="M9" s="175">
        <v>0</v>
      </c>
      <c r="N9" s="176" t="str">
        <f>IFERROR(L9/K9,"-")</f>
        <v>-</v>
      </c>
      <c r="O9" s="173">
        <v>0</v>
      </c>
      <c r="P9" s="173">
        <v>0</v>
      </c>
      <c r="Q9" s="176" t="str">
        <f>IFERROR(O9/L9,"-")</f>
        <v>-</v>
      </c>
      <c r="R9" s="177" t="str">
        <f>IFERROR(G9/SUM(L9:L9),"-")</f>
        <v>-</v>
      </c>
      <c r="S9" s="178">
        <v>0</v>
      </c>
      <c r="T9" s="176" t="str">
        <f>IF(L9=0,"-",S9/L9)</f>
        <v>-</v>
      </c>
      <c r="U9" s="342"/>
      <c r="V9" s="343" t="str">
        <f>IFERROR(U9/L9,"-")</f>
        <v>-</v>
      </c>
      <c r="W9" s="343" t="str">
        <f>IFERROR(U9/S9,"-")</f>
        <v>-</v>
      </c>
      <c r="X9" s="337">
        <f>SUM(U9:U9)-SUM(G9:G9)</f>
        <v>0</v>
      </c>
      <c r="Y9" s="180" t="str">
        <f>SUM(U9:U9)/SUM(G9:G9)</f>
        <v>0</v>
      </c>
      <c r="AA9" s="181"/>
      <c r="AB9" s="182" t="str">
        <f>IF(L9=0,"",IF(AA9=0,"",(AA9/L9)))</f>
        <v/>
      </c>
      <c r="AC9" s="181"/>
      <c r="AD9" s="183" t="str">
        <f>IFERROR(AC9/AA9,"-")</f>
        <v>-</v>
      </c>
      <c r="AE9" s="184"/>
      <c r="AF9" s="185" t="str">
        <f>IFERROR(AE9/AA9,"-")</f>
        <v>-</v>
      </c>
      <c r="AG9" s="186"/>
      <c r="AH9" s="186"/>
      <c r="AI9" s="186"/>
      <c r="AJ9" s="187"/>
      <c r="AK9" s="188" t="str">
        <f>IF(L9=0,"",IF(AJ9=0,"",(AJ9/L9)))</f>
        <v/>
      </c>
      <c r="AL9" s="187"/>
      <c r="AM9" s="189" t="str">
        <f>IFERROR(AL9/AJ9,"-")</f>
        <v>-</v>
      </c>
      <c r="AN9" s="190"/>
      <c r="AO9" s="191" t="str">
        <f>IFERROR(AN9/AJ9,"-")</f>
        <v>-</v>
      </c>
      <c r="AP9" s="192"/>
      <c r="AQ9" s="192"/>
      <c r="AR9" s="192"/>
      <c r="AS9" s="193"/>
      <c r="AT9" s="194" t="str">
        <f>IF(L9=0,"",IF(AS9=0,"",(AS9/L9)))</f>
        <v/>
      </c>
      <c r="AU9" s="193"/>
      <c r="AV9" s="195" t="str">
        <f>IFERROR(AU9/AS9,"-")</f>
        <v>-</v>
      </c>
      <c r="AW9" s="196"/>
      <c r="AX9" s="197" t="str">
        <f>IFERROR(AW9/AS9,"-")</f>
        <v>-</v>
      </c>
      <c r="AY9" s="198"/>
      <c r="AZ9" s="198"/>
      <c r="BA9" s="198"/>
      <c r="BB9" s="199"/>
      <c r="BC9" s="200" t="str">
        <f>IF(L9=0,"",IF(BB9=0,"",(BB9/L9)))</f>
        <v/>
      </c>
      <c r="BD9" s="199"/>
      <c r="BE9" s="201" t="str">
        <f>IFERROR(BD9/BB9,"-")</f>
        <v>-</v>
      </c>
      <c r="BF9" s="202"/>
      <c r="BG9" s="203" t="str">
        <f>IFERROR(BF9/BB9,"-")</f>
        <v>-</v>
      </c>
      <c r="BH9" s="204"/>
      <c r="BI9" s="204"/>
      <c r="BJ9" s="204"/>
      <c r="BK9" s="205"/>
      <c r="BL9" s="206" t="str">
        <f>IF(L9=0,"",IF(BK9=0,"",(BK9/L9)))</f>
        <v/>
      </c>
      <c r="BM9" s="207"/>
      <c r="BN9" s="208" t="str">
        <f>IFERROR(BM9/BK9,"-")</f>
        <v>-</v>
      </c>
      <c r="BO9" s="209"/>
      <c r="BP9" s="210" t="str">
        <f>IFERROR(BO9/BK9,"-")</f>
        <v>-</v>
      </c>
      <c r="BQ9" s="211"/>
      <c r="BR9" s="211"/>
      <c r="BS9" s="211"/>
      <c r="BT9" s="212"/>
      <c r="BU9" s="213" t="str">
        <f>IF(L9=0,"",IF(BT9=0,"",(BT9/L9)))</f>
        <v/>
      </c>
      <c r="BV9" s="214"/>
      <c r="BW9" s="215" t="str">
        <f>IFERROR(BV9/BT9,"-")</f>
        <v>-</v>
      </c>
      <c r="BX9" s="216"/>
      <c r="BY9" s="217" t="str">
        <f>IFERROR(BX9/BT9,"-")</f>
        <v>-</v>
      </c>
      <c r="BZ9" s="218"/>
      <c r="CA9" s="218"/>
      <c r="CB9" s="218"/>
      <c r="CC9" s="219"/>
      <c r="CD9" s="220" t="str">
        <f>IF(L9=0,"",IF(CC9=0,"",(CC9/L9)))</f>
        <v/>
      </c>
      <c r="CE9" s="221"/>
      <c r="CF9" s="222" t="str">
        <f>IFERROR(CE9/CC9,"-")</f>
        <v>-</v>
      </c>
      <c r="CG9" s="223"/>
      <c r="CH9" s="224" t="str">
        <f>IFERROR(CG9/CC9,"-")</f>
        <v>-</v>
      </c>
      <c r="CI9" s="225"/>
      <c r="CJ9" s="225"/>
      <c r="CK9" s="225"/>
      <c r="CL9" s="226">
        <v>0</v>
      </c>
      <c r="CM9" s="227"/>
      <c r="CN9" s="227"/>
      <c r="CO9" s="227"/>
      <c r="CP9" s="228" t="str">
        <f>IF(AND(CN9=0,CO9=0),"",IF(AND(CN9&lt;=100000,CO9&lt;=100000),"",IF(CN9/CM9&gt;0.7,"男高",IF(CO9/CM9&gt;0.7,"女高",""))))</f>
        <v/>
      </c>
    </row>
    <row r="10" spans="1:96">
      <c r="A10" s="171" t="str">
        <f>Y10</f>
        <v>0</v>
      </c>
      <c r="B10" s="344" t="s">
        <v>91</v>
      </c>
      <c r="C10" s="344"/>
      <c r="D10" s="344" t="s">
        <v>85</v>
      </c>
      <c r="E10" s="172" t="s">
        <v>90</v>
      </c>
      <c r="F10" s="172" t="s">
        <v>83</v>
      </c>
      <c r="G10" s="337">
        <v>0</v>
      </c>
      <c r="H10" s="337">
        <v>0</v>
      </c>
      <c r="I10" s="173">
        <v>0</v>
      </c>
      <c r="J10" s="173">
        <v>0</v>
      </c>
      <c r="K10" s="173">
        <v>0</v>
      </c>
      <c r="L10" s="174">
        <v>0</v>
      </c>
      <c r="M10" s="175">
        <v>0</v>
      </c>
      <c r="N10" s="176" t="str">
        <f>IFERROR(L10/K10,"-")</f>
        <v>-</v>
      </c>
      <c r="O10" s="173">
        <v>0</v>
      </c>
      <c r="P10" s="173">
        <v>0</v>
      </c>
      <c r="Q10" s="176" t="str">
        <f>IFERROR(O10/L10,"-")</f>
        <v>-</v>
      </c>
      <c r="R10" s="177" t="str">
        <f>IFERROR(G10/SUM(L10:L10),"-")</f>
        <v>-</v>
      </c>
      <c r="S10" s="178">
        <v>0</v>
      </c>
      <c r="T10" s="176" t="str">
        <f>IF(L10=0,"-",S10/L10)</f>
        <v>-</v>
      </c>
      <c r="U10" s="342"/>
      <c r="V10" s="343" t="str">
        <f>IFERROR(U10/L10,"-")</f>
        <v>-</v>
      </c>
      <c r="W10" s="343" t="str">
        <f>IFERROR(U10/S10,"-")</f>
        <v>-</v>
      </c>
      <c r="X10" s="337">
        <f>SUM(U10:U10)-SUM(G10:G10)</f>
        <v>0</v>
      </c>
      <c r="Y10" s="180" t="str">
        <f>SUM(U10:U10)/SUM(G10:G10)</f>
        <v>0</v>
      </c>
      <c r="AA10" s="181"/>
      <c r="AB10" s="182" t="str">
        <f>IF(L10=0,"",IF(AA10=0,"",(AA10/L10)))</f>
        <v/>
      </c>
      <c r="AC10" s="181"/>
      <c r="AD10" s="183" t="str">
        <f>IFERROR(AC10/AA10,"-")</f>
        <v>-</v>
      </c>
      <c r="AE10" s="184"/>
      <c r="AF10" s="185" t="str">
        <f>IFERROR(AE10/AA10,"-")</f>
        <v>-</v>
      </c>
      <c r="AG10" s="186"/>
      <c r="AH10" s="186"/>
      <c r="AI10" s="186"/>
      <c r="AJ10" s="187"/>
      <c r="AK10" s="188" t="str">
        <f>IF(L10=0,"",IF(AJ10=0,"",(AJ10/L10)))</f>
        <v/>
      </c>
      <c r="AL10" s="187"/>
      <c r="AM10" s="189" t="str">
        <f>IFERROR(AL10/AJ10,"-")</f>
        <v>-</v>
      </c>
      <c r="AN10" s="190"/>
      <c r="AO10" s="191" t="str">
        <f>IFERROR(AN10/AJ10,"-")</f>
        <v>-</v>
      </c>
      <c r="AP10" s="192"/>
      <c r="AQ10" s="192"/>
      <c r="AR10" s="192"/>
      <c r="AS10" s="193"/>
      <c r="AT10" s="194" t="str">
        <f>IF(L10=0,"",IF(AS10=0,"",(AS10/L10)))</f>
        <v/>
      </c>
      <c r="AU10" s="193"/>
      <c r="AV10" s="195" t="str">
        <f>IFERROR(AU10/AS10,"-")</f>
        <v>-</v>
      </c>
      <c r="AW10" s="196"/>
      <c r="AX10" s="197" t="str">
        <f>IFERROR(AW10/AS10,"-")</f>
        <v>-</v>
      </c>
      <c r="AY10" s="198"/>
      <c r="AZ10" s="198"/>
      <c r="BA10" s="198"/>
      <c r="BB10" s="199"/>
      <c r="BC10" s="200" t="str">
        <f>IF(L10=0,"",IF(BB10=0,"",(BB10/L10)))</f>
        <v/>
      </c>
      <c r="BD10" s="199"/>
      <c r="BE10" s="201" t="str">
        <f>IFERROR(BD10/BB10,"-")</f>
        <v>-</v>
      </c>
      <c r="BF10" s="202"/>
      <c r="BG10" s="203" t="str">
        <f>IFERROR(BF10/BB10,"-")</f>
        <v>-</v>
      </c>
      <c r="BH10" s="204"/>
      <c r="BI10" s="204"/>
      <c r="BJ10" s="204"/>
      <c r="BK10" s="205"/>
      <c r="BL10" s="206" t="str">
        <f>IF(L10=0,"",IF(BK10=0,"",(BK10/L10)))</f>
        <v/>
      </c>
      <c r="BM10" s="207"/>
      <c r="BN10" s="208" t="str">
        <f>IFERROR(BM10/BK10,"-")</f>
        <v>-</v>
      </c>
      <c r="BO10" s="209"/>
      <c r="BP10" s="210" t="str">
        <f>IFERROR(BO10/BK10,"-")</f>
        <v>-</v>
      </c>
      <c r="BQ10" s="211"/>
      <c r="BR10" s="211"/>
      <c r="BS10" s="211"/>
      <c r="BT10" s="212"/>
      <c r="BU10" s="213" t="str">
        <f>IF(L10=0,"",IF(BT10=0,"",(BT10/L10)))</f>
        <v/>
      </c>
      <c r="BV10" s="214"/>
      <c r="BW10" s="215" t="str">
        <f>IFERROR(BV10/BT10,"-")</f>
        <v>-</v>
      </c>
      <c r="BX10" s="216"/>
      <c r="BY10" s="217" t="str">
        <f>IFERROR(BX10/BT10,"-")</f>
        <v>-</v>
      </c>
      <c r="BZ10" s="218"/>
      <c r="CA10" s="218"/>
      <c r="CB10" s="218"/>
      <c r="CC10" s="219"/>
      <c r="CD10" s="220" t="str">
        <f>IF(L10=0,"",IF(CC10=0,"",(CC10/L10)))</f>
        <v/>
      </c>
      <c r="CE10" s="221"/>
      <c r="CF10" s="222" t="str">
        <f>IFERROR(CE10/CC10,"-")</f>
        <v>-</v>
      </c>
      <c r="CG10" s="223"/>
      <c r="CH10" s="224" t="str">
        <f>IFERROR(CG10/CC10,"-")</f>
        <v>-</v>
      </c>
      <c r="CI10" s="225"/>
      <c r="CJ10" s="225"/>
      <c r="CK10" s="225"/>
      <c r="CL10" s="226">
        <v>0</v>
      </c>
      <c r="CM10" s="227"/>
      <c r="CN10" s="227"/>
      <c r="CO10" s="227"/>
      <c r="CP10" s="228" t="str">
        <f>IF(AND(CN10=0,CO10=0),"",IF(AND(CN10&lt;=100000,CO10&lt;=100000),"",IF(CN10/CM10&gt;0.7,"男高",IF(CO10/CM10&gt;0.7,"女高",""))))</f>
        <v/>
      </c>
    </row>
    <row r="11" spans="1:96">
      <c r="A11" s="229"/>
      <c r="B11" s="148"/>
      <c r="C11" s="230"/>
      <c r="D11" s="231"/>
      <c r="E11" s="172"/>
      <c r="F11" s="172"/>
      <c r="G11" s="338"/>
      <c r="H11" s="338"/>
      <c r="I11" s="232"/>
      <c r="J11" s="232"/>
      <c r="K11" s="173"/>
      <c r="L11" s="173"/>
      <c r="M11" s="173"/>
      <c r="N11" s="233"/>
      <c r="O11" s="233"/>
      <c r="P11" s="173"/>
      <c r="Q11" s="233"/>
      <c r="R11" s="179"/>
      <c r="S11" s="179"/>
      <c r="T11" s="179"/>
      <c r="U11" s="342"/>
      <c r="V11" s="342"/>
      <c r="W11" s="342"/>
      <c r="X11" s="342"/>
      <c r="Y11" s="233"/>
      <c r="Z11" s="169"/>
      <c r="AA11" s="234"/>
      <c r="AB11" s="235"/>
      <c r="AC11" s="234"/>
      <c r="AD11" s="236"/>
      <c r="AE11" s="237"/>
      <c r="AF11" s="238"/>
      <c r="AG11" s="239"/>
      <c r="AH11" s="239"/>
      <c r="AI11" s="239"/>
      <c r="AJ11" s="234"/>
      <c r="AK11" s="235"/>
      <c r="AL11" s="234"/>
      <c r="AM11" s="236"/>
      <c r="AN11" s="237"/>
      <c r="AO11" s="238"/>
      <c r="AP11" s="239"/>
      <c r="AQ11" s="239"/>
      <c r="AR11" s="239"/>
      <c r="AS11" s="234"/>
      <c r="AT11" s="235"/>
      <c r="AU11" s="234"/>
      <c r="AV11" s="236"/>
      <c r="AW11" s="237"/>
      <c r="AX11" s="238"/>
      <c r="AY11" s="239"/>
      <c r="AZ11" s="239"/>
      <c r="BA11" s="239"/>
      <c r="BB11" s="234"/>
      <c r="BC11" s="235"/>
      <c r="BD11" s="234"/>
      <c r="BE11" s="236"/>
      <c r="BF11" s="237"/>
      <c r="BG11" s="238"/>
      <c r="BH11" s="239"/>
      <c r="BI11" s="239"/>
      <c r="BJ11" s="239"/>
      <c r="BK11" s="170"/>
      <c r="BL11" s="240"/>
      <c r="BM11" s="234"/>
      <c r="BN11" s="236"/>
      <c r="BO11" s="237"/>
      <c r="BP11" s="238"/>
      <c r="BQ11" s="239"/>
      <c r="BR11" s="239"/>
      <c r="BS11" s="239"/>
      <c r="BT11" s="170"/>
      <c r="BU11" s="240"/>
      <c r="BV11" s="234"/>
      <c r="BW11" s="236"/>
      <c r="BX11" s="237"/>
      <c r="BY11" s="238"/>
      <c r="BZ11" s="239"/>
      <c r="CA11" s="239"/>
      <c r="CB11" s="239"/>
      <c r="CC11" s="170"/>
      <c r="CD11" s="240"/>
      <c r="CE11" s="234"/>
      <c r="CF11" s="236"/>
      <c r="CG11" s="237"/>
      <c r="CH11" s="238"/>
      <c r="CI11" s="239"/>
      <c r="CJ11" s="239"/>
      <c r="CK11" s="239"/>
      <c r="CL11" s="241"/>
      <c r="CM11" s="237"/>
      <c r="CN11" s="237"/>
      <c r="CO11" s="237"/>
      <c r="CP11" s="242"/>
    </row>
    <row r="12" spans="1:96">
      <c r="A12" s="229"/>
      <c r="B12" s="243"/>
      <c r="C12" s="173"/>
      <c r="D12" s="173"/>
      <c r="E12" s="244"/>
      <c r="F12" s="245"/>
      <c r="G12" s="339"/>
      <c r="H12" s="339"/>
      <c r="I12" s="232"/>
      <c r="J12" s="232"/>
      <c r="K12" s="173"/>
      <c r="L12" s="173"/>
      <c r="M12" s="173"/>
      <c r="N12" s="233"/>
      <c r="O12" s="233"/>
      <c r="P12" s="173"/>
      <c r="Q12" s="233"/>
      <c r="R12" s="179"/>
      <c r="S12" s="179"/>
      <c r="T12" s="179"/>
      <c r="U12" s="342"/>
      <c r="V12" s="342"/>
      <c r="W12" s="342"/>
      <c r="X12" s="342"/>
      <c r="Y12" s="233"/>
      <c r="Z12" s="246"/>
      <c r="AA12" s="234"/>
      <c r="AB12" s="235"/>
      <c r="AC12" s="234"/>
      <c r="AD12" s="236"/>
      <c r="AE12" s="237"/>
      <c r="AF12" s="238"/>
      <c r="AG12" s="239"/>
      <c r="AH12" s="239"/>
      <c r="AI12" s="239"/>
      <c r="AJ12" s="234"/>
      <c r="AK12" s="235"/>
      <c r="AL12" s="234"/>
      <c r="AM12" s="236"/>
      <c r="AN12" s="237"/>
      <c r="AO12" s="238"/>
      <c r="AP12" s="239"/>
      <c r="AQ12" s="239"/>
      <c r="AR12" s="239"/>
      <c r="AS12" s="234"/>
      <c r="AT12" s="235"/>
      <c r="AU12" s="234"/>
      <c r="AV12" s="236"/>
      <c r="AW12" s="237"/>
      <c r="AX12" s="238"/>
      <c r="AY12" s="239"/>
      <c r="AZ12" s="239"/>
      <c r="BA12" s="239"/>
      <c r="BB12" s="234"/>
      <c r="BC12" s="235"/>
      <c r="BD12" s="234"/>
      <c r="BE12" s="236"/>
      <c r="BF12" s="237"/>
      <c r="BG12" s="238"/>
      <c r="BH12" s="239"/>
      <c r="BI12" s="239"/>
      <c r="BJ12" s="239"/>
      <c r="BK12" s="170"/>
      <c r="BL12" s="240"/>
      <c r="BM12" s="234"/>
      <c r="BN12" s="236"/>
      <c r="BO12" s="237"/>
      <c r="BP12" s="238"/>
      <c r="BQ12" s="239"/>
      <c r="BR12" s="239"/>
      <c r="BS12" s="239"/>
      <c r="BT12" s="170"/>
      <c r="BU12" s="240"/>
      <c r="BV12" s="234"/>
      <c r="BW12" s="236"/>
      <c r="BX12" s="237"/>
      <c r="BY12" s="238"/>
      <c r="BZ12" s="239"/>
      <c r="CA12" s="239"/>
      <c r="CB12" s="239"/>
      <c r="CC12" s="170"/>
      <c r="CD12" s="240"/>
      <c r="CE12" s="234"/>
      <c r="CF12" s="236"/>
      <c r="CG12" s="237"/>
      <c r="CH12" s="238"/>
      <c r="CI12" s="239"/>
      <c r="CJ12" s="239"/>
      <c r="CK12" s="239"/>
      <c r="CL12" s="241"/>
      <c r="CM12" s="237"/>
      <c r="CN12" s="237"/>
      <c r="CO12" s="237"/>
      <c r="CP12" s="242"/>
    </row>
    <row r="13" spans="1:96">
      <c r="A13" s="163">
        <f>Y13</f>
        <v>0</v>
      </c>
      <c r="B13" s="247"/>
      <c r="C13" s="247"/>
      <c r="D13" s="247"/>
      <c r="E13" s="248" t="s">
        <v>92</v>
      </c>
      <c r="F13" s="248"/>
      <c r="G13" s="340">
        <f>SUM(G6:G12)</f>
        <v>11400</v>
      </c>
      <c r="H13" s="340"/>
      <c r="I13" s="247">
        <f>SUM(I6:I12)</f>
        <v>20</v>
      </c>
      <c r="J13" s="247">
        <f>SUM(J6:J12)</f>
        <v>0</v>
      </c>
      <c r="K13" s="247">
        <f>SUM(K6:K12)</f>
        <v>2737</v>
      </c>
      <c r="L13" s="247">
        <f>SUM(L6:L12)</f>
        <v>6</v>
      </c>
      <c r="M13" s="247">
        <f>SUM(M6:M12)</f>
        <v>5</v>
      </c>
      <c r="N13" s="249">
        <f>IFERROR(L13/K13,"-")</f>
        <v>0.0021921812203142</v>
      </c>
      <c r="O13" s="250">
        <f>SUM(O6:O12)</f>
        <v>3</v>
      </c>
      <c r="P13" s="250">
        <f>SUM(P6:P12)</f>
        <v>0</v>
      </c>
      <c r="Q13" s="249">
        <f>IFERROR(O13/L13,"-")</f>
        <v>0.5</v>
      </c>
      <c r="R13" s="251">
        <f>IFERROR(G13/L13,"-")</f>
        <v>1900</v>
      </c>
      <c r="S13" s="252">
        <f>SUM(S6:S12)</f>
        <v>0</v>
      </c>
      <c r="T13" s="249">
        <f>IFERROR(S13/L13,"-")</f>
        <v>0</v>
      </c>
      <c r="U13" s="340">
        <f>SUM(U6:U12)</f>
        <v>0</v>
      </c>
      <c r="V13" s="340">
        <f>IFERROR(U13/L13,"-")</f>
        <v>0</v>
      </c>
      <c r="W13" s="340" t="str">
        <f>IFERROR(U13/S13,"-")</f>
        <v>-</v>
      </c>
      <c r="X13" s="340">
        <f>U13-G13</f>
        <v>-11400</v>
      </c>
      <c r="Y13" s="253">
        <f>U13/G13</f>
        <v>0</v>
      </c>
      <c r="Z13" s="254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26</v>
      </c>
      <c r="B2" s="142" t="s">
        <v>27</v>
      </c>
      <c r="E2" s="144"/>
      <c r="F2" s="144"/>
      <c r="G2" s="144"/>
      <c r="H2" s="144"/>
      <c r="I2" s="144"/>
      <c r="J2" s="145"/>
      <c r="K2" s="145"/>
      <c r="L2" s="145" t="s">
        <v>28</v>
      </c>
      <c r="M2" s="145"/>
      <c r="N2" s="145"/>
      <c r="O2" s="145" t="s">
        <v>29</v>
      </c>
      <c r="P2" s="145"/>
      <c r="Q2" s="145"/>
      <c r="R2" s="145"/>
      <c r="S2" s="145"/>
      <c r="T2" s="145"/>
      <c r="U2" s="145"/>
      <c r="V2" s="145"/>
      <c r="W2" s="145"/>
      <c r="X2" s="145"/>
      <c r="Y2" s="301" t="s">
        <v>30</v>
      </c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2" t="s">
        <v>31</v>
      </c>
      <c r="CK2" s="304" t="s">
        <v>32</v>
      </c>
      <c r="CL2" s="307" t="s">
        <v>33</v>
      </c>
      <c r="CM2" s="308"/>
      <c r="CN2" s="309"/>
    </row>
    <row r="3" spans="1:94" customHeight="1" ht="14.25">
      <c r="A3" s="142" t="s">
        <v>93</v>
      </c>
      <c r="B3" s="146"/>
      <c r="C3" s="146"/>
      <c r="D3" s="146"/>
      <c r="E3" s="147"/>
      <c r="F3" s="145"/>
      <c r="G3" s="145"/>
      <c r="H3" s="313" t="s">
        <v>1</v>
      </c>
      <c r="I3" s="314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5" t="s">
        <v>35</v>
      </c>
      <c r="Z3" s="316"/>
      <c r="AA3" s="316"/>
      <c r="AB3" s="316"/>
      <c r="AC3" s="316"/>
      <c r="AD3" s="316"/>
      <c r="AE3" s="316"/>
      <c r="AF3" s="316"/>
      <c r="AG3" s="316"/>
      <c r="AH3" s="317" t="s">
        <v>36</v>
      </c>
      <c r="AI3" s="318"/>
      <c r="AJ3" s="318"/>
      <c r="AK3" s="318"/>
      <c r="AL3" s="318"/>
      <c r="AM3" s="318"/>
      <c r="AN3" s="318"/>
      <c r="AO3" s="318"/>
      <c r="AP3" s="319"/>
      <c r="AQ3" s="320" t="s">
        <v>37</v>
      </c>
      <c r="AR3" s="321"/>
      <c r="AS3" s="321"/>
      <c r="AT3" s="321"/>
      <c r="AU3" s="321"/>
      <c r="AV3" s="321"/>
      <c r="AW3" s="321"/>
      <c r="AX3" s="321"/>
      <c r="AY3" s="322"/>
      <c r="AZ3" s="323" t="s">
        <v>38</v>
      </c>
      <c r="BA3" s="324"/>
      <c r="BB3" s="324"/>
      <c r="BC3" s="324"/>
      <c r="BD3" s="324"/>
      <c r="BE3" s="324"/>
      <c r="BF3" s="324"/>
      <c r="BG3" s="324"/>
      <c r="BH3" s="325"/>
      <c r="BI3" s="310" t="s">
        <v>39</v>
      </c>
      <c r="BJ3" s="311"/>
      <c r="BK3" s="311"/>
      <c r="BL3" s="311"/>
      <c r="BM3" s="311"/>
      <c r="BN3" s="311"/>
      <c r="BO3" s="311"/>
      <c r="BP3" s="311"/>
      <c r="BQ3" s="312"/>
      <c r="BR3" s="291" t="s">
        <v>40</v>
      </c>
      <c r="BS3" s="292"/>
      <c r="BT3" s="292"/>
      <c r="BU3" s="292"/>
      <c r="BV3" s="292"/>
      <c r="BW3" s="292"/>
      <c r="BX3" s="292"/>
      <c r="BY3" s="292"/>
      <c r="BZ3" s="293"/>
      <c r="CA3" s="294" t="s">
        <v>41</v>
      </c>
      <c r="CB3" s="295"/>
      <c r="CC3" s="295"/>
      <c r="CD3" s="295"/>
      <c r="CE3" s="295"/>
      <c r="CF3" s="295"/>
      <c r="CG3" s="295"/>
      <c r="CH3" s="295"/>
      <c r="CI3" s="296"/>
      <c r="CJ3" s="302"/>
      <c r="CK3" s="305"/>
      <c r="CL3" s="297" t="s">
        <v>42</v>
      </c>
      <c r="CM3" s="298"/>
      <c r="CN3" s="299" t="s">
        <v>43</v>
      </c>
    </row>
    <row r="4" spans="1:94">
      <c r="A4" s="148"/>
      <c r="B4" s="149" t="s">
        <v>44</v>
      </c>
      <c r="C4" s="149" t="s">
        <v>78</v>
      </c>
      <c r="D4" s="150" t="s">
        <v>48</v>
      </c>
      <c r="E4" s="149" t="s">
        <v>49</v>
      </c>
      <c r="F4" s="151" t="s">
        <v>51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52</v>
      </c>
      <c r="Z4" s="155" t="s">
        <v>53</v>
      </c>
      <c r="AA4" s="155" t="s">
        <v>54</v>
      </c>
      <c r="AB4" s="155" t="s">
        <v>17</v>
      </c>
      <c r="AC4" s="155" t="s">
        <v>55</v>
      </c>
      <c r="AD4" s="155" t="s">
        <v>56</v>
      </c>
      <c r="AE4" s="155" t="s">
        <v>57</v>
      </c>
      <c r="AF4" s="155" t="s">
        <v>58</v>
      </c>
      <c r="AG4" s="155" t="s">
        <v>59</v>
      </c>
      <c r="AH4" s="156" t="s">
        <v>52</v>
      </c>
      <c r="AI4" s="156" t="s">
        <v>53</v>
      </c>
      <c r="AJ4" s="156" t="s">
        <v>54</v>
      </c>
      <c r="AK4" s="156" t="s">
        <v>17</v>
      </c>
      <c r="AL4" s="156" t="s">
        <v>55</v>
      </c>
      <c r="AM4" s="156" t="s">
        <v>56</v>
      </c>
      <c r="AN4" s="156" t="s">
        <v>57</v>
      </c>
      <c r="AO4" s="156" t="s">
        <v>58</v>
      </c>
      <c r="AP4" s="156" t="s">
        <v>59</v>
      </c>
      <c r="AQ4" s="157" t="s">
        <v>52</v>
      </c>
      <c r="AR4" s="157" t="s">
        <v>53</v>
      </c>
      <c r="AS4" s="157" t="s">
        <v>54</v>
      </c>
      <c r="AT4" s="157" t="s">
        <v>17</v>
      </c>
      <c r="AU4" s="157" t="s">
        <v>55</v>
      </c>
      <c r="AV4" s="157" t="s">
        <v>56</v>
      </c>
      <c r="AW4" s="157" t="s">
        <v>57</v>
      </c>
      <c r="AX4" s="157" t="s">
        <v>58</v>
      </c>
      <c r="AY4" s="157" t="s">
        <v>59</v>
      </c>
      <c r="AZ4" s="158" t="s">
        <v>52</v>
      </c>
      <c r="BA4" s="158" t="s">
        <v>53</v>
      </c>
      <c r="BB4" s="158" t="s">
        <v>54</v>
      </c>
      <c r="BC4" s="158" t="s">
        <v>17</v>
      </c>
      <c r="BD4" s="158" t="s">
        <v>55</v>
      </c>
      <c r="BE4" s="158" t="s">
        <v>56</v>
      </c>
      <c r="BF4" s="158" t="s">
        <v>57</v>
      </c>
      <c r="BG4" s="158" t="s">
        <v>58</v>
      </c>
      <c r="BH4" s="158" t="s">
        <v>59</v>
      </c>
      <c r="BI4" s="159" t="s">
        <v>52</v>
      </c>
      <c r="BJ4" s="159" t="s">
        <v>53</v>
      </c>
      <c r="BK4" s="159" t="s">
        <v>54</v>
      </c>
      <c r="BL4" s="159" t="s">
        <v>17</v>
      </c>
      <c r="BM4" s="159" t="s">
        <v>55</v>
      </c>
      <c r="BN4" s="159" t="s">
        <v>56</v>
      </c>
      <c r="BO4" s="159" t="s">
        <v>57</v>
      </c>
      <c r="BP4" s="159" t="s">
        <v>58</v>
      </c>
      <c r="BQ4" s="159" t="s">
        <v>59</v>
      </c>
      <c r="BR4" s="160" t="s">
        <v>52</v>
      </c>
      <c r="BS4" s="160" t="s">
        <v>53</v>
      </c>
      <c r="BT4" s="160" t="s">
        <v>54</v>
      </c>
      <c r="BU4" s="160" t="s">
        <v>17</v>
      </c>
      <c r="BV4" s="160" t="s">
        <v>55</v>
      </c>
      <c r="BW4" s="160" t="s">
        <v>56</v>
      </c>
      <c r="BX4" s="160" t="s">
        <v>57</v>
      </c>
      <c r="BY4" s="160" t="s">
        <v>58</v>
      </c>
      <c r="BZ4" s="160" t="s">
        <v>59</v>
      </c>
      <c r="CA4" s="161" t="s">
        <v>52</v>
      </c>
      <c r="CB4" s="161" t="s">
        <v>53</v>
      </c>
      <c r="CC4" s="161" t="s">
        <v>54</v>
      </c>
      <c r="CD4" s="161" t="s">
        <v>17</v>
      </c>
      <c r="CE4" s="161" t="s">
        <v>55</v>
      </c>
      <c r="CF4" s="161" t="s">
        <v>56</v>
      </c>
      <c r="CG4" s="161" t="s">
        <v>57</v>
      </c>
      <c r="CH4" s="161" t="s">
        <v>58</v>
      </c>
      <c r="CI4" s="161" t="s">
        <v>59</v>
      </c>
      <c r="CJ4" s="303"/>
      <c r="CK4" s="306"/>
      <c r="CL4" s="162" t="s">
        <v>60</v>
      </c>
      <c r="CM4" s="162" t="s">
        <v>61</v>
      </c>
      <c r="CN4" s="300"/>
    </row>
    <row r="5" spans="1:94">
      <c r="A5" s="163"/>
      <c r="B5" s="164"/>
      <c r="C5" s="148"/>
      <c r="D5" s="148"/>
      <c r="E5" s="148"/>
      <c r="F5" s="165"/>
      <c r="G5" s="336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1"/>
      <c r="T5" s="341"/>
      <c r="U5" s="341"/>
      <c r="V5" s="341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0.51970054259484</v>
      </c>
      <c r="B6" s="344" t="s">
        <v>94</v>
      </c>
      <c r="C6" s="344"/>
      <c r="D6" s="344"/>
      <c r="E6" s="172" t="s">
        <v>95</v>
      </c>
      <c r="F6" s="172" t="s">
        <v>83</v>
      </c>
      <c r="G6" s="337">
        <v>1310370</v>
      </c>
      <c r="H6" s="173">
        <v>872</v>
      </c>
      <c r="I6" s="173">
        <v>0</v>
      </c>
      <c r="J6" s="173">
        <v>35136</v>
      </c>
      <c r="K6" s="174">
        <v>206</v>
      </c>
      <c r="L6" s="176">
        <f>IFERROR(K6/J6,"-")</f>
        <v>0.0058629326047359</v>
      </c>
      <c r="M6" s="173">
        <v>81</v>
      </c>
      <c r="N6" s="173">
        <v>67</v>
      </c>
      <c r="O6" s="176">
        <f>IFERROR(M6/(K6),"-")</f>
        <v>0.39320388349515</v>
      </c>
      <c r="P6" s="177">
        <f>IFERROR(G6/SUM(K6:K6),"-")</f>
        <v>6361.0194174757</v>
      </c>
      <c r="Q6" s="178">
        <v>28</v>
      </c>
      <c r="R6" s="176">
        <f>IF(K6=0,"-",Q6/K6)</f>
        <v>0.13592233009709</v>
      </c>
      <c r="S6" s="342">
        <v>681000</v>
      </c>
      <c r="T6" s="343">
        <f>IFERROR(S6/K6,"-")</f>
        <v>3305.8252427184</v>
      </c>
      <c r="U6" s="343">
        <f>IFERROR(S6/Q6,"-")</f>
        <v>24321.428571429</v>
      </c>
      <c r="V6" s="337">
        <f>SUM(S6:S6)-SUM(G6:G6)</f>
        <v>-629370</v>
      </c>
      <c r="W6" s="180">
        <f>SUM(S6:S6)/SUM(G6:G6)</f>
        <v>0.51970054259484</v>
      </c>
      <c r="Y6" s="181"/>
      <c r="Z6" s="182">
        <f>IF(K6=0,"",IF(Y6=0,"",(Y6/K6)))</f>
        <v>0</v>
      </c>
      <c r="AA6" s="181"/>
      <c r="AB6" s="183" t="str">
        <f>IFERROR(AA6/Y6,"-")</f>
        <v>-</v>
      </c>
      <c r="AC6" s="184"/>
      <c r="AD6" s="185" t="str">
        <f>IFERROR(AC6/Y6,"-")</f>
        <v>-</v>
      </c>
      <c r="AE6" s="186"/>
      <c r="AF6" s="186"/>
      <c r="AG6" s="186"/>
      <c r="AH6" s="187"/>
      <c r="AI6" s="188">
        <f>IF(K6=0,"",IF(AH6=0,"",(AH6/K6)))</f>
        <v>0</v>
      </c>
      <c r="AJ6" s="187"/>
      <c r="AK6" s="189" t="str">
        <f>IFERROR(AJ6/AH6,"-")</f>
        <v>-</v>
      </c>
      <c r="AL6" s="190"/>
      <c r="AM6" s="191" t="str">
        <f>IFERROR(AL6/AH6,"-")</f>
        <v>-</v>
      </c>
      <c r="AN6" s="192"/>
      <c r="AO6" s="192"/>
      <c r="AP6" s="192"/>
      <c r="AQ6" s="193">
        <v>1</v>
      </c>
      <c r="AR6" s="194">
        <f>IF(K6=0,"",IF(AQ6=0,"",(AQ6/K6)))</f>
        <v>0.0048543689320388</v>
      </c>
      <c r="AS6" s="193"/>
      <c r="AT6" s="195">
        <f>IFERROR(AS6/AQ6,"-")</f>
        <v>0</v>
      </c>
      <c r="AU6" s="196"/>
      <c r="AV6" s="197">
        <f>IFERROR(AU6/AQ6,"-")</f>
        <v>0</v>
      </c>
      <c r="AW6" s="198"/>
      <c r="AX6" s="198"/>
      <c r="AY6" s="198"/>
      <c r="AZ6" s="199">
        <v>10</v>
      </c>
      <c r="BA6" s="200">
        <f>IF(K6=0,"",IF(AZ6=0,"",(AZ6/K6)))</f>
        <v>0.048543689320388</v>
      </c>
      <c r="BB6" s="199"/>
      <c r="BC6" s="201">
        <f>IFERROR(BB6/AZ6,"-")</f>
        <v>0</v>
      </c>
      <c r="BD6" s="202"/>
      <c r="BE6" s="203">
        <f>IFERROR(BD6/AZ6,"-")</f>
        <v>0</v>
      </c>
      <c r="BF6" s="204"/>
      <c r="BG6" s="204"/>
      <c r="BH6" s="204"/>
      <c r="BI6" s="205">
        <v>80</v>
      </c>
      <c r="BJ6" s="206">
        <f>IF(K6=0,"",IF(BI6=0,"",(BI6/K6)))</f>
        <v>0.38834951456311</v>
      </c>
      <c r="BK6" s="207">
        <v>9</v>
      </c>
      <c r="BL6" s="208">
        <f>IFERROR(BK6/BI6,"-")</f>
        <v>0.1125</v>
      </c>
      <c r="BM6" s="209">
        <v>169000</v>
      </c>
      <c r="BN6" s="210">
        <f>IFERROR(BM6/BI6,"-")</f>
        <v>2112.5</v>
      </c>
      <c r="BO6" s="211">
        <v>3</v>
      </c>
      <c r="BP6" s="211">
        <v>3</v>
      </c>
      <c r="BQ6" s="211">
        <v>3</v>
      </c>
      <c r="BR6" s="212">
        <v>83</v>
      </c>
      <c r="BS6" s="213">
        <f>IF(K6=0,"",IF(BR6=0,"",(BR6/K6)))</f>
        <v>0.40291262135922</v>
      </c>
      <c r="BT6" s="214">
        <v>15</v>
      </c>
      <c r="BU6" s="215">
        <f>IFERROR(BT6/BR6,"-")</f>
        <v>0.18072289156627</v>
      </c>
      <c r="BV6" s="216">
        <v>430000</v>
      </c>
      <c r="BW6" s="217">
        <f>IFERROR(BV6/BR6,"-")</f>
        <v>5180.7228915663</v>
      </c>
      <c r="BX6" s="218">
        <v>6</v>
      </c>
      <c r="BY6" s="218">
        <v>2</v>
      </c>
      <c r="BZ6" s="218">
        <v>7</v>
      </c>
      <c r="CA6" s="219">
        <v>32</v>
      </c>
      <c r="CB6" s="220">
        <f>IF(K6=0,"",IF(CA6=0,"",(CA6/K6)))</f>
        <v>0.15533980582524</v>
      </c>
      <c r="CC6" s="221">
        <v>4</v>
      </c>
      <c r="CD6" s="222">
        <f>IFERROR(CC6/CA6,"-")</f>
        <v>0.125</v>
      </c>
      <c r="CE6" s="223">
        <v>82000</v>
      </c>
      <c r="CF6" s="224">
        <f>IFERROR(CE6/CA6,"-")</f>
        <v>2562.5</v>
      </c>
      <c r="CG6" s="225">
        <v>1</v>
      </c>
      <c r="CH6" s="225"/>
      <c r="CI6" s="225">
        <v>3</v>
      </c>
      <c r="CJ6" s="226">
        <v>28</v>
      </c>
      <c r="CK6" s="227">
        <v>681000</v>
      </c>
      <c r="CL6" s="227">
        <v>133000</v>
      </c>
      <c r="CM6" s="227"/>
      <c r="CN6" s="228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4" t="s">
        <v>96</v>
      </c>
      <c r="C7" s="344"/>
      <c r="D7" s="344"/>
      <c r="E7" s="172" t="s">
        <v>97</v>
      </c>
      <c r="F7" s="172" t="s">
        <v>83</v>
      </c>
      <c r="G7" s="337">
        <v>0</v>
      </c>
      <c r="H7" s="173">
        <v>0</v>
      </c>
      <c r="I7" s="173">
        <v>0</v>
      </c>
      <c r="J7" s="173">
        <v>0</v>
      </c>
      <c r="K7" s="174">
        <v>0</v>
      </c>
      <c r="L7" s="176" t="str">
        <f>IFERROR(K7/J7,"-")</f>
        <v>-</v>
      </c>
      <c r="M7" s="173">
        <v>0</v>
      </c>
      <c r="N7" s="173">
        <v>0</v>
      </c>
      <c r="O7" s="176" t="str">
        <f>IFERROR(M7/(K7),"-")</f>
        <v>-</v>
      </c>
      <c r="P7" s="177" t="str">
        <f>IFERROR(G7/SUM(K7:K7),"-")</f>
        <v>-</v>
      </c>
      <c r="Q7" s="178">
        <v>0</v>
      </c>
      <c r="R7" s="176" t="str">
        <f>IF(K7=0,"-",Q7/K7)</f>
        <v>-</v>
      </c>
      <c r="S7" s="342"/>
      <c r="T7" s="343" t="str">
        <f>IFERROR(S7/K7,"-")</f>
        <v>-</v>
      </c>
      <c r="U7" s="343" t="str">
        <f>IFERROR(S7/Q7,"-")</f>
        <v>-</v>
      </c>
      <c r="V7" s="337">
        <f>SUM(S7:S7)-SUM(G7:G7)</f>
        <v>0</v>
      </c>
      <c r="W7" s="180" t="str">
        <f>SUM(S7:S7)/SUM(G7:G7)</f>
        <v>0</v>
      </c>
      <c r="Y7" s="181"/>
      <c r="Z7" s="182" t="str">
        <f>IF(K7=0,"",IF(Y7=0,"",(Y7/K7)))</f>
        <v/>
      </c>
      <c r="AA7" s="181"/>
      <c r="AB7" s="183" t="str">
        <f>IFERROR(AA7/Y7,"-")</f>
        <v>-</v>
      </c>
      <c r="AC7" s="184"/>
      <c r="AD7" s="185" t="str">
        <f>IFERROR(AC7/Y7,"-")</f>
        <v>-</v>
      </c>
      <c r="AE7" s="186"/>
      <c r="AF7" s="186"/>
      <c r="AG7" s="186"/>
      <c r="AH7" s="187"/>
      <c r="AI7" s="188" t="str">
        <f>IF(K7=0,"",IF(AH7=0,"",(AH7/K7)))</f>
        <v/>
      </c>
      <c r="AJ7" s="187"/>
      <c r="AK7" s="189" t="str">
        <f>IFERROR(AJ7/AH7,"-")</f>
        <v>-</v>
      </c>
      <c r="AL7" s="190"/>
      <c r="AM7" s="191" t="str">
        <f>IFERROR(AL7/AH7,"-")</f>
        <v>-</v>
      </c>
      <c r="AN7" s="192"/>
      <c r="AO7" s="192"/>
      <c r="AP7" s="192"/>
      <c r="AQ7" s="193"/>
      <c r="AR7" s="194" t="str">
        <f>IF(K7=0,"",IF(AQ7=0,"",(AQ7/K7)))</f>
        <v/>
      </c>
      <c r="AS7" s="193"/>
      <c r="AT7" s="195" t="str">
        <f>IFERROR(AS7/AQ7,"-")</f>
        <v>-</v>
      </c>
      <c r="AU7" s="196"/>
      <c r="AV7" s="197" t="str">
        <f>IFERROR(AU7/AQ7,"-")</f>
        <v>-</v>
      </c>
      <c r="AW7" s="198"/>
      <c r="AX7" s="198"/>
      <c r="AY7" s="198"/>
      <c r="AZ7" s="199"/>
      <c r="BA7" s="200" t="str">
        <f>IF(K7=0,"",IF(AZ7=0,"",(AZ7/K7)))</f>
        <v/>
      </c>
      <c r="BB7" s="199"/>
      <c r="BC7" s="201" t="str">
        <f>IFERROR(BB7/AZ7,"-")</f>
        <v>-</v>
      </c>
      <c r="BD7" s="202"/>
      <c r="BE7" s="203" t="str">
        <f>IFERROR(BD7/AZ7,"-")</f>
        <v>-</v>
      </c>
      <c r="BF7" s="204"/>
      <c r="BG7" s="204"/>
      <c r="BH7" s="204"/>
      <c r="BI7" s="205"/>
      <c r="BJ7" s="206" t="str">
        <f>IF(K7=0,"",IF(BI7=0,"",(BI7/K7)))</f>
        <v/>
      </c>
      <c r="BK7" s="207"/>
      <c r="BL7" s="208" t="str">
        <f>IFERROR(BK7/BI7,"-")</f>
        <v>-</v>
      </c>
      <c r="BM7" s="209"/>
      <c r="BN7" s="210" t="str">
        <f>IFERROR(BM7/BI7,"-")</f>
        <v>-</v>
      </c>
      <c r="BO7" s="211"/>
      <c r="BP7" s="211"/>
      <c r="BQ7" s="211"/>
      <c r="BR7" s="212"/>
      <c r="BS7" s="213" t="str">
        <f>IF(K7=0,"",IF(BR7=0,"",(BR7/K7)))</f>
        <v/>
      </c>
      <c r="BT7" s="214"/>
      <c r="BU7" s="215" t="str">
        <f>IFERROR(BT7/BR7,"-")</f>
        <v>-</v>
      </c>
      <c r="BV7" s="216"/>
      <c r="BW7" s="217" t="str">
        <f>IFERROR(BV7/BR7,"-")</f>
        <v>-</v>
      </c>
      <c r="BX7" s="218"/>
      <c r="BY7" s="218"/>
      <c r="BZ7" s="218"/>
      <c r="CA7" s="219"/>
      <c r="CB7" s="220" t="str">
        <f>IF(K7=0,"",IF(CA7=0,"",(CA7/K7)))</f>
        <v/>
      </c>
      <c r="CC7" s="221"/>
      <c r="CD7" s="222" t="str">
        <f>IFERROR(CC7/CA7,"-")</f>
        <v>-</v>
      </c>
      <c r="CE7" s="223"/>
      <c r="CF7" s="224" t="str">
        <f>IFERROR(CE7/CA7,"-")</f>
        <v>-</v>
      </c>
      <c r="CG7" s="225"/>
      <c r="CH7" s="225"/>
      <c r="CI7" s="225"/>
      <c r="CJ7" s="226">
        <v>0</v>
      </c>
      <c r="CK7" s="227"/>
      <c r="CL7" s="227"/>
      <c r="CM7" s="227"/>
      <c r="CN7" s="228" t="str">
        <f>IF(AND(CL7=0,CM7=0),"",IF(AND(CL7&lt;=100000,CM7&lt;=100000),"",IF(CL7/CK7&gt;0.7,"男高",IF(CM7/CK7&gt;0.7,"女高",""))))</f>
        <v/>
      </c>
    </row>
    <row r="8" spans="1:94">
      <c r="A8" s="171" t="str">
        <f>W8</f>
        <v>0</v>
      </c>
      <c r="B8" s="344" t="s">
        <v>98</v>
      </c>
      <c r="C8" s="344"/>
      <c r="D8" s="344" t="s">
        <v>85</v>
      </c>
      <c r="E8" s="172" t="s">
        <v>99</v>
      </c>
      <c r="F8" s="172" t="s">
        <v>83</v>
      </c>
      <c r="G8" s="337">
        <v>0</v>
      </c>
      <c r="H8" s="173">
        <v>0</v>
      </c>
      <c r="I8" s="173">
        <v>0</v>
      </c>
      <c r="J8" s="173">
        <v>8</v>
      </c>
      <c r="K8" s="174">
        <v>0</v>
      </c>
      <c r="L8" s="176">
        <f>IFERROR(K8/J8,"-")</f>
        <v>0</v>
      </c>
      <c r="M8" s="173">
        <v>0</v>
      </c>
      <c r="N8" s="173">
        <v>0</v>
      </c>
      <c r="O8" s="176" t="str">
        <f>IFERROR(M8/(K8),"-")</f>
        <v>-</v>
      </c>
      <c r="P8" s="177" t="str">
        <f>IFERROR(G8/SUM(K8:K9),"-")</f>
        <v>-</v>
      </c>
      <c r="Q8" s="178">
        <v>0</v>
      </c>
      <c r="R8" s="176" t="str">
        <f>IF(K8=0,"-",Q8/K8)</f>
        <v>-</v>
      </c>
      <c r="S8" s="342"/>
      <c r="T8" s="343" t="str">
        <f>IFERROR(S8/K8,"-")</f>
        <v>-</v>
      </c>
      <c r="U8" s="343" t="str">
        <f>IFERROR(S8/Q8,"-")</f>
        <v>-</v>
      </c>
      <c r="V8" s="337">
        <f>SUM(S8:S9)-SUM(G8:G9)</f>
        <v>0</v>
      </c>
      <c r="W8" s="180" t="str">
        <f>SUM(S8:S9)/SUM(G8:G9)</f>
        <v>0</v>
      </c>
      <c r="Y8" s="181"/>
      <c r="Z8" s="182" t="str">
        <f>IF(K8=0,"",IF(Y8=0,"",(Y8/K8)))</f>
        <v/>
      </c>
      <c r="AA8" s="181"/>
      <c r="AB8" s="183" t="str">
        <f>IFERROR(AA8/Y8,"-")</f>
        <v>-</v>
      </c>
      <c r="AC8" s="184"/>
      <c r="AD8" s="185" t="str">
        <f>IFERROR(AC8/Y8,"-")</f>
        <v>-</v>
      </c>
      <c r="AE8" s="186"/>
      <c r="AF8" s="186"/>
      <c r="AG8" s="186"/>
      <c r="AH8" s="187"/>
      <c r="AI8" s="188" t="str">
        <f>IF(K8=0,"",IF(AH8=0,"",(AH8/K8)))</f>
        <v/>
      </c>
      <c r="AJ8" s="187"/>
      <c r="AK8" s="189" t="str">
        <f>IFERROR(AJ8/AH8,"-")</f>
        <v>-</v>
      </c>
      <c r="AL8" s="190"/>
      <c r="AM8" s="191" t="str">
        <f>IFERROR(AL8/AH8,"-")</f>
        <v>-</v>
      </c>
      <c r="AN8" s="192"/>
      <c r="AO8" s="192"/>
      <c r="AP8" s="192"/>
      <c r="AQ8" s="193"/>
      <c r="AR8" s="194" t="str">
        <f>IF(K8=0,"",IF(AQ8=0,"",(AQ8/K8)))</f>
        <v/>
      </c>
      <c r="AS8" s="193"/>
      <c r="AT8" s="195" t="str">
        <f>IFERROR(AS8/AQ8,"-")</f>
        <v>-</v>
      </c>
      <c r="AU8" s="196"/>
      <c r="AV8" s="197" t="str">
        <f>IFERROR(AU8/AQ8,"-")</f>
        <v>-</v>
      </c>
      <c r="AW8" s="198"/>
      <c r="AX8" s="198"/>
      <c r="AY8" s="198"/>
      <c r="AZ8" s="199"/>
      <c r="BA8" s="200" t="str">
        <f>IF(K8=0,"",IF(AZ8=0,"",(AZ8/K8)))</f>
        <v/>
      </c>
      <c r="BB8" s="199"/>
      <c r="BC8" s="201" t="str">
        <f>IFERROR(BB8/AZ8,"-")</f>
        <v>-</v>
      </c>
      <c r="BD8" s="202"/>
      <c r="BE8" s="203" t="str">
        <f>IFERROR(BD8/AZ8,"-")</f>
        <v>-</v>
      </c>
      <c r="BF8" s="204"/>
      <c r="BG8" s="204"/>
      <c r="BH8" s="204"/>
      <c r="BI8" s="205"/>
      <c r="BJ8" s="206" t="str">
        <f>IF(K8=0,"",IF(BI8=0,"",(BI8/K8)))</f>
        <v/>
      </c>
      <c r="BK8" s="207"/>
      <c r="BL8" s="208" t="str">
        <f>IFERROR(BK8/BI8,"-")</f>
        <v>-</v>
      </c>
      <c r="BM8" s="209"/>
      <c r="BN8" s="210" t="str">
        <f>IFERROR(BM8/BI8,"-")</f>
        <v>-</v>
      </c>
      <c r="BO8" s="211"/>
      <c r="BP8" s="211"/>
      <c r="BQ8" s="211"/>
      <c r="BR8" s="212"/>
      <c r="BS8" s="213" t="str">
        <f>IF(K8=0,"",IF(BR8=0,"",(BR8/K8)))</f>
        <v/>
      </c>
      <c r="BT8" s="214"/>
      <c r="BU8" s="215" t="str">
        <f>IFERROR(BT8/BR8,"-")</f>
        <v>-</v>
      </c>
      <c r="BV8" s="216"/>
      <c r="BW8" s="217" t="str">
        <f>IFERROR(BV8/BR8,"-")</f>
        <v>-</v>
      </c>
      <c r="BX8" s="218"/>
      <c r="BY8" s="218"/>
      <c r="BZ8" s="218"/>
      <c r="CA8" s="219"/>
      <c r="CB8" s="220" t="str">
        <f>IF(K8=0,"",IF(CA8=0,"",(CA8/K8)))</f>
        <v/>
      </c>
      <c r="CC8" s="221"/>
      <c r="CD8" s="222" t="str">
        <f>IFERROR(CC8/CA8,"-")</f>
        <v>-</v>
      </c>
      <c r="CE8" s="223"/>
      <c r="CF8" s="224" t="str">
        <f>IFERROR(CE8/CA8,"-")</f>
        <v>-</v>
      </c>
      <c r="CG8" s="225"/>
      <c r="CH8" s="225"/>
      <c r="CI8" s="225"/>
      <c r="CJ8" s="226">
        <v>0</v>
      </c>
      <c r="CK8" s="227"/>
      <c r="CL8" s="227"/>
      <c r="CM8" s="227"/>
      <c r="CN8" s="228" t="str">
        <f>IF(AND(CL8=0,CM8=0),"",IF(AND(CL8&lt;=100000,CM8&lt;=100000),"",IF(CL8/CK8&gt;0.7,"男高",IF(CM8/CK8&gt;0.7,"女高",""))))</f>
        <v/>
      </c>
    </row>
    <row r="9" spans="1:94">
      <c r="A9" s="171"/>
      <c r="B9" s="344" t="s">
        <v>100</v>
      </c>
      <c r="C9" s="344"/>
      <c r="D9" s="344" t="s">
        <v>101</v>
      </c>
      <c r="E9" s="172"/>
      <c r="F9" s="172"/>
      <c r="G9" s="337"/>
      <c r="H9" s="173">
        <v>0</v>
      </c>
      <c r="I9" s="173">
        <v>0</v>
      </c>
      <c r="J9" s="173">
        <v>0</v>
      </c>
      <c r="K9" s="174">
        <v>0</v>
      </c>
      <c r="L9" s="176" t="str">
        <f>IFERROR(K9/J9,"-")</f>
        <v>-</v>
      </c>
      <c r="M9" s="173">
        <v>0</v>
      </c>
      <c r="N9" s="173">
        <v>0</v>
      </c>
      <c r="O9" s="176" t="str">
        <f>IFERROR(M9/(K9),"-")</f>
        <v>-</v>
      </c>
      <c r="P9" s="177"/>
      <c r="Q9" s="178">
        <v>0</v>
      </c>
      <c r="R9" s="176" t="str">
        <f>IF(K9=0,"-",Q9/K9)</f>
        <v>-</v>
      </c>
      <c r="S9" s="342"/>
      <c r="T9" s="343" t="str">
        <f>IFERROR(S9/K9,"-")</f>
        <v>-</v>
      </c>
      <c r="U9" s="343" t="str">
        <f>IFERROR(S9/Q9,"-")</f>
        <v>-</v>
      </c>
      <c r="V9" s="337"/>
      <c r="W9" s="180"/>
      <c r="Y9" s="181"/>
      <c r="Z9" s="182" t="str">
        <f>IF(K9=0,"",IF(Y9=0,"",(Y9/K9)))</f>
        <v/>
      </c>
      <c r="AA9" s="181"/>
      <c r="AB9" s="183" t="str">
        <f>IFERROR(AA9/Y9,"-")</f>
        <v>-</v>
      </c>
      <c r="AC9" s="184"/>
      <c r="AD9" s="185" t="str">
        <f>IFERROR(AC9/Y9,"-")</f>
        <v>-</v>
      </c>
      <c r="AE9" s="186"/>
      <c r="AF9" s="186"/>
      <c r="AG9" s="186"/>
      <c r="AH9" s="187"/>
      <c r="AI9" s="188" t="str">
        <f>IF(K9=0,"",IF(AH9=0,"",(AH9/K9)))</f>
        <v/>
      </c>
      <c r="AJ9" s="187"/>
      <c r="AK9" s="189" t="str">
        <f>IFERROR(AJ9/AH9,"-")</f>
        <v>-</v>
      </c>
      <c r="AL9" s="190"/>
      <c r="AM9" s="191" t="str">
        <f>IFERROR(AL9/AH9,"-")</f>
        <v>-</v>
      </c>
      <c r="AN9" s="192"/>
      <c r="AO9" s="192"/>
      <c r="AP9" s="192"/>
      <c r="AQ9" s="193"/>
      <c r="AR9" s="194" t="str">
        <f>IF(K9=0,"",IF(AQ9=0,"",(AQ9/K9)))</f>
        <v/>
      </c>
      <c r="AS9" s="193"/>
      <c r="AT9" s="195" t="str">
        <f>IFERROR(AS9/AQ9,"-")</f>
        <v>-</v>
      </c>
      <c r="AU9" s="196"/>
      <c r="AV9" s="197" t="str">
        <f>IFERROR(AU9/AQ9,"-")</f>
        <v>-</v>
      </c>
      <c r="AW9" s="198"/>
      <c r="AX9" s="198"/>
      <c r="AY9" s="198"/>
      <c r="AZ9" s="199"/>
      <c r="BA9" s="200" t="str">
        <f>IF(K9=0,"",IF(AZ9=0,"",(AZ9/K9)))</f>
        <v/>
      </c>
      <c r="BB9" s="199"/>
      <c r="BC9" s="201" t="str">
        <f>IFERROR(BB9/AZ9,"-")</f>
        <v>-</v>
      </c>
      <c r="BD9" s="202"/>
      <c r="BE9" s="203" t="str">
        <f>IFERROR(BD9/AZ9,"-")</f>
        <v>-</v>
      </c>
      <c r="BF9" s="204"/>
      <c r="BG9" s="204"/>
      <c r="BH9" s="204"/>
      <c r="BI9" s="205"/>
      <c r="BJ9" s="206" t="str">
        <f>IF(K9=0,"",IF(BI9=0,"",(BI9/K9)))</f>
        <v/>
      </c>
      <c r="BK9" s="207"/>
      <c r="BL9" s="208" t="str">
        <f>IFERROR(BK9/BI9,"-")</f>
        <v>-</v>
      </c>
      <c r="BM9" s="209"/>
      <c r="BN9" s="210" t="str">
        <f>IFERROR(BM9/BI9,"-")</f>
        <v>-</v>
      </c>
      <c r="BO9" s="211"/>
      <c r="BP9" s="211"/>
      <c r="BQ9" s="211"/>
      <c r="BR9" s="212"/>
      <c r="BS9" s="213" t="str">
        <f>IF(K9=0,"",IF(BR9=0,"",(BR9/K9)))</f>
        <v/>
      </c>
      <c r="BT9" s="214"/>
      <c r="BU9" s="215" t="str">
        <f>IFERROR(BT9/BR9,"-")</f>
        <v>-</v>
      </c>
      <c r="BV9" s="216"/>
      <c r="BW9" s="217" t="str">
        <f>IFERROR(BV9/BR9,"-")</f>
        <v>-</v>
      </c>
      <c r="BX9" s="218"/>
      <c r="BY9" s="218"/>
      <c r="BZ9" s="218"/>
      <c r="CA9" s="219"/>
      <c r="CB9" s="220" t="str">
        <f>IF(K9=0,"",IF(CA9=0,"",(CA9/K9)))</f>
        <v/>
      </c>
      <c r="CC9" s="221"/>
      <c r="CD9" s="222" t="str">
        <f>IFERROR(CC9/CA9,"-")</f>
        <v>-</v>
      </c>
      <c r="CE9" s="223"/>
      <c r="CF9" s="224" t="str">
        <f>IFERROR(CE9/CA9,"-")</f>
        <v>-</v>
      </c>
      <c r="CG9" s="225"/>
      <c r="CH9" s="225"/>
      <c r="CI9" s="225"/>
      <c r="CJ9" s="226">
        <v>0</v>
      </c>
      <c r="CK9" s="227"/>
      <c r="CL9" s="227"/>
      <c r="CM9" s="227"/>
      <c r="CN9" s="228" t="str">
        <f>IF(AND(CL9=0,CM9=0),"",IF(AND(CL9&lt;=100000,CM9&lt;=100000),"",IF(CL9/CK9&gt;0.7,"男高",IF(CM9/CK9&gt;0.7,"女高",""))))</f>
        <v/>
      </c>
    </row>
    <row r="10" spans="1:94">
      <c r="A10" s="229"/>
      <c r="B10" s="148"/>
      <c r="C10" s="230"/>
      <c r="D10" s="231"/>
      <c r="E10" s="172"/>
      <c r="F10" s="172"/>
      <c r="G10" s="338"/>
      <c r="H10" s="232"/>
      <c r="I10" s="232"/>
      <c r="J10" s="173"/>
      <c r="K10" s="173"/>
      <c r="L10" s="233"/>
      <c r="M10" s="233"/>
      <c r="N10" s="173"/>
      <c r="O10" s="233"/>
      <c r="P10" s="179"/>
      <c r="Q10" s="179"/>
      <c r="R10" s="179"/>
      <c r="S10" s="342"/>
      <c r="T10" s="342"/>
      <c r="U10" s="342"/>
      <c r="V10" s="342"/>
      <c r="W10" s="233"/>
      <c r="X10" s="169"/>
      <c r="Y10" s="234"/>
      <c r="Z10" s="235"/>
      <c r="AA10" s="234"/>
      <c r="AB10" s="236"/>
      <c r="AC10" s="237"/>
      <c r="AD10" s="238"/>
      <c r="AE10" s="239"/>
      <c r="AF10" s="239"/>
      <c r="AG10" s="239"/>
      <c r="AH10" s="234"/>
      <c r="AI10" s="235"/>
      <c r="AJ10" s="234"/>
      <c r="AK10" s="236"/>
      <c r="AL10" s="237"/>
      <c r="AM10" s="238"/>
      <c r="AN10" s="239"/>
      <c r="AO10" s="239"/>
      <c r="AP10" s="239"/>
      <c r="AQ10" s="234"/>
      <c r="AR10" s="235"/>
      <c r="AS10" s="234"/>
      <c r="AT10" s="236"/>
      <c r="AU10" s="237"/>
      <c r="AV10" s="238"/>
      <c r="AW10" s="239"/>
      <c r="AX10" s="239"/>
      <c r="AY10" s="239"/>
      <c r="AZ10" s="234"/>
      <c r="BA10" s="235"/>
      <c r="BB10" s="234"/>
      <c r="BC10" s="236"/>
      <c r="BD10" s="237"/>
      <c r="BE10" s="238"/>
      <c r="BF10" s="239"/>
      <c r="BG10" s="239"/>
      <c r="BH10" s="239"/>
      <c r="BI10" s="170"/>
      <c r="BJ10" s="240"/>
      <c r="BK10" s="234"/>
      <c r="BL10" s="236"/>
      <c r="BM10" s="237"/>
      <c r="BN10" s="238"/>
      <c r="BO10" s="239"/>
      <c r="BP10" s="239"/>
      <c r="BQ10" s="239"/>
      <c r="BR10" s="170"/>
      <c r="BS10" s="240"/>
      <c r="BT10" s="234"/>
      <c r="BU10" s="236"/>
      <c r="BV10" s="237"/>
      <c r="BW10" s="238"/>
      <c r="BX10" s="239"/>
      <c r="BY10" s="239"/>
      <c r="BZ10" s="239"/>
      <c r="CA10" s="170"/>
      <c r="CB10" s="240"/>
      <c r="CC10" s="234"/>
      <c r="CD10" s="236"/>
      <c r="CE10" s="237"/>
      <c r="CF10" s="238"/>
      <c r="CG10" s="239"/>
      <c r="CH10" s="239"/>
      <c r="CI10" s="239"/>
      <c r="CJ10" s="241"/>
      <c r="CK10" s="237"/>
      <c r="CL10" s="237"/>
      <c r="CM10" s="237"/>
      <c r="CN10" s="242"/>
    </row>
    <row r="11" spans="1:94">
      <c r="A11" s="229"/>
      <c r="B11" s="243"/>
      <c r="C11" s="173"/>
      <c r="D11" s="173"/>
      <c r="E11" s="244"/>
      <c r="F11" s="245"/>
      <c r="G11" s="339"/>
      <c r="H11" s="232"/>
      <c r="I11" s="232"/>
      <c r="J11" s="173"/>
      <c r="K11" s="173"/>
      <c r="L11" s="233"/>
      <c r="M11" s="233"/>
      <c r="N11" s="173"/>
      <c r="O11" s="233"/>
      <c r="P11" s="179"/>
      <c r="Q11" s="179"/>
      <c r="R11" s="179"/>
      <c r="S11" s="342"/>
      <c r="T11" s="342"/>
      <c r="U11" s="342"/>
      <c r="V11" s="342"/>
      <c r="W11" s="233"/>
      <c r="X11" s="246"/>
      <c r="Y11" s="234"/>
      <c r="Z11" s="235"/>
      <c r="AA11" s="234"/>
      <c r="AB11" s="236"/>
      <c r="AC11" s="237"/>
      <c r="AD11" s="238"/>
      <c r="AE11" s="239"/>
      <c r="AF11" s="239"/>
      <c r="AG11" s="239"/>
      <c r="AH11" s="234"/>
      <c r="AI11" s="235"/>
      <c r="AJ11" s="234"/>
      <c r="AK11" s="236"/>
      <c r="AL11" s="237"/>
      <c r="AM11" s="238"/>
      <c r="AN11" s="239"/>
      <c r="AO11" s="239"/>
      <c r="AP11" s="239"/>
      <c r="AQ11" s="234"/>
      <c r="AR11" s="235"/>
      <c r="AS11" s="234"/>
      <c r="AT11" s="236"/>
      <c r="AU11" s="237"/>
      <c r="AV11" s="238"/>
      <c r="AW11" s="239"/>
      <c r="AX11" s="239"/>
      <c r="AY11" s="239"/>
      <c r="AZ11" s="234"/>
      <c r="BA11" s="235"/>
      <c r="BB11" s="234"/>
      <c r="BC11" s="236"/>
      <c r="BD11" s="237"/>
      <c r="BE11" s="238"/>
      <c r="BF11" s="239"/>
      <c r="BG11" s="239"/>
      <c r="BH11" s="239"/>
      <c r="BI11" s="170"/>
      <c r="BJ11" s="240"/>
      <c r="BK11" s="234"/>
      <c r="BL11" s="236"/>
      <c r="BM11" s="237"/>
      <c r="BN11" s="238"/>
      <c r="BO11" s="239"/>
      <c r="BP11" s="239"/>
      <c r="BQ11" s="239"/>
      <c r="BR11" s="170"/>
      <c r="BS11" s="240"/>
      <c r="BT11" s="234"/>
      <c r="BU11" s="236"/>
      <c r="BV11" s="237"/>
      <c r="BW11" s="238"/>
      <c r="BX11" s="239"/>
      <c r="BY11" s="239"/>
      <c r="BZ11" s="239"/>
      <c r="CA11" s="170"/>
      <c r="CB11" s="240"/>
      <c r="CC11" s="234"/>
      <c r="CD11" s="236"/>
      <c r="CE11" s="237"/>
      <c r="CF11" s="238"/>
      <c r="CG11" s="239"/>
      <c r="CH11" s="239"/>
      <c r="CI11" s="239"/>
      <c r="CJ11" s="241"/>
      <c r="CK11" s="237"/>
      <c r="CL11" s="237"/>
      <c r="CM11" s="237"/>
      <c r="CN11" s="242"/>
    </row>
    <row r="12" spans="1:94">
      <c r="A12" s="163">
        <f>Z12</f>
        <v/>
      </c>
      <c r="B12" s="247"/>
      <c r="C12" s="247"/>
      <c r="D12" s="247"/>
      <c r="E12" s="248" t="s">
        <v>102</v>
      </c>
      <c r="F12" s="248"/>
      <c r="G12" s="340">
        <f>SUM(G6:G11)</f>
        <v>1310370</v>
      </c>
      <c r="H12" s="247">
        <f>SUM(H6:H11)</f>
        <v>872</v>
      </c>
      <c r="I12" s="247">
        <f>SUM(I6:I11)</f>
        <v>0</v>
      </c>
      <c r="J12" s="247">
        <f>SUM(J6:J11)</f>
        <v>35144</v>
      </c>
      <c r="K12" s="247">
        <f>SUM(K6:K11)</f>
        <v>206</v>
      </c>
      <c r="L12" s="249">
        <f>IFERROR(K12/J12,"-")</f>
        <v>0.0058615979968131</v>
      </c>
      <c r="M12" s="250">
        <f>SUM(M6:M11)</f>
        <v>81</v>
      </c>
      <c r="N12" s="250">
        <f>SUM(N6:N11)</f>
        <v>67</v>
      </c>
      <c r="O12" s="249">
        <f>IFERROR(M12/K12,"-")</f>
        <v>0.39320388349515</v>
      </c>
      <c r="P12" s="251">
        <f>IFERROR(G12/K12,"-")</f>
        <v>6361.0194174757</v>
      </c>
      <c r="Q12" s="252">
        <f>SUM(Q6:Q11)</f>
        <v>28</v>
      </c>
      <c r="R12" s="249">
        <f>IFERROR(Q12/K12,"-")</f>
        <v>0.13592233009709</v>
      </c>
      <c r="S12" s="340">
        <f>SUM(S6:S11)</f>
        <v>681000</v>
      </c>
      <c r="T12" s="340">
        <f>IFERROR(S12/K12,"-")</f>
        <v>3305.8252427184</v>
      </c>
      <c r="U12" s="340">
        <f>IFERROR(S12/Q12,"-")</f>
        <v>24321.428571429</v>
      </c>
      <c r="V12" s="340">
        <f>S12-G12</f>
        <v>-629370</v>
      </c>
      <c r="W12" s="253">
        <f>S12/G12</f>
        <v>0.51970054259484</v>
      </c>
      <c r="X12" s="254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