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<sst xmlns="http://schemas.openxmlformats.org/spreadsheetml/2006/main" uniqueCount="85">
  <si>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</si>
  <si>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</si>
  <si>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</si>
  <si>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</si>
  <si>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</si>
  <si>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</si>
  <si>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</si>
  <si>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</si>
  <si>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</si>
  <si>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</si>
  <si>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</si>
  <si>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</si>
  <si>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</si>
  <si>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</si>
  <si>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</si>
  <si>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</si>
  <si>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</si>
  <si>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</si>
  <si>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</si>
  <si>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</si>
  <si>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</si>
  <si>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</si>
  <si>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</si>
  <si>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</si>
  <si>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</si>
  <si>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</si>
  <si>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</si>
  <si>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</si>
  <si>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</si>
  <si>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</si>
  <si>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</si>
  <si>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</si>
  <si>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</si>
  <si>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</si>
  <si>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</si>
  <si>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</si>
  <si>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</si>
  <si>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</si>
  <si>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</si>
  <si>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</si>
  <si>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</si>
  <si>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</si>
  <si>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</si>
  <si>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</si>
  <si>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</si>
  <si>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</si>
  <si>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</si>
  <si>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</si>
  <si>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</si>
  <si>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</si>
  <si>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</si>
  <si>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</si>
  <si>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</si>
  <si>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</si>
  <si>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</si>
  <si>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</si>
  <si>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</si>
  <si>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</si>
  <si>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</si>
  <si>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</si>
  <si>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</si>
  <si>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ht421</t>
  </si>
  <si>
    <t>lp02</t>
  </si>
  <si>
    <t>おまとめパック</t>
  </si>
  <si>
    <t>7月01日(月)</t>
  </si>
  <si>
    <t>ln_tk008</t>
  </si>
  <si>
    <t>line</t>
  </si>
  <si>
    <t>ht422</t>
  </si>
  <si>
    <t>空電</t>
  </si>
  <si>
    <t>ht423</t>
  </si>
  <si>
    <t>ht430</t>
  </si>
  <si>
    <t>lp03</t>
  </si>
  <si>
    <t>おまとめパック2</t>
  </si>
  <si>
    <t>ln_tk011</t>
  </si>
  <si>
    <t>ht431</t>
  </si>
  <si>
    <t>ht432</t>
  </si>
  <si>
    <t>雑誌 TOTAL</t>
  </si>
  <si>
    <t>●リスティング 広告</t>
  </si>
  <si>
    <t>UA</t>
  </si>
  <si>
    <t>adyd</t>
  </si>
  <si>
    <t>YDN（ディスプレイ広告）</t>
  </si>
  <si>
    <t>7/1～7/31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</si>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</sst>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12</v>
      </c>
      <c r="D6" s="326">
        <v>1530000</v>
      </c>
      <c r="E6" s="76">
        <v>657</v>
      </c>
      <c r="F6" s="76">
        <v>321</v>
      </c>
      <c r="G6" s="76">
        <v>450</v>
      </c>
      <c r="H6" s="86">
        <v>166</v>
      </c>
      <c r="I6" s="87">
        <v>3</v>
      </c>
      <c r="J6" s="140">
        <f>H6+I6</f>
        <v>169</v>
      </c>
      <c r="K6" s="77">
        <f>IFERROR(J6/G6,"-")</f>
        <v>0.37555555555556</v>
      </c>
      <c r="L6" s="76">
        <v>27</v>
      </c>
      <c r="M6" s="76">
        <v>20</v>
      </c>
      <c r="N6" s="77">
        <f>IFERROR(L6/J6,"-")</f>
        <v>0.15976331360947</v>
      </c>
      <c r="O6" s="78">
        <f>IFERROR(D6/J6,"-")</f>
        <v>9053.2544378698</v>
      </c>
      <c r="P6" s="79">
        <v>21</v>
      </c>
      <c r="Q6" s="77">
        <f>IFERROR(P6/J6,"-")</f>
        <v>0.12426035502959</v>
      </c>
      <c r="R6" s="331">
        <v>610560</v>
      </c>
      <c r="S6" s="332">
        <f>IFERROR(R6/J6,"-")</f>
        <v>3612.7810650888</v>
      </c>
      <c r="T6" s="332">
        <f>IFERROR(R6/P6,"-")</f>
        <v>29074.285714286</v>
      </c>
      <c r="U6" s="326">
        <f>IFERROR(R6-D6,"-")</f>
        <v>-919440</v>
      </c>
      <c r="V6" s="80">
        <f>R6/D6</f>
        <v>0.39905882352941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1772971</v>
      </c>
      <c r="E7" s="76">
        <v>2003</v>
      </c>
      <c r="F7" s="76">
        <v>0</v>
      </c>
      <c r="G7" s="76">
        <v>42385</v>
      </c>
      <c r="H7" s="86">
        <v>520</v>
      </c>
      <c r="I7" s="87">
        <v>0</v>
      </c>
      <c r="J7" s="140">
        <f>H7+I7</f>
        <v>520</v>
      </c>
      <c r="K7" s="77">
        <f>IFERROR(J7/G7,"-")</f>
        <v>0.012268491211514</v>
      </c>
      <c r="L7" s="76">
        <v>66</v>
      </c>
      <c r="M7" s="76">
        <v>171</v>
      </c>
      <c r="N7" s="77">
        <f>IFERROR(L7/J7,"-")</f>
        <v>0.12692307692308</v>
      </c>
      <c r="O7" s="78">
        <f>IFERROR(D7/J7,"-")</f>
        <v>3409.5596153846</v>
      </c>
      <c r="P7" s="79">
        <v>98</v>
      </c>
      <c r="Q7" s="77">
        <f>IFERROR(P7/J7,"-")</f>
        <v>0.18846153846154</v>
      </c>
      <c r="R7" s="331">
        <v>4215560</v>
      </c>
      <c r="S7" s="332">
        <f>IFERROR(R7/J7,"-")</f>
        <v>8106.8461538462</v>
      </c>
      <c r="T7" s="332">
        <f>IFERROR(R7/P7,"-")</f>
        <v>43015.918367347</v>
      </c>
      <c r="U7" s="326">
        <f>IFERROR(R7-D7,"-")</f>
        <v>2442589</v>
      </c>
      <c r="V7" s="80">
        <f>R7/D7</f>
        <v>2.3776813044319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3302971</v>
      </c>
      <c r="E10" s="38">
        <f>SUM(E6:E8)</f>
        <v>2660</v>
      </c>
      <c r="F10" s="38">
        <f>SUM(F6:F8)</f>
        <v>321</v>
      </c>
      <c r="G10" s="38">
        <f>SUM(G6:G8)</f>
        <v>42835</v>
      </c>
      <c r="H10" s="38">
        <f>SUM(H6:H8)</f>
        <v>686</v>
      </c>
      <c r="I10" s="38">
        <f>SUM(I6:I8)</f>
        <v>3</v>
      </c>
      <c r="J10" s="38">
        <f>SUM(J6:J8)</f>
        <v>689</v>
      </c>
      <c r="K10" s="39">
        <f>IFERROR(J10/G10,"-")</f>
        <v>0.01608497723824</v>
      </c>
      <c r="L10" s="73">
        <f>SUM(L6:L8)</f>
        <v>93</v>
      </c>
      <c r="M10" s="73">
        <f>SUM(M6:M8)</f>
        <v>191</v>
      </c>
      <c r="N10" s="39">
        <f>IFERROR(L10/J10,"-")</f>
        <v>0.13497822931785</v>
      </c>
      <c r="O10" s="40">
        <f>IFERROR(D10/J10,"-")</f>
        <v>4793.8621190131</v>
      </c>
      <c r="P10" s="41">
        <f>SUM(P6:P8)</f>
        <v>119</v>
      </c>
      <c r="Q10" s="39">
        <f>IFERROR(P10/J10,"-")</f>
        <v>0.17271407837446</v>
      </c>
      <c r="R10" s="329">
        <f>SUM(R6:R8)</f>
        <v>4826120</v>
      </c>
      <c r="S10" s="329">
        <f>IFERROR(R10/J10,"-")</f>
        <v>7004.5283018868</v>
      </c>
      <c r="T10" s="329">
        <f>IFERROR(R10/P10,"-")</f>
        <v>40555.630252101</v>
      </c>
      <c r="U10" s="329">
        <f>SUM(U6:U8)</f>
        <v>1523149</v>
      </c>
      <c r="V10" s="42">
        <f>IFERROR(R10/D10,"-")</f>
        <v>1.46114513267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0.46666666666667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1080000</v>
      </c>
      <c r="K10" s="76">
        <v>15</v>
      </c>
      <c r="L10" s="76">
        <v>0</v>
      </c>
      <c r="M10" s="76">
        <v>67</v>
      </c>
      <c r="N10" s="86">
        <v>6</v>
      </c>
      <c r="O10" s="87">
        <v>0</v>
      </c>
      <c r="P10" s="88">
        <f>N10+O10</f>
        <v>6</v>
      </c>
      <c r="Q10" s="77">
        <f>IFERROR(P10/M10,"-")</f>
        <v>0.08955223880597</v>
      </c>
      <c r="R10" s="76">
        <v>1</v>
      </c>
      <c r="S10" s="76">
        <v>3</v>
      </c>
      <c r="T10" s="77">
        <f>IFERROR(R10/(P10),"-")</f>
        <v>0.16666666666667</v>
      </c>
      <c r="U10" s="332">
        <f>IFERROR(J10/SUM(N10:O13),"-")</f>
        <v>7659.5744680851</v>
      </c>
      <c r="V10" s="79">
        <v>0</v>
      </c>
      <c r="W10" s="77">
        <f>IF(P10=0,"-",V10/P10)</f>
        <v>0</v>
      </c>
      <c r="X10" s="331">
        <v>0</v>
      </c>
      <c r="Y10" s="332">
        <f>IFERROR(X10/P10,"-")</f>
        <v>0</v>
      </c>
      <c r="Z10" s="332" t="str">
        <f>IFERROR(X10/V10,"-")</f>
        <v>-</v>
      </c>
      <c r="AA10" s="326">
        <f>SUM(X10:X13)-SUM(J10:J13)</f>
        <v>-576000</v>
      </c>
      <c r="AB10" s="80">
        <f>SUM(X10:X13)/SUM(J10:J13)</f>
        <v>0.46666666666667</v>
      </c>
      <c r="AC10" s="74"/>
      <c r="AD10" s="89"/>
      <c r="AE10" s="90">
        <f>IF(P10=0,"",IF(AD10=0,"",(AD10/P10)))</f>
        <v>0</v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>
        <v>4</v>
      </c>
      <c r="AN10" s="96">
        <f>IF(P10=0,"",IF(AM10=0,"",(AM10/P10)))</f>
        <v>0.66666666666667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/>
      <c r="AW10" s="102">
        <f>IF(P10=0,"",IF(AV10=0,"",(AV10/P10)))</f>
        <v>0</v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>
        <f>IF(P10=0,"",IF(BE10=0,"",(BE10/P10)))</f>
        <v>0</v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>
        <f>IF(P10=0,"",IF(BN10=0,"",(BN10/P10)))</f>
        <v>0</v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>
        <v>2</v>
      </c>
      <c r="BX10" s="122">
        <f>IF(P10=0,"",IF(BW10=0,"",(BW10/P10)))</f>
        <v>0.33333333333333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66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79</v>
      </c>
      <c r="O11" s="87">
        <v>1</v>
      </c>
      <c r="P11" s="88">
        <f>N11+O11</f>
        <v>80</v>
      </c>
      <c r="Q11" s="77" t="str">
        <f>IFERROR(P11/M11,"-")</f>
        <v>-</v>
      </c>
      <c r="R11" s="76">
        <v>3</v>
      </c>
      <c r="S11" s="76">
        <v>6</v>
      </c>
      <c r="T11" s="77">
        <f>IFERROR(R11/(P11),"-")</f>
        <v>0.0375</v>
      </c>
      <c r="U11" s="332"/>
      <c r="V11" s="79">
        <v>6</v>
      </c>
      <c r="W11" s="77">
        <f>IF(P11=0,"-",V11/P11)</f>
        <v>0.075</v>
      </c>
      <c r="X11" s="331">
        <v>86000</v>
      </c>
      <c r="Y11" s="332">
        <f>IFERROR(X11/P11,"-")</f>
        <v>1075</v>
      </c>
      <c r="Z11" s="332">
        <f>IFERROR(X11/V11,"-")</f>
        <v>14333.333333333</v>
      </c>
      <c r="AA11" s="326"/>
      <c r="AB11" s="80"/>
      <c r="AC11" s="74"/>
      <c r="AD11" s="89">
        <v>3</v>
      </c>
      <c r="AE11" s="90">
        <f>IF(P11=0,"",IF(AD11=0,"",(AD11/P11)))</f>
        <v>0.0375</v>
      </c>
      <c r="AF11" s="89"/>
      <c r="AG11" s="91">
        <f>IFERROR(AF11/AD11,"-")</f>
        <v>0</v>
      </c>
      <c r="AH11" s="92"/>
      <c r="AI11" s="93">
        <f>IFERROR(AH11/AD11,"-")</f>
        <v>0</v>
      </c>
      <c r="AJ11" s="94"/>
      <c r="AK11" s="94"/>
      <c r="AL11" s="94"/>
      <c r="AM11" s="95">
        <v>18</v>
      </c>
      <c r="AN11" s="96">
        <f>IF(P11=0,"",IF(AM11=0,"",(AM11/P11)))</f>
        <v>0.225</v>
      </c>
      <c r="AO11" s="95">
        <v>1</v>
      </c>
      <c r="AP11" s="97">
        <f>IFERROR(AO11/AM11,"-")</f>
        <v>0.055555555555556</v>
      </c>
      <c r="AQ11" s="98">
        <v>3000</v>
      </c>
      <c r="AR11" s="99">
        <f>IFERROR(AQ11/AM11,"-")</f>
        <v>166.66666666667</v>
      </c>
      <c r="AS11" s="100">
        <v>1</v>
      </c>
      <c r="AT11" s="100"/>
      <c r="AU11" s="100"/>
      <c r="AV11" s="101">
        <v>11</v>
      </c>
      <c r="AW11" s="102">
        <f>IF(P11=0,"",IF(AV11=0,"",(AV11/P11)))</f>
        <v>0.1375</v>
      </c>
      <c r="AX11" s="101">
        <v>1</v>
      </c>
      <c r="AY11" s="103">
        <f>IFERROR(AX11/AV11,"-")</f>
        <v>0.090909090909091</v>
      </c>
      <c r="AZ11" s="104">
        <v>5000</v>
      </c>
      <c r="BA11" s="105">
        <f>IFERROR(AZ11/AV11,"-")</f>
        <v>454.54545454545</v>
      </c>
      <c r="BB11" s="106">
        <v>1</v>
      </c>
      <c r="BC11" s="106"/>
      <c r="BD11" s="106"/>
      <c r="BE11" s="107">
        <v>15</v>
      </c>
      <c r="BF11" s="108">
        <f>IF(P11=0,"",IF(BE11=0,"",(BE11/P11)))</f>
        <v>0.1875</v>
      </c>
      <c r="BG11" s="107">
        <v>2</v>
      </c>
      <c r="BH11" s="109">
        <f>IFERROR(BG11/BE11,"-")</f>
        <v>0.13333333333333</v>
      </c>
      <c r="BI11" s="110">
        <v>8000</v>
      </c>
      <c r="BJ11" s="111">
        <f>IFERROR(BI11/BE11,"-")</f>
        <v>533.33333333333</v>
      </c>
      <c r="BK11" s="112">
        <v>2</v>
      </c>
      <c r="BL11" s="112"/>
      <c r="BM11" s="112"/>
      <c r="BN11" s="114">
        <v>20</v>
      </c>
      <c r="BO11" s="115">
        <f>IF(P11=0,"",IF(BN11=0,"",(BN11/P11)))</f>
        <v>0.25</v>
      </c>
      <c r="BP11" s="116">
        <v>1</v>
      </c>
      <c r="BQ11" s="117">
        <f>IFERROR(BP11/BN11,"-")</f>
        <v>0.05</v>
      </c>
      <c r="BR11" s="118">
        <v>65000</v>
      </c>
      <c r="BS11" s="119">
        <f>IFERROR(BR11/BN11,"-")</f>
        <v>3250</v>
      </c>
      <c r="BT11" s="120"/>
      <c r="BU11" s="120"/>
      <c r="BV11" s="120">
        <v>1</v>
      </c>
      <c r="BW11" s="121">
        <v>9</v>
      </c>
      <c r="BX11" s="122">
        <f>IF(P11=0,"",IF(BW11=0,"",(BW11/P11)))</f>
        <v>0.1125</v>
      </c>
      <c r="BY11" s="123"/>
      <c r="BZ11" s="124">
        <f>IFERROR(BY11/BW11,"-")</f>
        <v>0</v>
      </c>
      <c r="CA11" s="125"/>
      <c r="CB11" s="126">
        <f>IFERROR(CA11/BW11,"-")</f>
        <v>0</v>
      </c>
      <c r="CC11" s="127"/>
      <c r="CD11" s="127"/>
      <c r="CE11" s="127"/>
      <c r="CF11" s="128">
        <v>4</v>
      </c>
      <c r="CG11" s="129">
        <f>IF(P11=0,"",IF(CF11=0,"",(CF11/P11)))</f>
        <v>0.05</v>
      </c>
      <c r="CH11" s="130">
        <v>1</v>
      </c>
      <c r="CI11" s="131">
        <f>IFERROR(CH11/CF11,"-")</f>
        <v>0.25</v>
      </c>
      <c r="CJ11" s="132">
        <v>5000</v>
      </c>
      <c r="CK11" s="133">
        <f>IFERROR(CJ11/CF11,"-")</f>
        <v>1250</v>
      </c>
      <c r="CL11" s="134">
        <v>1</v>
      </c>
      <c r="CM11" s="134"/>
      <c r="CN11" s="134"/>
      <c r="CO11" s="135">
        <v>6</v>
      </c>
      <c r="CP11" s="136">
        <v>86000</v>
      </c>
      <c r="CQ11" s="136">
        <v>65000</v>
      </c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3" t="s">
        <v>67</v>
      </c>
      <c r="C12" s="343"/>
      <c r="D12" s="343"/>
      <c r="E12" s="343"/>
      <c r="F12" s="343" t="s">
        <v>68</v>
      </c>
      <c r="G12" s="85"/>
      <c r="H12" s="85"/>
      <c r="I12" s="85"/>
      <c r="J12" s="326"/>
      <c r="K12" s="76">
        <v>30</v>
      </c>
      <c r="L12" s="76">
        <v>14</v>
      </c>
      <c r="M12" s="76">
        <v>9</v>
      </c>
      <c r="N12" s="86">
        <v>6</v>
      </c>
      <c r="O12" s="87">
        <v>0</v>
      </c>
      <c r="P12" s="88">
        <f>N12+O12</f>
        <v>6</v>
      </c>
      <c r="Q12" s="77">
        <f>IFERROR(P12/M12,"-")</f>
        <v>0.66666666666667</v>
      </c>
      <c r="R12" s="76">
        <v>2</v>
      </c>
      <c r="S12" s="76">
        <v>1</v>
      </c>
      <c r="T12" s="77">
        <f>IFERROR(R12/(P12),"-")</f>
        <v>0.33333333333333</v>
      </c>
      <c r="U12" s="332"/>
      <c r="V12" s="79">
        <v>0</v>
      </c>
      <c r="W12" s="77">
        <f>IF(P12=0,"-",V12/P12)</f>
        <v>0</v>
      </c>
      <c r="X12" s="331">
        <v>0</v>
      </c>
      <c r="Y12" s="332">
        <f>IFERROR(X12/P12,"-")</f>
        <v>0</v>
      </c>
      <c r="Z12" s="332" t="str">
        <f>IFERROR(X12/V12,"-")</f>
        <v>-</v>
      </c>
      <c r="AA12" s="326"/>
      <c r="AB12" s="80"/>
      <c r="AC12" s="74"/>
      <c r="AD12" s="89"/>
      <c r="AE12" s="90">
        <f>IF(P12=0,"",IF(AD12=0,"",(AD12/P12)))</f>
        <v>0</v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>
        <v>1</v>
      </c>
      <c r="AN12" s="96">
        <f>IF(P12=0,"",IF(AM12=0,"",(AM12/P12)))</f>
        <v>0.16666666666667</v>
      </c>
      <c r="AO12" s="95"/>
      <c r="AP12" s="97">
        <f>IFERROR(AO12/AM12,"-")</f>
        <v>0</v>
      </c>
      <c r="AQ12" s="98"/>
      <c r="AR12" s="99">
        <f>IFERROR(AQ12/AM12,"-")</f>
        <v>0</v>
      </c>
      <c r="AS12" s="100"/>
      <c r="AT12" s="100"/>
      <c r="AU12" s="100"/>
      <c r="AV12" s="101"/>
      <c r="AW12" s="102">
        <f>IF(P12=0,"",IF(AV12=0,"",(AV12/P12)))</f>
        <v>0</v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>
        <v>2</v>
      </c>
      <c r="BF12" s="108">
        <f>IF(P12=0,"",IF(BE12=0,"",(BE12/P12)))</f>
        <v>0.33333333333333</v>
      </c>
      <c r="BG12" s="107"/>
      <c r="BH12" s="109">
        <f>IFERROR(BG12/BE12,"-")</f>
        <v>0</v>
      </c>
      <c r="BI12" s="110"/>
      <c r="BJ12" s="111">
        <f>IFERROR(BI12/BE12,"-")</f>
        <v>0</v>
      </c>
      <c r="BK12" s="112"/>
      <c r="BL12" s="112"/>
      <c r="BM12" s="112"/>
      <c r="BN12" s="114">
        <v>1</v>
      </c>
      <c r="BO12" s="115">
        <f>IF(P12=0,"",IF(BN12=0,"",(BN12/P12)))</f>
        <v>0.16666666666667</v>
      </c>
      <c r="BP12" s="116"/>
      <c r="BQ12" s="117">
        <f>IFERROR(BP12/BN12,"-")</f>
        <v>0</v>
      </c>
      <c r="BR12" s="118"/>
      <c r="BS12" s="119">
        <f>IFERROR(BR12/BN12,"-")</f>
        <v>0</v>
      </c>
      <c r="BT12" s="120"/>
      <c r="BU12" s="120"/>
      <c r="BV12" s="120"/>
      <c r="BW12" s="121">
        <v>1</v>
      </c>
      <c r="BX12" s="122">
        <f>IF(P12=0,"",IF(BW12=0,"",(BW12/P12)))</f>
        <v>0.16666666666667</v>
      </c>
      <c r="BY12" s="123"/>
      <c r="BZ12" s="124">
        <f>IFERROR(BY12/BW12,"-")</f>
        <v>0</v>
      </c>
      <c r="CA12" s="125"/>
      <c r="CB12" s="126">
        <f>IFERROR(CA12/BW12,"-")</f>
        <v>0</v>
      </c>
      <c r="CC12" s="127"/>
      <c r="CD12" s="127"/>
      <c r="CE12" s="127"/>
      <c r="CF12" s="128">
        <v>1</v>
      </c>
      <c r="CG12" s="129">
        <f>IF(P12=0,"",IF(CF12=0,"",(CF12/P12)))</f>
        <v>0.16666666666667</v>
      </c>
      <c r="CH12" s="130"/>
      <c r="CI12" s="131">
        <f>IFERROR(CH12/CF12,"-")</f>
        <v>0</v>
      </c>
      <c r="CJ12" s="132"/>
      <c r="CK12" s="133">
        <f>IFERROR(CJ12/CF12,"-")</f>
        <v>0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3" t="s">
        <v>69</v>
      </c>
      <c r="C13" s="343"/>
      <c r="D13" s="343"/>
      <c r="E13" s="343"/>
      <c r="F13" s="343" t="s">
        <v>68</v>
      </c>
      <c r="G13" s="85"/>
      <c r="H13" s="85"/>
      <c r="I13" s="85"/>
      <c r="J13" s="326"/>
      <c r="K13" s="76">
        <v>435</v>
      </c>
      <c r="L13" s="76">
        <v>199</v>
      </c>
      <c r="M13" s="76">
        <v>214</v>
      </c>
      <c r="N13" s="86">
        <v>48</v>
      </c>
      <c r="O13" s="87">
        <v>1</v>
      </c>
      <c r="P13" s="88">
        <f>N13+O13</f>
        <v>49</v>
      </c>
      <c r="Q13" s="77">
        <f>IFERROR(P13/M13,"-")</f>
        <v>0.22897196261682</v>
      </c>
      <c r="R13" s="76">
        <v>11</v>
      </c>
      <c r="S13" s="76">
        <v>7</v>
      </c>
      <c r="T13" s="77">
        <f>IFERROR(R13/(P13),"-")</f>
        <v>0.22448979591837</v>
      </c>
      <c r="U13" s="332"/>
      <c r="V13" s="79">
        <v>8</v>
      </c>
      <c r="W13" s="77">
        <f>IF(P13=0,"-",V13/P13)</f>
        <v>0.16326530612245</v>
      </c>
      <c r="X13" s="331">
        <v>418000</v>
      </c>
      <c r="Y13" s="332">
        <f>IFERROR(X13/P13,"-")</f>
        <v>8530.612244898</v>
      </c>
      <c r="Z13" s="332">
        <f>IFERROR(X13/V13,"-")</f>
        <v>52250</v>
      </c>
      <c r="AA13" s="326"/>
      <c r="AB13" s="80"/>
      <c r="AC13" s="74"/>
      <c r="AD13" s="89">
        <v>1</v>
      </c>
      <c r="AE13" s="90">
        <f>IF(P13=0,"",IF(AD13=0,"",(AD13/P13)))</f>
        <v>0.020408163265306</v>
      </c>
      <c r="AF13" s="89"/>
      <c r="AG13" s="91">
        <f>IFERROR(AF13/AD13,"-")</f>
        <v>0</v>
      </c>
      <c r="AH13" s="92"/>
      <c r="AI13" s="93">
        <f>IFERROR(AH13/AD13,"-")</f>
        <v>0</v>
      </c>
      <c r="AJ13" s="94"/>
      <c r="AK13" s="94"/>
      <c r="AL13" s="94"/>
      <c r="AM13" s="95">
        <v>9</v>
      </c>
      <c r="AN13" s="96">
        <f>IF(P13=0,"",IF(AM13=0,"",(AM13/P13)))</f>
        <v>0.18367346938776</v>
      </c>
      <c r="AO13" s="95"/>
      <c r="AP13" s="97">
        <f>IFERROR(AO13/AM13,"-")</f>
        <v>0</v>
      </c>
      <c r="AQ13" s="98"/>
      <c r="AR13" s="99">
        <f>IFERROR(AQ13/AM13,"-")</f>
        <v>0</v>
      </c>
      <c r="AS13" s="100"/>
      <c r="AT13" s="100"/>
      <c r="AU13" s="100"/>
      <c r="AV13" s="101">
        <v>2</v>
      </c>
      <c r="AW13" s="102">
        <f>IF(P13=0,"",IF(AV13=0,"",(AV13/P13)))</f>
        <v>0.040816326530612</v>
      </c>
      <c r="AX13" s="101"/>
      <c r="AY13" s="103">
        <f>IFERROR(AX13/AV13,"-")</f>
        <v>0</v>
      </c>
      <c r="AZ13" s="104"/>
      <c r="BA13" s="105">
        <f>IFERROR(AZ13/AV13,"-")</f>
        <v>0</v>
      </c>
      <c r="BB13" s="106"/>
      <c r="BC13" s="106"/>
      <c r="BD13" s="106"/>
      <c r="BE13" s="107">
        <v>5</v>
      </c>
      <c r="BF13" s="108">
        <f>IF(P13=0,"",IF(BE13=0,"",(BE13/P13)))</f>
        <v>0.10204081632653</v>
      </c>
      <c r="BG13" s="107"/>
      <c r="BH13" s="109">
        <f>IFERROR(BG13/BE13,"-")</f>
        <v>0</v>
      </c>
      <c r="BI13" s="110"/>
      <c r="BJ13" s="111">
        <f>IFERROR(BI13/BE13,"-")</f>
        <v>0</v>
      </c>
      <c r="BK13" s="112"/>
      <c r="BL13" s="112"/>
      <c r="BM13" s="112"/>
      <c r="BN13" s="114">
        <v>13</v>
      </c>
      <c r="BO13" s="115">
        <f>IF(P13=0,"",IF(BN13=0,"",(BN13/P13)))</f>
        <v>0.26530612244898</v>
      </c>
      <c r="BP13" s="116">
        <v>1</v>
      </c>
      <c r="BQ13" s="117">
        <f>IFERROR(BP13/BN13,"-")</f>
        <v>0.076923076923077</v>
      </c>
      <c r="BR13" s="118">
        <v>15000</v>
      </c>
      <c r="BS13" s="119">
        <f>IFERROR(BR13/BN13,"-")</f>
        <v>1153.8461538462</v>
      </c>
      <c r="BT13" s="120">
        <v>1</v>
      </c>
      <c r="BU13" s="120"/>
      <c r="BV13" s="120"/>
      <c r="BW13" s="121">
        <v>16</v>
      </c>
      <c r="BX13" s="122">
        <f>IF(P13=0,"",IF(BW13=0,"",(BW13/P13)))</f>
        <v>0.3265306122449</v>
      </c>
      <c r="BY13" s="123">
        <v>5</v>
      </c>
      <c r="BZ13" s="124">
        <f>IFERROR(BY13/BW13,"-")</f>
        <v>0.3125</v>
      </c>
      <c r="CA13" s="125">
        <v>320000</v>
      </c>
      <c r="CB13" s="126">
        <f>IFERROR(CA13/BW13,"-")</f>
        <v>20000</v>
      </c>
      <c r="CC13" s="127"/>
      <c r="CD13" s="127">
        <v>1</v>
      </c>
      <c r="CE13" s="127">
        <v>4</v>
      </c>
      <c r="CF13" s="128">
        <v>3</v>
      </c>
      <c r="CG13" s="129">
        <f>IF(P13=0,"",IF(CF13=0,"",(CF13/P13)))</f>
        <v>0.061224489795918</v>
      </c>
      <c r="CH13" s="130">
        <v>2</v>
      </c>
      <c r="CI13" s="131">
        <f>IFERROR(CH13/CF13,"-")</f>
        <v>0.66666666666667</v>
      </c>
      <c r="CJ13" s="132">
        <v>83000</v>
      </c>
      <c r="CK13" s="133">
        <f>IFERROR(CJ13/CF13,"-")</f>
        <v>27666.666666667</v>
      </c>
      <c r="CL13" s="134">
        <v>1</v>
      </c>
      <c r="CM13" s="134"/>
      <c r="CN13" s="134">
        <v>1</v>
      </c>
      <c r="CO13" s="135">
        <v>8</v>
      </c>
      <c r="CP13" s="136">
        <v>418000</v>
      </c>
      <c r="CQ13" s="136">
        <v>129000</v>
      </c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>
        <f>AB14</f>
        <v>0.2368</v>
      </c>
      <c r="B14" s="343" t="s">
        <v>70</v>
      </c>
      <c r="C14" s="343"/>
      <c r="D14" s="343"/>
      <c r="E14" s="343"/>
      <c r="F14" s="343" t="s">
        <v>71</v>
      </c>
      <c r="G14" s="85" t="s">
        <v>72</v>
      </c>
      <c r="H14" s="85"/>
      <c r="I14" s="85" t="s">
        <v>64</v>
      </c>
      <c r="J14" s="327">
        <v>450000</v>
      </c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3">
        <f>IFERROR(J14/SUM(N14:O17),"-")</f>
        <v>16071.428571429</v>
      </c>
      <c r="V14" s="23">
        <v>0</v>
      </c>
      <c r="W14" s="23" t="str">
        <f>IF(P14=0,"-",V14/P14)</f>
        <v>-</v>
      </c>
      <c r="X14" s="333">
        <v>0</v>
      </c>
      <c r="Y14" s="333" t="str">
        <f>IFERROR(X14/P14,"-")</f>
        <v>-</v>
      </c>
      <c r="Z14" s="333" t="str">
        <f>IFERROR(X14/V14,"-")</f>
        <v>-</v>
      </c>
      <c r="AA14" s="333">
        <f>SUM(X14:X17)-SUM(J14:J17)</f>
        <v>-343440</v>
      </c>
      <c r="AB14" s="31">
        <f>SUM(X14:X17)/SUM(J14:J17)</f>
        <v>0.2368</v>
      </c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3" t="s">
        <v>73</v>
      </c>
      <c r="C15" s="343"/>
      <c r="D15" s="343"/>
      <c r="E15" s="343"/>
      <c r="F15" s="343" t="s">
        <v>66</v>
      </c>
      <c r="G15" s="34"/>
      <c r="H15" s="34"/>
      <c r="I15" s="70"/>
      <c r="J15" s="328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3"/>
      <c r="V15" s="23">
        <v>0</v>
      </c>
      <c r="W15" s="23" t="str">
        <f>IF(P15=0,"-",V15/P15)</f>
        <v>-</v>
      </c>
      <c r="X15" s="333">
        <v>0</v>
      </c>
      <c r="Y15" s="333" t="str">
        <f>IFERROR(X15/P15,"-")</f>
        <v>-</v>
      </c>
      <c r="Z15" s="333" t="str">
        <f>IFERROR(X15/V15,"-")</f>
        <v>-</v>
      </c>
      <c r="AA15" s="333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3" t="s">
        <v>74</v>
      </c>
      <c r="C16" s="343"/>
      <c r="D16" s="343"/>
      <c r="E16" s="343"/>
      <c r="F16" s="343" t="s">
        <v>68</v>
      </c>
      <c r="G16" s="37"/>
      <c r="H16" s="37"/>
      <c r="I16" s="37"/>
      <c r="J16" s="329"/>
      <c r="K16" s="38">
        <v>40</v>
      </c>
      <c r="L16" s="38">
        <v>23</v>
      </c>
      <c r="M16" s="38">
        <v>19</v>
      </c>
      <c r="N16" s="38">
        <v>4</v>
      </c>
      <c r="O16" s="38">
        <v>1</v>
      </c>
      <c r="P16" s="38">
        <f>N16+O16</f>
        <v>5</v>
      </c>
      <c r="Q16" s="39">
        <f>IFERROR(P16/M16,"-")</f>
        <v>0.26315789473684</v>
      </c>
      <c r="R16" s="73">
        <v>0</v>
      </c>
      <c r="S16" s="73">
        <v>0</v>
      </c>
      <c r="T16" s="39">
        <f>IFERROR(R16/(P16),"-")</f>
        <v>0</v>
      </c>
      <c r="U16" s="334"/>
      <c r="V16" s="41">
        <v>0</v>
      </c>
      <c r="W16" s="39">
        <f>IF(P16=0,"-",V16/P16)</f>
        <v>0</v>
      </c>
      <c r="X16" s="329">
        <v>0</v>
      </c>
      <c r="Y16" s="329">
        <f>IFERROR(X16/P16,"-")</f>
        <v>0</v>
      </c>
      <c r="Z16" s="329" t="str">
        <f>IFERROR(X16/V16,"-")</f>
        <v>-</v>
      </c>
      <c r="AA16" s="329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>
        <f>IF(P16=0,"",IF(AV16=0,"",(AV16/P16)))</f>
        <v>0</v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>
        <v>2</v>
      </c>
      <c r="BO16" s="57">
        <f>IF(P16=0,"",IF(BN16=0,"",(BN16/P16)))</f>
        <v>0.4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>
        <v>2</v>
      </c>
      <c r="BX16" s="57">
        <f>IF(P16=0,"",IF(BW16=0,"",(BW16/P16)))</f>
        <v>0.4</v>
      </c>
      <c r="BY16" s="57"/>
      <c r="BZ16" s="57">
        <f>IFERROR(BY16/BW16,"-")</f>
        <v>0</v>
      </c>
      <c r="CA16" s="57"/>
      <c r="CB16" s="57">
        <f>IFERROR(CA16/BW16,"-")</f>
        <v>0</v>
      </c>
      <c r="CC16" s="57"/>
      <c r="CD16" s="57"/>
      <c r="CE16" s="57"/>
      <c r="CF16" s="57">
        <v>1</v>
      </c>
      <c r="CG16" s="57">
        <f>IF(P16=0,"",IF(CF16=0,"",(CF16/P16)))</f>
        <v>0.2</v>
      </c>
      <c r="CH16" s="57"/>
      <c r="CI16" s="57">
        <f>IFERROR(CH16/CF16,"-")</f>
        <v>0</v>
      </c>
      <c r="CJ16" s="57"/>
      <c r="CK16" s="57">
        <f>IFERROR(CJ16/CF16,"-")</f>
        <v>0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3" t="s">
        <v>75</v>
      </c>
      <c r="C17" s="343"/>
      <c r="D17" s="343"/>
      <c r="E17" s="343"/>
      <c r="F17" s="343" t="s">
        <v>68</v>
      </c>
      <c r="G17" s="69"/>
      <c r="H17" s="69"/>
      <c r="I17" s="69"/>
      <c r="K17" s="69">
        <v>137</v>
      </c>
      <c r="L17" s="69">
        <v>85</v>
      </c>
      <c r="M17" s="69">
        <v>141</v>
      </c>
      <c r="N17" s="69">
        <v>23</v>
      </c>
      <c r="O17" s="69">
        <v>0</v>
      </c>
      <c r="P17" s="69">
        <f>N17+O17</f>
        <v>23</v>
      </c>
      <c r="Q17" s="69">
        <f>IFERROR(P17/M17,"-")</f>
        <v>0.16312056737589</v>
      </c>
      <c r="R17" s="69">
        <v>10</v>
      </c>
      <c r="S17" s="69">
        <v>3</v>
      </c>
      <c r="T17" s="69">
        <f>IFERROR(R17/(P17),"-")</f>
        <v>0.43478260869565</v>
      </c>
      <c r="V17" s="69">
        <v>7</v>
      </c>
      <c r="W17" s="69">
        <f>IF(P17=0,"-",V17/P17)</f>
        <v>0.30434782608696</v>
      </c>
      <c r="X17" s="69">
        <v>106560</v>
      </c>
      <c r="Y17" s="69">
        <f>IFERROR(X17/P17,"-")</f>
        <v>4633.0434782609</v>
      </c>
      <c r="Z17" s="69">
        <f>IFERROR(X17/V17,"-")</f>
        <v>15222.857142857</v>
      </c>
      <c r="AD17" s="69">
        <v>1</v>
      </c>
      <c r="AE17" s="69">
        <f>IF(P17=0,"",IF(AD17=0,"",(AD17/P17)))</f>
        <v>0.043478260869565</v>
      </c>
      <c r="AF17" s="69"/>
      <c r="AG17" s="69">
        <f>IFERROR(AF17/AD17,"-")</f>
        <v>0</v>
      </c>
      <c r="AH17" s="69"/>
      <c r="AI17" s="69">
        <f>IFERROR(AH17/AD17,"-")</f>
        <v>0</v>
      </c>
      <c r="AJ17" s="69"/>
      <c r="AK17" s="69"/>
      <c r="AL17" s="69"/>
      <c r="AM17" s="69">
        <v>1</v>
      </c>
      <c r="AN17" s="69">
        <f>IF(P17=0,"",IF(AM17=0,"",(AM17/P17)))</f>
        <v>0.043478260869565</v>
      </c>
      <c r="AO17" s="69"/>
      <c r="AP17" s="69">
        <f>IFERROR(AO17/AM17,"-")</f>
        <v>0</v>
      </c>
      <c r="AQ17" s="69"/>
      <c r="AR17" s="69">
        <f>IFERROR(AQ17/AM17,"-")</f>
        <v>0</v>
      </c>
      <c r="AS17" s="69"/>
      <c r="AT17" s="69"/>
      <c r="AU17" s="69"/>
      <c r="AV17" s="69">
        <v>6</v>
      </c>
      <c r="AW17" s="69">
        <f>IF(P17=0,"",IF(AV17=0,"",(AV17/P17)))</f>
        <v>0.26086956521739</v>
      </c>
      <c r="AX17" s="69">
        <v>1</v>
      </c>
      <c r="AY17" s="69">
        <f>IFERROR(AX17/AV17,"-")</f>
        <v>0.16666666666667</v>
      </c>
      <c r="AZ17" s="69">
        <v>18000</v>
      </c>
      <c r="BA17" s="69">
        <f>IFERROR(AZ17/AV17,"-")</f>
        <v>3000</v>
      </c>
      <c r="BB17" s="69"/>
      <c r="BC17" s="69"/>
      <c r="BD17" s="69">
        <v>1</v>
      </c>
      <c r="BE17" s="69">
        <v>3</v>
      </c>
      <c r="BF17" s="69">
        <f>IF(P17=0,"",IF(BE17=0,"",(BE17/P17)))</f>
        <v>0.1304347826087</v>
      </c>
      <c r="BG17" s="69">
        <v>1</v>
      </c>
      <c r="BH17" s="69">
        <f>IFERROR(BG17/BE17,"-")</f>
        <v>0.33333333333333</v>
      </c>
      <c r="BI17" s="69">
        <v>5000</v>
      </c>
      <c r="BJ17" s="69">
        <f>IFERROR(BI17/BE17,"-")</f>
        <v>1666.6666666667</v>
      </c>
      <c r="BK17" s="69">
        <v>1</v>
      </c>
      <c r="BL17" s="69"/>
      <c r="BM17" s="69"/>
      <c r="BN17" s="69">
        <v>7</v>
      </c>
      <c r="BO17" s="69">
        <f>IF(P17=0,"",IF(BN17=0,"",(BN17/P17)))</f>
        <v>0.30434782608696</v>
      </c>
      <c r="BP17" s="69">
        <v>2</v>
      </c>
      <c r="BQ17" s="69">
        <f>IFERROR(BP17/BN17,"-")</f>
        <v>0.28571428571429</v>
      </c>
      <c r="BR17" s="69">
        <v>8000</v>
      </c>
      <c r="BS17" s="69">
        <f>IFERROR(BR17/BN17,"-")</f>
        <v>1142.8571428571</v>
      </c>
      <c r="BT17" s="69">
        <v>2</v>
      </c>
      <c r="BU17" s="69"/>
      <c r="BV17" s="69"/>
      <c r="BW17" s="69">
        <v>4</v>
      </c>
      <c r="BX17" s="69">
        <f>IF(P17=0,"",IF(BW17=0,"",(BW17/P17)))</f>
        <v>0.17391304347826</v>
      </c>
      <c r="BY17" s="69">
        <v>2</v>
      </c>
      <c r="BZ17" s="69">
        <f>IFERROR(BY17/BW17,"-")</f>
        <v>0.5</v>
      </c>
      <c r="CA17" s="69">
        <v>36000</v>
      </c>
      <c r="CB17" s="69">
        <f>IFERROR(CA17/BW17,"-")</f>
        <v>9000</v>
      </c>
      <c r="CC17" s="69"/>
      <c r="CD17" s="69">
        <v>1</v>
      </c>
      <c r="CE17" s="69">
        <v>1</v>
      </c>
      <c r="CF17" s="69">
        <v>1</v>
      </c>
      <c r="CG17" s="69">
        <f>IF(P17=0,"",IF(CF17=0,"",(CF17/P17)))</f>
        <v>0.043478260869565</v>
      </c>
      <c r="CH17" s="69">
        <v>1</v>
      </c>
      <c r="CI17" s="69">
        <f>IFERROR(CH17/CF17,"-")</f>
        <v>1</v>
      </c>
      <c r="CJ17" s="69">
        <v>59560</v>
      </c>
      <c r="CK17" s="69">
        <f>IFERROR(CJ17/CF17,"-")</f>
        <v>59560</v>
      </c>
      <c r="CL17" s="69"/>
      <c r="CM17" s="69"/>
      <c r="CN17" s="69">
        <v>1</v>
      </c>
      <c r="CO17" s="69">
        <v>7</v>
      </c>
      <c r="CP17" s="69">
        <v>106560</v>
      </c>
      <c r="CQ17" s="69">
        <v>59560</v>
      </c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>
        <f>AB20</f>
        <v>0.39905882352941</v>
      </c>
      <c r="G20" s="69" t="s">
        <v>76</v>
      </c>
      <c r="J20" s="69">
        <f>SUM(J6:J19)</f>
        <v>1530000</v>
      </c>
      <c r="K20" s="69">
        <f>SUM(K6:K19)</f>
        <v>657</v>
      </c>
      <c r="L20" s="69">
        <f>SUM(L6:L19)</f>
        <v>321</v>
      </c>
      <c r="M20" s="69">
        <f>SUM(M6:M19)</f>
        <v>450</v>
      </c>
      <c r="N20" s="69">
        <f>SUM(N6:N19)</f>
        <v>166</v>
      </c>
      <c r="O20" s="69">
        <f>SUM(O6:O19)</f>
        <v>3</v>
      </c>
      <c r="P20" s="69">
        <f>SUM(P6:P19)</f>
        <v>169</v>
      </c>
      <c r="Q20" s="69">
        <f>IFERROR(P20/M20,"-")</f>
        <v>0.37555555555556</v>
      </c>
      <c r="R20" s="69">
        <f>SUM(R6:R19)</f>
        <v>27</v>
      </c>
      <c r="S20" s="69">
        <f>SUM(S6:S19)</f>
        <v>20</v>
      </c>
      <c r="T20" s="69">
        <f>IFERROR(R20/P20,"-")</f>
        <v>0.15976331360947</v>
      </c>
      <c r="U20" s="69">
        <f>IFERROR(J20/P20,"-")</f>
        <v>9053.2544378698</v>
      </c>
      <c r="V20" s="69">
        <f>SUM(V6:V19)</f>
        <v>21</v>
      </c>
      <c r="W20" s="69">
        <f>IFERROR(V20/P20,"-")</f>
        <v>0.12426035502959</v>
      </c>
      <c r="X20" s="69">
        <f>SUM(X6:X19)</f>
        <v>610560</v>
      </c>
      <c r="Y20" s="69">
        <f>IFERROR(X20/P20,"-")</f>
        <v>3612.7810650888</v>
      </c>
      <c r="Z20" s="69">
        <f>IFERROR(X20/V20,"-")</f>
        <v>29074.285714286</v>
      </c>
      <c r="AA20" s="69">
        <f>X20-J20</f>
        <v>-919440</v>
      </c>
      <c r="AB20" s="69">
        <f>X20/J20</f>
        <v>0.39905882352941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3"/>
    <mergeCell ref="J10:J13"/>
    <mergeCell ref="U10:U13"/>
    <mergeCell ref="AA10:AA13"/>
    <mergeCell ref="AB10:AB13"/>
    <mergeCell ref="A14:A17"/>
    <mergeCell ref="J14:J17"/>
    <mergeCell ref="U14:U17"/>
    <mergeCell ref="AA14:AA17"/>
    <mergeCell ref="AB14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77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78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2.3776813044319</v>
      </c>
      <c r="B6" s="343" t="s">
        <v>79</v>
      </c>
      <c r="C6" s="343"/>
      <c r="D6" s="343"/>
      <c r="E6" s="172" t="s">
        <v>80</v>
      </c>
      <c r="F6" s="172" t="s">
        <v>81</v>
      </c>
      <c r="G6" s="336">
        <v>1772971</v>
      </c>
      <c r="H6" s="173">
        <v>2002</v>
      </c>
      <c r="I6" s="173">
        <v>0</v>
      </c>
      <c r="J6" s="173">
        <v>42379</v>
      </c>
      <c r="K6" s="174">
        <v>519</v>
      </c>
      <c r="L6" s="175">
        <f>IFERROR(K6/J6,"-")</f>
        <v>0.012246631586399</v>
      </c>
      <c r="M6" s="173">
        <v>66</v>
      </c>
      <c r="N6" s="173">
        <v>171</v>
      </c>
      <c r="O6" s="175">
        <f>IFERROR(M6/(K6),"-")</f>
        <v>0.1271676300578</v>
      </c>
      <c r="P6" s="176">
        <f>IFERROR(G6/SUM(K6:K6),"-")</f>
        <v>3416.1290944123</v>
      </c>
      <c r="Q6" s="177">
        <v>98</v>
      </c>
      <c r="R6" s="175">
        <f>IF(K6=0,"-",Q6/K6)</f>
        <v>0.1888246628131</v>
      </c>
      <c r="S6" s="341">
        <v>4215560</v>
      </c>
      <c r="T6" s="342">
        <f>IFERROR(S6/K6,"-")</f>
        <v>8122.4662813102</v>
      </c>
      <c r="U6" s="342">
        <f>IFERROR(S6/Q6,"-")</f>
        <v>43015.918367347</v>
      </c>
      <c r="V6" s="336">
        <f>SUM(S6:S6)-SUM(G6:G6)</f>
        <v>2442589</v>
      </c>
      <c r="W6" s="179">
        <f>SUM(S6:S6)/SUM(G6:G6)</f>
        <v>2.3776813044319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>
        <v>1</v>
      </c>
      <c r="AI6" s="187">
        <f>IF(K6=0,"",IF(AH6=0,"",(AH6/K6)))</f>
        <v>0.0019267822736031</v>
      </c>
      <c r="AJ6" s="186"/>
      <c r="AK6" s="188">
        <f>IFERROR(AJ6/AH6,"-")</f>
        <v>0</v>
      </c>
      <c r="AL6" s="189"/>
      <c r="AM6" s="190">
        <f>IFERROR(AL6/AH6,"-")</f>
        <v>0</v>
      </c>
      <c r="AN6" s="191"/>
      <c r="AO6" s="191"/>
      <c r="AP6" s="191"/>
      <c r="AQ6" s="192">
        <v>1</v>
      </c>
      <c r="AR6" s="193">
        <f>IF(K6=0,"",IF(AQ6=0,"",(AQ6/K6)))</f>
        <v>0.0019267822736031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12</v>
      </c>
      <c r="BA6" s="199">
        <f>IF(K6=0,"",IF(AZ6=0,"",(AZ6/K6)))</f>
        <v>0.023121387283237</v>
      </c>
      <c r="BB6" s="198"/>
      <c r="BC6" s="200">
        <f>IFERROR(BB6/AZ6,"-")</f>
        <v>0</v>
      </c>
      <c r="BD6" s="201"/>
      <c r="BE6" s="202">
        <f>IFERROR(BD6/AZ6,"-")</f>
        <v>0</v>
      </c>
      <c r="BF6" s="203"/>
      <c r="BG6" s="203"/>
      <c r="BH6" s="203"/>
      <c r="BI6" s="204">
        <v>179</v>
      </c>
      <c r="BJ6" s="205">
        <f>IF(K6=0,"",IF(BI6=0,"",(BI6/K6)))</f>
        <v>0.34489402697495</v>
      </c>
      <c r="BK6" s="206">
        <v>34</v>
      </c>
      <c r="BL6" s="207">
        <f>IFERROR(BK6/BI6,"-")</f>
        <v>0.18994413407821</v>
      </c>
      <c r="BM6" s="208">
        <v>938560</v>
      </c>
      <c r="BN6" s="209">
        <f>IFERROR(BM6/BI6,"-")</f>
        <v>5243.3519553073</v>
      </c>
      <c r="BO6" s="210">
        <v>19</v>
      </c>
      <c r="BP6" s="210">
        <v>8</v>
      </c>
      <c r="BQ6" s="210">
        <v>7</v>
      </c>
      <c r="BR6" s="211">
        <v>235</v>
      </c>
      <c r="BS6" s="212">
        <f>IF(K6=0,"",IF(BR6=0,"",(BR6/K6)))</f>
        <v>0.45279383429672</v>
      </c>
      <c r="BT6" s="213">
        <v>45</v>
      </c>
      <c r="BU6" s="214">
        <f>IFERROR(BT6/BR6,"-")</f>
        <v>0.19148936170213</v>
      </c>
      <c r="BV6" s="215">
        <v>1422000</v>
      </c>
      <c r="BW6" s="216">
        <f>IFERROR(BV6/BR6,"-")</f>
        <v>6051.0638297872</v>
      </c>
      <c r="BX6" s="217">
        <v>13</v>
      </c>
      <c r="BY6" s="217">
        <v>11</v>
      </c>
      <c r="BZ6" s="217">
        <v>21</v>
      </c>
      <c r="CA6" s="218">
        <v>91</v>
      </c>
      <c r="CB6" s="219">
        <f>IF(K6=0,"",IF(CA6=0,"",(CA6/K6)))</f>
        <v>0.17533718689788</v>
      </c>
      <c r="CC6" s="220">
        <v>19</v>
      </c>
      <c r="CD6" s="221">
        <f>IFERROR(CC6/CA6,"-")</f>
        <v>0.20879120879121</v>
      </c>
      <c r="CE6" s="222">
        <v>1855000</v>
      </c>
      <c r="CF6" s="223">
        <f>IFERROR(CE6/CA6,"-")</f>
        <v>20384.615384615</v>
      </c>
      <c r="CG6" s="224">
        <v>4</v>
      </c>
      <c r="CH6" s="224">
        <v>4</v>
      </c>
      <c r="CI6" s="224">
        <v>11</v>
      </c>
      <c r="CJ6" s="225">
        <v>98</v>
      </c>
      <c r="CK6" s="226">
        <v>4215560</v>
      </c>
      <c r="CL6" s="226">
        <v>930000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82</v>
      </c>
      <c r="C7" s="343"/>
      <c r="D7" s="343"/>
      <c r="E7" s="172" t="s">
        <v>83</v>
      </c>
      <c r="F7" s="172" t="s">
        <v>81</v>
      </c>
      <c r="G7" s="336">
        <v>0</v>
      </c>
      <c r="H7" s="173">
        <v>1</v>
      </c>
      <c r="I7" s="173">
        <v>0</v>
      </c>
      <c r="J7" s="173">
        <v>6</v>
      </c>
      <c r="K7" s="174">
        <v>1</v>
      </c>
      <c r="L7" s="175">
        <f>IFERROR(K7/J7,"-")</f>
        <v>0.16666666666667</v>
      </c>
      <c r="M7" s="173">
        <v>0</v>
      </c>
      <c r="N7" s="173">
        <v>0</v>
      </c>
      <c r="O7" s="175">
        <f>IFERROR(M7/(K7),"-")</f>
        <v>0</v>
      </c>
      <c r="P7" s="176">
        <f>IFERROR(G7/SUM(K7:K7),"-")</f>
        <v>0</v>
      </c>
      <c r="Q7" s="177">
        <v>0</v>
      </c>
      <c r="R7" s="175">
        <f>IF(K7=0,"-",Q7/K7)</f>
        <v>0</v>
      </c>
      <c r="S7" s="341"/>
      <c r="T7" s="342">
        <f>IFERROR(S7/K7,"-")</f>
        <v>0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>
        <f>IF(K7=0,"",IF(Y7=0,"",(Y7/K7)))</f>
        <v>0</v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>
        <f>IF(K7=0,"",IF(AH7=0,"",(AH7/K7)))</f>
        <v>0</v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>
        <f>IF(K7=0,"",IF(AQ7=0,"",(AQ7/K7)))</f>
        <v>0</v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>
        <v>1</v>
      </c>
      <c r="BA7" s="199">
        <f>IF(K7=0,"",IF(AZ7=0,"",(AZ7/K7)))</f>
        <v>1</v>
      </c>
      <c r="BB7" s="198"/>
      <c r="BC7" s="200">
        <f>IFERROR(BB7/AZ7,"-")</f>
        <v>0</v>
      </c>
      <c r="BD7" s="201"/>
      <c r="BE7" s="202">
        <f>IFERROR(BD7/AZ7,"-")</f>
        <v>0</v>
      </c>
      <c r="BF7" s="203"/>
      <c r="BG7" s="203"/>
      <c r="BH7" s="203"/>
      <c r="BI7" s="204"/>
      <c r="BJ7" s="205">
        <f>IF(K7=0,"",IF(BI7=0,"",(BI7/K7)))</f>
        <v>0</v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>
        <f>IF(K7=0,"",IF(BR7=0,"",(BR7/K7)))</f>
        <v>0</v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>
        <f>IF(K7=0,"",IF(CA7=0,"",(CA7/K7)))</f>
        <v>0</v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84</v>
      </c>
      <c r="F10" s="247"/>
      <c r="G10" s="339">
        <f>SUM(G6:G9)</f>
        <v>1772971</v>
      </c>
      <c r="H10" s="246">
        <f>SUM(H6:H9)</f>
        <v>2003</v>
      </c>
      <c r="I10" s="246">
        <f>SUM(I6:I9)</f>
        <v>0</v>
      </c>
      <c r="J10" s="246">
        <f>SUM(J6:J9)</f>
        <v>42385</v>
      </c>
      <c r="K10" s="246">
        <f>SUM(K6:K9)</f>
        <v>520</v>
      </c>
      <c r="L10" s="248">
        <f>IFERROR(K10/J10,"-")</f>
        <v>0.012268491211514</v>
      </c>
      <c r="M10" s="249">
        <f>SUM(M6:M9)</f>
        <v>66</v>
      </c>
      <c r="N10" s="249">
        <f>SUM(N6:N9)</f>
        <v>171</v>
      </c>
      <c r="O10" s="248">
        <f>IFERROR(M10/K10,"-")</f>
        <v>0.12692307692308</v>
      </c>
      <c r="P10" s="250">
        <f>IFERROR(G10/K10,"-")</f>
        <v>3409.5596153846</v>
      </c>
      <c r="Q10" s="251">
        <f>SUM(Q6:Q9)</f>
        <v>98</v>
      </c>
      <c r="R10" s="248">
        <f>IFERROR(Q10/K10,"-")</f>
        <v>0.18846153846154</v>
      </c>
      <c r="S10" s="339">
        <f>SUM(S6:S9)</f>
        <v>4215560</v>
      </c>
      <c r="T10" s="339">
        <f>IFERROR(S10/K10,"-")</f>
        <v>8106.8461538462</v>
      </c>
      <c r="U10" s="339">
        <f>IFERROR(S10/Q10,"-")</f>
        <v>43015.918367347</v>
      </c>
      <c r="V10" s="339">
        <f>S10-G10</f>
        <v>2442589</v>
      </c>
      <c r="W10" s="252">
        <f>S10/G10</f>
        <v>2.3776813044319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