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<sst xmlns="http://schemas.openxmlformats.org/spreadsheetml/2006/main" uniqueCount="80">
  <si>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</si>
  <si>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</si>
  <si>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</si>
  <si>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</si>
  <si>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</si>
  <si>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</si>
  <si>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</si>
  <si>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</si>
  <si>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</si>
  <si>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</si>
  <si>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</si>
  <si>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</si>
  <si>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</si>
  <si>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</si>
  <si>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</si>
  <si>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</si>
  <si>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</si>
  <si>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</si>
  <si>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</si>
  <si>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</si>
  <si>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</si>
  <si>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</si>
  <si>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</si>
  <si>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</si>
  <si>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</si>
  <si>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</si>
  <si>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</si>
  <si>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</si>
  <si>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</si>
  <si>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</si>
  <si>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</si>
  <si>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</si>
  <si>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</si>
  <si>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</si>
  <si>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</si>
  <si>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</si>
  <si>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</si>
  <si>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</si>
  <si>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</si>
  <si>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</si>
  <si>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</si>
  <si>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</si>
  <si>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</si>
  <si>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</si>
  <si>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</si>
  <si>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</si>
  <si>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</si>
  <si>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</si>
  <si>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</si>
  <si>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</si>
  <si>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</si>
  <si>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</si>
  <si>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</si>
  <si>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</si>
  <si>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</si>
  <si>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</si>
  <si>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</si>
  <si>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</si>
  <si>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</si>
  <si>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</si>
  <si>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</si>
  <si>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ht313</t>
  </si>
  <si>
    <t>lp02</t>
  </si>
  <si>
    <t>RNパック</t>
  </si>
  <si>
    <t>11月01日(火)</t>
  </si>
  <si>
    <t>ht314</t>
  </si>
  <si>
    <t>ht315</t>
  </si>
  <si>
    <t>ht316</t>
  </si>
  <si>
    <t>空電</t>
  </si>
  <si>
    <t>ht317</t>
  </si>
  <si>
    <t>ht318</t>
  </si>
  <si>
    <t>雑誌 TOTAL</t>
  </si>
  <si>
    <t>●リスティング 広告</t>
  </si>
  <si>
    <t>UA</t>
  </si>
  <si>
    <t>adyd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</si>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</sst>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500000</v>
      </c>
      <c r="E6" s="76">
        <v>403</v>
      </c>
      <c r="F6" s="76">
        <v>179</v>
      </c>
      <c r="G6" s="76">
        <v>552</v>
      </c>
      <c r="H6" s="86">
        <v>75</v>
      </c>
      <c r="I6" s="87">
        <v>1</v>
      </c>
      <c r="J6" s="140">
        <f>H6+I6</f>
        <v>76</v>
      </c>
      <c r="K6" s="77">
        <f>IFERROR(J6/G6,"-")</f>
        <v>0.13768115942029</v>
      </c>
      <c r="L6" s="76">
        <v>17</v>
      </c>
      <c r="M6" s="76">
        <v>29</v>
      </c>
      <c r="N6" s="77">
        <f>IFERROR(L6/J6,"-")</f>
        <v>0.22368421052632</v>
      </c>
      <c r="O6" s="78">
        <f>IFERROR(D6/J6,"-")</f>
        <v>6578.9473684211</v>
      </c>
      <c r="P6" s="79">
        <v>18</v>
      </c>
      <c r="Q6" s="77">
        <f>IFERROR(P6/J6,"-")</f>
        <v>0.23684210526316</v>
      </c>
      <c r="R6" s="331">
        <v>1269000</v>
      </c>
      <c r="S6" s="332">
        <f>IFERROR(R6/J6,"-")</f>
        <v>16697.368421053</v>
      </c>
      <c r="T6" s="332">
        <f>IFERROR(R6/P6,"-")</f>
        <v>70500</v>
      </c>
      <c r="U6" s="326">
        <f>IFERROR(R6-D6,"-")</f>
        <v>769000</v>
      </c>
      <c r="V6" s="80">
        <f>R6/D6</f>
        <v>2.538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1791652</v>
      </c>
      <c r="E7" s="76">
        <v>819</v>
      </c>
      <c r="F7" s="76">
        <v>0</v>
      </c>
      <c r="G7" s="76">
        <v>70791</v>
      </c>
      <c r="H7" s="86">
        <v>356</v>
      </c>
      <c r="I7" s="87">
        <v>0</v>
      </c>
      <c r="J7" s="140">
        <f>H7+I7</f>
        <v>356</v>
      </c>
      <c r="K7" s="77">
        <f>IFERROR(J7/G7,"-")</f>
        <v>0.0050288878529757</v>
      </c>
      <c r="L7" s="76">
        <v>115</v>
      </c>
      <c r="M7" s="76">
        <v>167</v>
      </c>
      <c r="N7" s="77">
        <f>IFERROR(L7/J7,"-")</f>
        <v>0.32303370786517</v>
      </c>
      <c r="O7" s="78">
        <f>IFERROR(D7/J7,"-")</f>
        <v>5032.7303370787</v>
      </c>
      <c r="P7" s="79">
        <v>90</v>
      </c>
      <c r="Q7" s="77">
        <f>IFERROR(P7/J7,"-")</f>
        <v>0.25280898876404</v>
      </c>
      <c r="R7" s="331">
        <v>2923000</v>
      </c>
      <c r="S7" s="332">
        <f>IFERROR(R7/J7,"-")</f>
        <v>8210.6741573034</v>
      </c>
      <c r="T7" s="332">
        <f>IFERROR(R7/P7,"-")</f>
        <v>32477.777777778</v>
      </c>
      <c r="U7" s="326">
        <f>IFERROR(R7-D7,"-")</f>
        <v>1131348</v>
      </c>
      <c r="V7" s="80">
        <f>R7/D7</f>
        <v>1.6314552156334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2291652</v>
      </c>
      <c r="E10" s="38">
        <f>SUM(E6:E8)</f>
        <v>1222</v>
      </c>
      <c r="F10" s="38">
        <f>SUM(F6:F8)</f>
        <v>179</v>
      </c>
      <c r="G10" s="38">
        <f>SUM(G6:G8)</f>
        <v>71343</v>
      </c>
      <c r="H10" s="38">
        <f>SUM(H6:H8)</f>
        <v>431</v>
      </c>
      <c r="I10" s="38">
        <f>SUM(I6:I8)</f>
        <v>1</v>
      </c>
      <c r="J10" s="38">
        <f>SUM(J6:J8)</f>
        <v>432</v>
      </c>
      <c r="K10" s="39">
        <f>IFERROR(J10/G10,"-")</f>
        <v>0.006055254194525</v>
      </c>
      <c r="L10" s="73">
        <f>SUM(L6:L8)</f>
        <v>132</v>
      </c>
      <c r="M10" s="73">
        <f>SUM(M6:M8)</f>
        <v>196</v>
      </c>
      <c r="N10" s="39">
        <f>IFERROR(L10/J10,"-")</f>
        <v>0.30555555555556</v>
      </c>
      <c r="O10" s="40">
        <f>IFERROR(D10/J10,"-")</f>
        <v>5304.75</v>
      </c>
      <c r="P10" s="41">
        <f>SUM(P6:P8)</f>
        <v>108</v>
      </c>
      <c r="Q10" s="39">
        <f>IFERROR(P10/J10,"-")</f>
        <v>0.25</v>
      </c>
      <c r="R10" s="329">
        <f>SUM(R6:R8)</f>
        <v>4192000</v>
      </c>
      <c r="S10" s="329">
        <f>IFERROR(R10/J10,"-")</f>
        <v>9703.7037037037</v>
      </c>
      <c r="T10" s="329">
        <f>IFERROR(P10/P10,"-")</f>
        <v>1</v>
      </c>
      <c r="U10" s="329">
        <f>SUM(U6:U8)</f>
        <v>1900348</v>
      </c>
      <c r="V10" s="42">
        <f>IFERROR(R10/D10,"-")</f>
        <v>1.829248070824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2.538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500000</v>
      </c>
      <c r="K10" s="76">
        <v>101</v>
      </c>
      <c r="L10" s="76">
        <v>0</v>
      </c>
      <c r="M10" s="76">
        <v>288</v>
      </c>
      <c r="N10" s="86">
        <v>43</v>
      </c>
      <c r="O10" s="87">
        <v>1</v>
      </c>
      <c r="P10" s="88">
        <f>N10+O10</f>
        <v>44</v>
      </c>
      <c r="Q10" s="77">
        <f>IFERROR(P10/M10,"-")</f>
        <v>0.15277777777778</v>
      </c>
      <c r="R10" s="76">
        <v>4</v>
      </c>
      <c r="S10" s="76">
        <v>21</v>
      </c>
      <c r="T10" s="77">
        <f>IFERROR(R10/(P10),"-")</f>
        <v>0.090909090909091</v>
      </c>
      <c r="U10" s="332">
        <f>IFERROR(J10/SUM(N10:O15),"-")</f>
        <v>6578.9473684211</v>
      </c>
      <c r="V10" s="79">
        <v>5</v>
      </c>
      <c r="W10" s="77">
        <f>IF(P10=0,"-",V10/P10)</f>
        <v>0.11363636363636</v>
      </c>
      <c r="X10" s="331">
        <v>69000</v>
      </c>
      <c r="Y10" s="332">
        <f>IFERROR(X10/P10,"-")</f>
        <v>1568.1818181818</v>
      </c>
      <c r="Z10" s="332">
        <f>IFERROR(X10/V10,"-")</f>
        <v>13800</v>
      </c>
      <c r="AA10" s="326">
        <f>SUM(X10:X15)-SUM(J10:J15)</f>
        <v>769000</v>
      </c>
      <c r="AB10" s="80">
        <f>SUM(X10:X15)/SUM(J10:J15)</f>
        <v>2.538</v>
      </c>
      <c r="AC10" s="74"/>
      <c r="AD10" s="89">
        <v>1</v>
      </c>
      <c r="AE10" s="90">
        <f>IF(P10=0,"",IF(AD10=0,"",(AD10/P10)))</f>
        <v>0.022727272727273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23</v>
      </c>
      <c r="AN10" s="96">
        <f>IF(P10=0,"",IF(AM10=0,"",(AM10/P10)))</f>
        <v>0.52272727272727</v>
      </c>
      <c r="AO10" s="95">
        <v>1</v>
      </c>
      <c r="AP10" s="97">
        <f>IFERROR(AO10/AM10,"-")</f>
        <v>0.043478260869565</v>
      </c>
      <c r="AQ10" s="98">
        <v>3000</v>
      </c>
      <c r="AR10" s="99">
        <f>IFERROR(AQ10/AM10,"-")</f>
        <v>130.4347826087</v>
      </c>
      <c r="AS10" s="100">
        <v>1</v>
      </c>
      <c r="AT10" s="100"/>
      <c r="AU10" s="100"/>
      <c r="AV10" s="101">
        <v>4</v>
      </c>
      <c r="AW10" s="102">
        <f>IF(P10=0,"",IF(AV10=0,"",(AV10/P10)))</f>
        <v>0.090909090909091</v>
      </c>
      <c r="AX10" s="101"/>
      <c r="AY10" s="103">
        <f>IFERROR(AX10/AV10,"-")</f>
        <v>0</v>
      </c>
      <c r="AZ10" s="104"/>
      <c r="BA10" s="105">
        <f>IFERROR(AZ10/AV10,"-")</f>
        <v>0</v>
      </c>
      <c r="BB10" s="106"/>
      <c r="BC10" s="106"/>
      <c r="BD10" s="106"/>
      <c r="BE10" s="107">
        <v>2</v>
      </c>
      <c r="BF10" s="108">
        <f>IF(P10=0,"",IF(BE10=0,"",(BE10/P10)))</f>
        <v>0.045454545454545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6</v>
      </c>
      <c r="BO10" s="115">
        <f>IF(P10=0,"",IF(BN10=0,"",(BN10/P10)))</f>
        <v>0.13636363636364</v>
      </c>
      <c r="BP10" s="116">
        <v>2</v>
      </c>
      <c r="BQ10" s="117">
        <f>IFERROR(BP10/BN10,"-")</f>
        <v>0.33333333333333</v>
      </c>
      <c r="BR10" s="118">
        <v>18000</v>
      </c>
      <c r="BS10" s="119">
        <f>IFERROR(BR10/BN10,"-")</f>
        <v>3000</v>
      </c>
      <c r="BT10" s="120">
        <v>1</v>
      </c>
      <c r="BU10" s="120"/>
      <c r="BV10" s="120">
        <v>1</v>
      </c>
      <c r="BW10" s="121">
        <v>6</v>
      </c>
      <c r="BX10" s="122">
        <f>IF(P10=0,"",IF(BW10=0,"",(BW10/P10)))</f>
        <v>0.13636363636364</v>
      </c>
      <c r="BY10" s="123">
        <v>2</v>
      </c>
      <c r="BZ10" s="124">
        <f>IFERROR(BY10/BW10,"-")</f>
        <v>0.33333333333333</v>
      </c>
      <c r="CA10" s="125">
        <v>48000</v>
      </c>
      <c r="CB10" s="126">
        <f>IFERROR(CA10/BW10,"-")</f>
        <v>8000</v>
      </c>
      <c r="CC10" s="127"/>
      <c r="CD10" s="127"/>
      <c r="CE10" s="127">
        <v>2</v>
      </c>
      <c r="CF10" s="128">
        <v>2</v>
      </c>
      <c r="CG10" s="129">
        <f>IF(P10=0,"",IF(CF10=0,"",(CF10/P10)))</f>
        <v>0.045454545454545</v>
      </c>
      <c r="CH10" s="130"/>
      <c r="CI10" s="131">
        <f>IFERROR(CH10/CF10,"-")</f>
        <v>0</v>
      </c>
      <c r="CJ10" s="132"/>
      <c r="CK10" s="133">
        <f>IFERROR(CJ10/CF10,"-")</f>
        <v>0</v>
      </c>
      <c r="CL10" s="134"/>
      <c r="CM10" s="134"/>
      <c r="CN10" s="134"/>
      <c r="CO10" s="135">
        <v>5</v>
      </c>
      <c r="CP10" s="136">
        <v>69000</v>
      </c>
      <c r="CQ10" s="136">
        <v>35000</v>
      </c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2"/>
      <c r="V11" s="79">
        <v>0</v>
      </c>
      <c r="W11" s="77" t="str">
        <f>IF(P11=0,"-",V11/P11)</f>
        <v>-</v>
      </c>
      <c r="X11" s="331">
        <v>0</v>
      </c>
      <c r="Y11" s="332" t="str">
        <f>IFERROR(X11/P11,"-")</f>
        <v>-</v>
      </c>
      <c r="Z11" s="332" t="str">
        <f>IFERROR(X11/V11,"-")</f>
        <v>-</v>
      </c>
      <c r="AA11" s="326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5</v>
      </c>
      <c r="L13" s="32">
        <v>3</v>
      </c>
      <c r="M13" s="29">
        <v>0</v>
      </c>
      <c r="N13" s="21">
        <v>0</v>
      </c>
      <c r="O13" s="21">
        <v>0</v>
      </c>
      <c r="P13" s="21">
        <f>N13+O13</f>
        <v>0</v>
      </c>
      <c r="Q13" s="30" t="str">
        <f>IFERROR(P13/M13,"-")</f>
        <v>-</v>
      </c>
      <c r="R13" s="30">
        <v>0</v>
      </c>
      <c r="S13" s="21">
        <v>0</v>
      </c>
      <c r="T13" s="30" t="str">
        <f>IFERROR(R13/(P13),"-")</f>
        <v>-</v>
      </c>
      <c r="U13" s="333"/>
      <c r="V13" s="23">
        <v>0</v>
      </c>
      <c r="W13" s="23" t="str">
        <f>IF(P13=0,"-",V13/P13)</f>
        <v>-</v>
      </c>
      <c r="X13" s="333">
        <v>0</v>
      </c>
      <c r="Y13" s="333" t="str">
        <f>IFERROR(X13/P13,"-")</f>
        <v>-</v>
      </c>
      <c r="Z13" s="333" t="str">
        <f>IFERROR(X13/V13,"-")</f>
        <v>-</v>
      </c>
      <c r="AA13" s="333"/>
      <c r="AB13" s="31"/>
      <c r="AC13" s="56"/>
      <c r="AD13" s="58"/>
      <c r="AE13" s="59" t="str">
        <f>IF(P13=0,"",IF(AD13=0,"",(AD13/P13)))</f>
        <v/>
      </c>
      <c r="AF13" s="58"/>
      <c r="AG13" s="62" t="str">
        <f>IFERROR(AF13/AD13,"-")</f>
        <v>-</v>
      </c>
      <c r="AH13" s="63"/>
      <c r="AI13" s="64" t="str">
        <f>IFERROR(AH13/AD13,"-")</f>
        <v>-</v>
      </c>
      <c r="AJ13" s="65"/>
      <c r="AK13" s="65"/>
      <c r="AL13" s="65"/>
      <c r="AM13" s="58"/>
      <c r="AN13" s="59" t="str">
        <f>IF(P13=0,"",IF(AM13=0,"",(AM13/P13)))</f>
        <v/>
      </c>
      <c r="AO13" s="58"/>
      <c r="AP13" s="62" t="str">
        <f>IFERROR(AO13/AM13,"-")</f>
        <v>-</v>
      </c>
      <c r="AQ13" s="63"/>
      <c r="AR13" s="64" t="str">
        <f>IFERROR(AQ13/AM13,"-")</f>
        <v>-</v>
      </c>
      <c r="AS13" s="65"/>
      <c r="AT13" s="65"/>
      <c r="AU13" s="65"/>
      <c r="AV13" s="58"/>
      <c r="AW13" s="59" t="str">
        <f>IF(P13=0,"",IF(AV13=0,"",(AV13/P13)))</f>
        <v/>
      </c>
      <c r="AX13" s="58"/>
      <c r="AY13" s="62" t="str">
        <f>IFERROR(AX13/AV13,"-")</f>
        <v>-</v>
      </c>
      <c r="AZ13" s="63"/>
      <c r="BA13" s="64" t="str">
        <f>IFERROR(AZ13/AV13,"-")</f>
        <v>-</v>
      </c>
      <c r="BB13" s="65"/>
      <c r="BC13" s="65"/>
      <c r="BD13" s="65"/>
      <c r="BE13" s="58"/>
      <c r="BF13" s="59" t="str">
        <f>IF(P13=0,"",IF(BE13=0,"",(BE13/P13)))</f>
        <v/>
      </c>
      <c r="BG13" s="58"/>
      <c r="BH13" s="62" t="str">
        <f>IFERROR(BG13/BE13,"-")</f>
        <v>-</v>
      </c>
      <c r="BI13" s="63"/>
      <c r="BJ13" s="64" t="str">
        <f>IFERROR(BI13/BE13,"-")</f>
        <v>-</v>
      </c>
      <c r="BK13" s="65"/>
      <c r="BL13" s="65"/>
      <c r="BM13" s="65"/>
      <c r="BN13" s="60"/>
      <c r="BO13" s="61" t="str">
        <f>IF(P13=0,"",IF(BN13=0,"",(BN13/P13)))</f>
        <v/>
      </c>
      <c r="BP13" s="58"/>
      <c r="BQ13" s="62" t="str">
        <f>IFERROR(BP13/BN13,"-")</f>
        <v>-</v>
      </c>
      <c r="BR13" s="63"/>
      <c r="BS13" s="64" t="str">
        <f>IFERROR(BR13/BN13,"-")</f>
        <v>-</v>
      </c>
      <c r="BT13" s="65"/>
      <c r="BU13" s="65"/>
      <c r="BV13" s="65"/>
      <c r="BW13" s="60"/>
      <c r="BX13" s="61" t="str">
        <f>IF(P13=0,"",IF(BW13=0,"",(BW13/P13)))</f>
        <v/>
      </c>
      <c r="BY13" s="58"/>
      <c r="BZ13" s="62" t="str">
        <f>IFERROR(BY13/BW13,"-")</f>
        <v>-</v>
      </c>
      <c r="CA13" s="63"/>
      <c r="CB13" s="64" t="str">
        <f>IFERROR(CA13/BW13,"-")</f>
        <v>-</v>
      </c>
      <c r="CC13" s="65"/>
      <c r="CD13" s="65"/>
      <c r="CE13" s="65"/>
      <c r="CF13" s="60"/>
      <c r="CG13" s="61" t="str">
        <f>IF(P13=0,"",IF(CF13=0,"",(CF13/P13)))</f>
        <v/>
      </c>
      <c r="CH13" s="58"/>
      <c r="CI13" s="62" t="str">
        <f>IFERROR(CH13/CF13,"-")</f>
        <v>-</v>
      </c>
      <c r="CJ13" s="63"/>
      <c r="CK13" s="64" t="str">
        <f>IFERROR(CJ13/CF13,"-")</f>
        <v>-</v>
      </c>
      <c r="CL13" s="65"/>
      <c r="CM13" s="65"/>
      <c r="CN13" s="65"/>
      <c r="CO13" s="66">
        <v>0</v>
      </c>
      <c r="CP13" s="63">
        <v>0</v>
      </c>
      <c r="CQ13" s="63"/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297</v>
      </c>
      <c r="L14" s="38">
        <v>176</v>
      </c>
      <c r="M14" s="38">
        <v>264</v>
      </c>
      <c r="N14" s="38">
        <v>32</v>
      </c>
      <c r="O14" s="38">
        <v>0</v>
      </c>
      <c r="P14" s="38">
        <f>N14+O14</f>
        <v>32</v>
      </c>
      <c r="Q14" s="39">
        <f>IFERROR(P14/M14,"-")</f>
        <v>0.12121212121212</v>
      </c>
      <c r="R14" s="73">
        <v>13</v>
      </c>
      <c r="S14" s="73">
        <v>8</v>
      </c>
      <c r="T14" s="39">
        <f>IFERROR(R14/(P14),"-")</f>
        <v>0.40625</v>
      </c>
      <c r="U14" s="334"/>
      <c r="V14" s="41">
        <v>13</v>
      </c>
      <c r="W14" s="39">
        <f>IF(P14=0,"-",V14/P14)</f>
        <v>0.40625</v>
      </c>
      <c r="X14" s="329">
        <v>1200000</v>
      </c>
      <c r="Y14" s="329">
        <f>IFERROR(X14/P14,"-")</f>
        <v>37500</v>
      </c>
      <c r="Z14" s="329">
        <f>IFERROR(X14/V14,"-")</f>
        <v>92307.692307692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>
        <v>1</v>
      </c>
      <c r="AN14" s="57">
        <f>IF(P14=0,"",IF(AM14=0,"",(AM14/P14)))</f>
        <v>0.03125</v>
      </c>
      <c r="AO14" s="57"/>
      <c r="AP14" s="57">
        <f>IFERROR(AO14/AM14,"-")</f>
        <v>0</v>
      </c>
      <c r="AQ14" s="57"/>
      <c r="AR14" s="57">
        <f>IFERROR(AQ14/AM14,"-")</f>
        <v>0</v>
      </c>
      <c r="AS14" s="57"/>
      <c r="AT14" s="57"/>
      <c r="AU14" s="57"/>
      <c r="AV14" s="57">
        <v>2</v>
      </c>
      <c r="AW14" s="57">
        <f>IF(P14=0,"",IF(AV14=0,"",(AV14/P14)))</f>
        <v>0.0625</v>
      </c>
      <c r="AX14" s="57"/>
      <c r="AY14" s="57">
        <f>IFERROR(AX14/AV14,"-")</f>
        <v>0</v>
      </c>
      <c r="AZ14" s="57"/>
      <c r="BA14" s="57">
        <f>IFERROR(AZ14/AV14,"-")</f>
        <v>0</v>
      </c>
      <c r="BB14" s="57"/>
      <c r="BC14" s="57"/>
      <c r="BD14" s="57"/>
      <c r="BE14" s="57">
        <v>6</v>
      </c>
      <c r="BF14" s="57">
        <f>IF(P14=0,"",IF(BE14=0,"",(BE14/P14)))</f>
        <v>0.1875</v>
      </c>
      <c r="BG14" s="57"/>
      <c r="BH14" s="57">
        <f>IFERROR(BG14/BE14,"-")</f>
        <v>0</v>
      </c>
      <c r="BI14" s="57"/>
      <c r="BJ14" s="57">
        <f>IFERROR(BI14/BE14,"-")</f>
        <v>0</v>
      </c>
      <c r="BK14" s="57"/>
      <c r="BL14" s="57"/>
      <c r="BM14" s="57"/>
      <c r="BN14" s="57">
        <v>12</v>
      </c>
      <c r="BO14" s="57">
        <f>IF(P14=0,"",IF(BN14=0,"",(BN14/P14)))</f>
        <v>0.375</v>
      </c>
      <c r="BP14" s="57">
        <v>6</v>
      </c>
      <c r="BQ14" s="57">
        <f>IFERROR(BP14/BN14,"-")</f>
        <v>0.5</v>
      </c>
      <c r="BR14" s="57">
        <v>157000</v>
      </c>
      <c r="BS14" s="57">
        <f>IFERROR(BR14/BN14,"-")</f>
        <v>13083.333333333</v>
      </c>
      <c r="BT14" s="57">
        <v>4</v>
      </c>
      <c r="BU14" s="57"/>
      <c r="BV14" s="57">
        <v>2</v>
      </c>
      <c r="BW14" s="57">
        <v>9</v>
      </c>
      <c r="BX14" s="57">
        <f>IF(P14=0,"",IF(BW14=0,"",(BW14/P14)))</f>
        <v>0.28125</v>
      </c>
      <c r="BY14" s="57">
        <v>6</v>
      </c>
      <c r="BZ14" s="57">
        <f>IFERROR(BY14/BW14,"-")</f>
        <v>0.66666666666667</v>
      </c>
      <c r="CA14" s="57">
        <v>1023000</v>
      </c>
      <c r="CB14" s="57">
        <f>IFERROR(CA14/BW14,"-")</f>
        <v>113666.66666667</v>
      </c>
      <c r="CC14" s="57"/>
      <c r="CD14" s="57"/>
      <c r="CE14" s="57">
        <v>6</v>
      </c>
      <c r="CF14" s="57">
        <v>2</v>
      </c>
      <c r="CG14" s="57">
        <f>IF(P14=0,"",IF(CF14=0,"",(CF14/P14)))</f>
        <v>0.0625</v>
      </c>
      <c r="CH14" s="57">
        <v>1</v>
      </c>
      <c r="CI14" s="57">
        <f>IFERROR(CH14/CF14,"-")</f>
        <v>0.5</v>
      </c>
      <c r="CJ14" s="57">
        <v>20000</v>
      </c>
      <c r="CK14" s="57">
        <f>IFERROR(CJ14/CF14,"-")</f>
        <v>10000</v>
      </c>
      <c r="CL14" s="57"/>
      <c r="CM14" s="57"/>
      <c r="CN14" s="57">
        <v>1</v>
      </c>
      <c r="CO14" s="57">
        <v>13</v>
      </c>
      <c r="CP14" s="57">
        <v>1200000</v>
      </c>
      <c r="CQ14" s="57">
        <v>543000</v>
      </c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f>N15+O15</f>
        <v>0</v>
      </c>
      <c r="Q15" s="69" t="str">
        <f>IFERROR(P15/M15,"-")</f>
        <v>-</v>
      </c>
      <c r="R15" s="69">
        <v>0</v>
      </c>
      <c r="S15" s="69">
        <v>0</v>
      </c>
      <c r="T15" s="69" t="str">
        <f>IFERROR(R15/(P15),"-")</f>
        <v>-</v>
      </c>
      <c r="V15" s="69">
        <v>0</v>
      </c>
      <c r="W15" s="69" t="str">
        <f>IF(P15=0,"-",V15/P15)</f>
        <v>-</v>
      </c>
      <c r="X15" s="69">
        <v>0</v>
      </c>
      <c r="Y15" s="69" t="str">
        <f>IFERROR(X15/P15,"-")</f>
        <v>-</v>
      </c>
      <c r="Z15" s="69" t="str">
        <f>IFERROR(X15/V15,"-")</f>
        <v>-</v>
      </c>
      <c r="AD15" s="69"/>
      <c r="AE15" s="69" t="str">
        <f>IF(P15=0,"",IF(AD15=0,"",(AD15/P15)))</f>
        <v/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 t="str">
        <f>IF(P15=0,"",IF(AM15=0,"",(AM15/P15)))</f>
        <v/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 t="str">
        <f>IF(P15=0,"",IF(AV15=0,"",(AV15/P15)))</f>
        <v/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 t="str">
        <f>IF(P15=0,"",IF(BE15=0,"",(BE15/P15)))</f>
        <v/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 t="str">
        <f>IF(P15=0,"",IF(BN15=0,"",(BN15/P15)))</f>
        <v/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 t="str">
        <f>IF(P15=0,"",IF(BW15=0,"",(BW15/P15)))</f>
        <v/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 t="str">
        <f>IF(P15=0,"",IF(CF15=0,"",(CF15/P15)))</f>
        <v/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2.538</v>
      </c>
      <c r="G18" s="69" t="s">
        <v>71</v>
      </c>
      <c r="J18" s="69">
        <f>SUM(J6:J17)</f>
        <v>500000</v>
      </c>
      <c r="K18" s="69">
        <f>SUM(K6:K17)</f>
        <v>403</v>
      </c>
      <c r="L18" s="69">
        <f>SUM(L6:L17)</f>
        <v>179</v>
      </c>
      <c r="M18" s="69">
        <f>SUM(M6:M17)</f>
        <v>552</v>
      </c>
      <c r="N18" s="69">
        <f>SUM(N6:N17)</f>
        <v>75</v>
      </c>
      <c r="O18" s="69">
        <f>SUM(O6:O17)</f>
        <v>1</v>
      </c>
      <c r="P18" s="69">
        <f>SUM(P6:P17)</f>
        <v>76</v>
      </c>
      <c r="Q18" s="69">
        <f>IFERROR(P18/M18,"-")</f>
        <v>0.13768115942029</v>
      </c>
      <c r="R18" s="69">
        <f>SUM(R6:R17)</f>
        <v>17</v>
      </c>
      <c r="S18" s="69">
        <f>SUM(S6:S17)</f>
        <v>29</v>
      </c>
      <c r="T18" s="69">
        <f>IFERROR(R18/P18,"-")</f>
        <v>0.22368421052632</v>
      </c>
      <c r="U18" s="69">
        <f>IFERROR(J18/P18,"-")</f>
        <v>6578.9473684211</v>
      </c>
      <c r="V18" s="69">
        <f>SUM(V6:V17)</f>
        <v>18</v>
      </c>
      <c r="W18" s="69">
        <f>IFERROR(V18/P18,"-")</f>
        <v>0.23684210526316</v>
      </c>
      <c r="X18" s="69">
        <f>SUM(X6:X17)</f>
        <v>1269000</v>
      </c>
      <c r="Y18" s="69">
        <f>IFERROR(X18/P18,"-")</f>
        <v>16697.368421053</v>
      </c>
      <c r="Z18" s="69">
        <f>IFERROR(X18/V18,"-")</f>
        <v>70500</v>
      </c>
      <c r="AA18" s="69">
        <f>X18-J18</f>
        <v>769000</v>
      </c>
      <c r="AB18" s="69">
        <f>X18/J18</f>
        <v>2.538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1.6314552156334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1791652</v>
      </c>
      <c r="H6" s="173">
        <v>817</v>
      </c>
      <c r="I6" s="173">
        <v>0</v>
      </c>
      <c r="J6" s="173">
        <v>70791</v>
      </c>
      <c r="K6" s="174">
        <v>356</v>
      </c>
      <c r="L6" s="175">
        <f>IFERROR(K6/J6,"-")</f>
        <v>0.0050288878529757</v>
      </c>
      <c r="M6" s="173">
        <v>115</v>
      </c>
      <c r="N6" s="173">
        <v>167</v>
      </c>
      <c r="O6" s="175">
        <f>IFERROR(M6/(K6),"-")</f>
        <v>0.32303370786517</v>
      </c>
      <c r="P6" s="176">
        <f>IFERROR(G6/SUM(K6:K6),"-")</f>
        <v>5032.7303370787</v>
      </c>
      <c r="Q6" s="177">
        <v>90</v>
      </c>
      <c r="R6" s="175">
        <f>IF(K6=0,"-",Q6/K6)</f>
        <v>0.25280898876404</v>
      </c>
      <c r="S6" s="341">
        <v>2923000</v>
      </c>
      <c r="T6" s="342">
        <f>IFERROR(S6/K6,"-")</f>
        <v>8210.6741573034</v>
      </c>
      <c r="U6" s="342">
        <f>IFERROR(S6/Q6,"-")</f>
        <v>32477.777777778</v>
      </c>
      <c r="V6" s="336">
        <f>SUM(S6:S6)-SUM(G6:G6)</f>
        <v>1131348</v>
      </c>
      <c r="W6" s="179">
        <f>SUM(S6:S6)/SUM(G6:G6)</f>
        <v>1.6314552156334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/>
      <c r="AR6" s="193">
        <f>IF(K6=0,"",IF(AQ6=0,"",(AQ6/K6)))</f>
        <v>0</v>
      </c>
      <c r="AS6" s="192"/>
      <c r="AT6" s="194" t="str">
        <f>IFERROR(AS6/AQ6,"-")</f>
        <v>-</v>
      </c>
      <c r="AU6" s="195"/>
      <c r="AV6" s="196" t="str">
        <f>IFERROR(AU6/AQ6,"-")</f>
        <v>-</v>
      </c>
      <c r="AW6" s="197"/>
      <c r="AX6" s="197"/>
      <c r="AY6" s="197"/>
      <c r="AZ6" s="198">
        <v>10</v>
      </c>
      <c r="BA6" s="199">
        <f>IF(K6=0,"",IF(AZ6=0,"",(AZ6/K6)))</f>
        <v>0.028089887640449</v>
      </c>
      <c r="BB6" s="198"/>
      <c r="BC6" s="200">
        <f>IFERROR(BB6/AZ6,"-")</f>
        <v>0</v>
      </c>
      <c r="BD6" s="201"/>
      <c r="BE6" s="202">
        <f>IFERROR(BD6/AZ6,"-")</f>
        <v>0</v>
      </c>
      <c r="BF6" s="203"/>
      <c r="BG6" s="203"/>
      <c r="BH6" s="203"/>
      <c r="BI6" s="204">
        <v>152</v>
      </c>
      <c r="BJ6" s="205">
        <f>IF(K6=0,"",IF(BI6=0,"",(BI6/K6)))</f>
        <v>0.42696629213483</v>
      </c>
      <c r="BK6" s="206">
        <v>31</v>
      </c>
      <c r="BL6" s="207">
        <f>IFERROR(BK6/BI6,"-")</f>
        <v>0.20394736842105</v>
      </c>
      <c r="BM6" s="208">
        <v>604000</v>
      </c>
      <c r="BN6" s="209">
        <f>IFERROR(BM6/BI6,"-")</f>
        <v>3973.6842105263</v>
      </c>
      <c r="BO6" s="210">
        <v>16</v>
      </c>
      <c r="BP6" s="210">
        <v>8</v>
      </c>
      <c r="BQ6" s="210">
        <v>7</v>
      </c>
      <c r="BR6" s="211">
        <v>153</v>
      </c>
      <c r="BS6" s="212">
        <f>IF(K6=0,"",IF(BR6=0,"",(BR6/K6)))</f>
        <v>0.42977528089888</v>
      </c>
      <c r="BT6" s="213">
        <v>41</v>
      </c>
      <c r="BU6" s="214">
        <f>IFERROR(BT6/BR6,"-")</f>
        <v>0.26797385620915</v>
      </c>
      <c r="BV6" s="215">
        <v>1669000</v>
      </c>
      <c r="BW6" s="216">
        <f>IFERROR(BV6/BR6,"-")</f>
        <v>10908.496732026</v>
      </c>
      <c r="BX6" s="217">
        <v>14</v>
      </c>
      <c r="BY6" s="217">
        <v>6</v>
      </c>
      <c r="BZ6" s="217">
        <v>21</v>
      </c>
      <c r="CA6" s="218">
        <v>41</v>
      </c>
      <c r="CB6" s="219">
        <f>IF(K6=0,"",IF(CA6=0,"",(CA6/K6)))</f>
        <v>0.11516853932584</v>
      </c>
      <c r="CC6" s="220">
        <v>18</v>
      </c>
      <c r="CD6" s="221">
        <f>IFERROR(CC6/CA6,"-")</f>
        <v>0.4390243902439</v>
      </c>
      <c r="CE6" s="222">
        <v>650000</v>
      </c>
      <c r="CF6" s="223">
        <f>IFERROR(CE6/CA6,"-")</f>
        <v>15853.658536585</v>
      </c>
      <c r="CG6" s="224">
        <v>5</v>
      </c>
      <c r="CH6" s="224">
        <v>2</v>
      </c>
      <c r="CI6" s="224">
        <v>11</v>
      </c>
      <c r="CJ6" s="225">
        <v>90</v>
      </c>
      <c r="CK6" s="226">
        <v>2923000</v>
      </c>
      <c r="CL6" s="226">
        <v>333000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2</v>
      </c>
      <c r="I7" s="173">
        <v>0</v>
      </c>
      <c r="J7" s="173">
        <v>0</v>
      </c>
      <c r="K7" s="174">
        <v>0</v>
      </c>
      <c r="L7" s="175" t="str">
        <f>IFERROR(K7/J7,"-")</f>
        <v>-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1791652</v>
      </c>
      <c r="H10" s="246">
        <f>SUM(H6:H9)</f>
        <v>819</v>
      </c>
      <c r="I10" s="246">
        <f>SUM(I6:I9)</f>
        <v>0</v>
      </c>
      <c r="J10" s="246">
        <f>SUM(J6:J9)</f>
        <v>70791</v>
      </c>
      <c r="K10" s="246">
        <f>SUM(K6:K9)</f>
        <v>356</v>
      </c>
      <c r="L10" s="248">
        <f>IFERROR(K10/J10,"-")</f>
        <v>0.0050288878529757</v>
      </c>
      <c r="M10" s="249">
        <f>SUM(M6:M9)</f>
        <v>115</v>
      </c>
      <c r="N10" s="249">
        <f>SUM(N6:N9)</f>
        <v>167</v>
      </c>
      <c r="O10" s="248">
        <f>IFERROR(M10/K10,"-")</f>
        <v>0.32303370786517</v>
      </c>
      <c r="P10" s="250">
        <f>IFERROR(G10/K10,"-")</f>
        <v>5032.7303370787</v>
      </c>
      <c r="Q10" s="251">
        <f>SUM(Q6:Q9)</f>
        <v>90</v>
      </c>
      <c r="R10" s="248">
        <f>IFERROR(Q10/K10,"-")</f>
        <v>0.25280898876404</v>
      </c>
      <c r="S10" s="339">
        <f>SUM(S6:S9)</f>
        <v>2923000</v>
      </c>
      <c r="T10" s="339">
        <f>IFERROR(S10/K10,"-")</f>
        <v>8210.6741573034</v>
      </c>
      <c r="U10" s="339">
        <f>IFERROR(S10/Q10,"-")</f>
        <v>32477.777777778</v>
      </c>
      <c r="V10" s="339">
        <f>S10-G10</f>
        <v>1131348</v>
      </c>
      <c r="W10" s="252">
        <f>S10/G10</f>
        <v>1.6314552156334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