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<sst xmlns="http://schemas.openxmlformats.org/spreadsheetml/2006/main" uniqueCount="135">
  <si>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</si>
  <si>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</si>
  <si>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</si>
  <si>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</si>
  <si>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</si>
  <si>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</si>
  <si>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</si>
  <si>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</si>
  <si>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</si>
  <si>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</si>
  <si>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</si>
  <si>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</si>
  <si>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</si>
  <si>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</si>
  <si>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</si>
  <si>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</si>
  <si>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</si>
  <si>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</si>
  <si>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</si>
  <si>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</si>
  <si>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</si>
  <si>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</si>
  <si>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</si>
  <si>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</si>
  <si>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</si>
  <si>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</si>
  <si>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</si>
  <si>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</si>
  <si>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</si>
  <si>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</si>
  <si>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</si>
  <si>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</si>
  <si>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</si>
  <si>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</si>
  <si>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</si>
  <si>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</si>
  <si>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</si>
  <si>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</si>
  <si>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</si>
  <si>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</si>
  <si>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</si>
  <si>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</si>
  <si>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</si>
  <si>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</si>
  <si>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</si>
  <si>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</si>
  <si>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</si>
  <si>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</si>
  <si>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</si>
  <si>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</si>
  <si>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</si>
  <si>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</si>
  <si>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</si>
  <si>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</si>
  <si>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</si>
  <si>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</si>
  <si>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</si>
  <si>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</si>
  <si>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</si>
  <si>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</si>
  <si>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</si>
  <si>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</si>
  <si>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</si>
  <si>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sd2053</t>
  </si>
  <si>
    <t>①再婚&amp;理解者版（塩見彩）</t>
  </si>
  <si>
    <t>①再婚&amp;理解者</t>
  </si>
  <si>
    <t>lp02</t>
  </si>
  <si>
    <t>スポニチ関西</t>
  </si>
  <si>
    <t>半2段つかみ20段保証</t>
  </si>
  <si>
    <t>20段保証</t>
  </si>
  <si>
    <t>sd2054</t>
  </si>
  <si>
    <t>空電</t>
  </si>
  <si>
    <t>sd2055</t>
  </si>
  <si>
    <t>②大正版（塩見彩）</t>
  </si>
  <si>
    <t>②学生いませんギャルもいません熟女熟女熟女熟女</t>
  </si>
  <si>
    <t>sd2056</t>
  </si>
  <si>
    <t>sd2057</t>
  </si>
  <si>
    <t>③旧デイリー風（塩見彩）</t>
  </si>
  <si>
    <t>③もう50代の熟女だけど</t>
  </si>
  <si>
    <t>sd2058</t>
  </si>
  <si>
    <t>sd2059</t>
  </si>
  <si>
    <t>④求人版（塩見彩）</t>
  </si>
  <si>
    <t>④中年の男女が出会える昭和世代専門の出会い場</t>
  </si>
  <si>
    <t>sd2060</t>
  </si>
  <si>
    <t>sd2061</t>
  </si>
  <si>
    <t>デリヘル版2（塩見彩）</t>
  </si>
  <si>
    <t>70歳までの出会いリクルート</t>
  </si>
  <si>
    <t>スポニチ関東</t>
  </si>
  <si>
    <t>全5段</t>
  </si>
  <si>
    <t>5月28日(土)</t>
  </si>
  <si>
    <t>sd2062</t>
  </si>
  <si>
    <t>sd2063</t>
  </si>
  <si>
    <t>sd2064</t>
  </si>
  <si>
    <t>新聞 TOTAL</t>
  </si>
  <si>
    <t>●雑誌 広告</t>
  </si>
  <si>
    <t>ak348</t>
  </si>
  <si>
    <t>いろいろ</t>
  </si>
  <si>
    <t>企画枠どきどき塩見彩さんメイン</t>
  </si>
  <si>
    <t>実話カタログ企画</t>
  </si>
  <si>
    <t>企画枠</t>
  </si>
  <si>
    <t>5月01日(日)</t>
  </si>
  <si>
    <t>ak349</t>
  </si>
  <si>
    <t>ak350</t>
  </si>
  <si>
    <t>大洋図書</t>
  </si>
  <si>
    <t>5Pセフレ確保(塩見彩さん）</t>
  </si>
  <si>
    <t>実話ナックルズ ウルトラ</t>
  </si>
  <si>
    <t>1C5P</t>
  </si>
  <si>
    <t>5月30日(月)</t>
  </si>
  <si>
    <t>ak351</t>
  </si>
  <si>
    <t>ht277</t>
  </si>
  <si>
    <t>RNパック</t>
  </si>
  <si>
    <t>ht278</t>
  </si>
  <si>
    <t>ht279</t>
  </si>
  <si>
    <t>ht280</t>
  </si>
  <si>
    <t>ht281</t>
  </si>
  <si>
    <t>ht282</t>
  </si>
  <si>
    <t>雑誌 TOTAL</t>
  </si>
  <si>
    <t>●DVD 広告</t>
  </si>
  <si>
    <t>pk265</t>
  </si>
  <si>
    <t>三和出版</t>
  </si>
  <si>
    <t>DVD漫画たかし</t>
  </si>
  <si>
    <t>A4、CVS日版PB</t>
  </si>
  <si>
    <t>人妻日和</t>
  </si>
  <si>
    <t>DVD袋表4C</t>
  </si>
  <si>
    <t>5月31日(火)</t>
  </si>
  <si>
    <t>pk266</t>
  </si>
  <si>
    <t>DVD TOTAL</t>
  </si>
  <si>
    <t>●リスティング 広告</t>
  </si>
  <si>
    <t>UA</t>
  </si>
  <si>
    <t>adyd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</si>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</sst>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12</v>
      </c>
      <c r="D6" s="329">
        <v>804000</v>
      </c>
      <c r="E6" s="79">
        <v>454</v>
      </c>
      <c r="F6" s="79">
        <v>123</v>
      </c>
      <c r="G6" s="79">
        <v>558</v>
      </c>
      <c r="H6" s="89">
        <v>56</v>
      </c>
      <c r="I6" s="90">
        <v>2</v>
      </c>
      <c r="J6" s="143">
        <f>H6+I6</f>
        <v>58</v>
      </c>
      <c r="K6" s="80">
        <f>IFERROR(J6/G6,"-")</f>
        <v>0.10394265232975</v>
      </c>
      <c r="L6" s="79">
        <v>18</v>
      </c>
      <c r="M6" s="79">
        <v>22</v>
      </c>
      <c r="N6" s="80">
        <f>IFERROR(L6/J6,"-")</f>
        <v>0.31034482758621</v>
      </c>
      <c r="O6" s="81">
        <f>IFERROR(D6/J6,"-")</f>
        <v>13862.068965517</v>
      </c>
      <c r="P6" s="82">
        <v>18</v>
      </c>
      <c r="Q6" s="80">
        <f>IFERROR(P6/J6,"-")</f>
        <v>0.31034482758621</v>
      </c>
      <c r="R6" s="334">
        <v>838000</v>
      </c>
      <c r="S6" s="335">
        <f>IFERROR(R6/J6,"-")</f>
        <v>14448.275862069</v>
      </c>
      <c r="T6" s="335">
        <f>IFERROR(R6/P6,"-")</f>
        <v>46555.555555556</v>
      </c>
      <c r="U6" s="329">
        <f>IFERROR(R6-D6,"-")</f>
        <v>34000</v>
      </c>
      <c r="V6" s="83">
        <f>R6/D6</f>
        <v>1.0422885572139</v>
      </c>
      <c r="W6" s="77"/>
      <c r="X6" s="142"/>
    </row>
    <row r="7" spans="1:24">
      <c r="A7" s="78"/>
      <c r="B7" s="84" t="s">
        <v>24</v>
      </c>
      <c r="C7" s="84">
        <v>10</v>
      </c>
      <c r="D7" s="329">
        <v>662000</v>
      </c>
      <c r="E7" s="79">
        <v>889</v>
      </c>
      <c r="F7" s="79">
        <v>346</v>
      </c>
      <c r="G7" s="79">
        <v>855</v>
      </c>
      <c r="H7" s="89">
        <v>110</v>
      </c>
      <c r="I7" s="90">
        <v>2</v>
      </c>
      <c r="J7" s="143">
        <f>H7+I7</f>
        <v>112</v>
      </c>
      <c r="K7" s="80">
        <f>IFERROR(J7/G7,"-")</f>
        <v>0.13099415204678</v>
      </c>
      <c r="L7" s="79">
        <v>53</v>
      </c>
      <c r="M7" s="79">
        <v>17</v>
      </c>
      <c r="N7" s="80">
        <f>IFERROR(L7/J7,"-")</f>
        <v>0.47321428571429</v>
      </c>
      <c r="O7" s="81">
        <f>IFERROR(D7/J7,"-")</f>
        <v>5910.7142857143</v>
      </c>
      <c r="P7" s="82">
        <v>27</v>
      </c>
      <c r="Q7" s="80">
        <f>IFERROR(P7/J7,"-")</f>
        <v>0.24107142857143</v>
      </c>
      <c r="R7" s="334">
        <v>2055000</v>
      </c>
      <c r="S7" s="335">
        <f>IFERROR(R7/J7,"-")</f>
        <v>18348.214285714</v>
      </c>
      <c r="T7" s="335">
        <f>IFERROR(R7/P7,"-")</f>
        <v>76111.111111111</v>
      </c>
      <c r="U7" s="329">
        <f>IFERROR(R7-D7,"-")</f>
        <v>1393000</v>
      </c>
      <c r="V7" s="83">
        <f>R7/D7</f>
        <v>3.1042296072508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150000</v>
      </c>
      <c r="E8" s="79">
        <v>276</v>
      </c>
      <c r="F8" s="79">
        <v>171</v>
      </c>
      <c r="G8" s="79">
        <v>418</v>
      </c>
      <c r="H8" s="89">
        <v>104</v>
      </c>
      <c r="I8" s="90">
        <v>0</v>
      </c>
      <c r="J8" s="143">
        <f>H8+I8</f>
        <v>104</v>
      </c>
      <c r="K8" s="80">
        <f>IFERROR(J8/G8,"-")</f>
        <v>0.2488038277512</v>
      </c>
      <c r="L8" s="79">
        <v>32</v>
      </c>
      <c r="M8" s="79">
        <v>18</v>
      </c>
      <c r="N8" s="80">
        <f>IFERROR(L8/J8,"-")</f>
        <v>0.30769230769231</v>
      </c>
      <c r="O8" s="81">
        <f>IFERROR(D8/J8,"-")</f>
        <v>1442.3076923077</v>
      </c>
      <c r="P8" s="82">
        <v>17</v>
      </c>
      <c r="Q8" s="80">
        <f>IFERROR(P8/J8,"-")</f>
        <v>0.16346153846154</v>
      </c>
      <c r="R8" s="334">
        <v>820000</v>
      </c>
      <c r="S8" s="335">
        <f>IFERROR(R8/J8,"-")</f>
        <v>7884.6153846154</v>
      </c>
      <c r="T8" s="335">
        <f>IFERROR(R8/P8,"-")</f>
        <v>48235.294117647</v>
      </c>
      <c r="U8" s="329">
        <f>IFERROR(R8-D8,"-")</f>
        <v>670000</v>
      </c>
      <c r="V8" s="83">
        <f>R8/D8</f>
        <v>5.4666666666667</v>
      </c>
      <c r="W8" s="77"/>
      <c r="X8" s="142"/>
    </row>
    <row r="9" spans="1:24">
      <c r="A9" s="78"/>
      <c r="B9" s="84" t="s">
        <v>26</v>
      </c>
      <c r="C9" s="84">
        <v>2</v>
      </c>
      <c r="D9" s="329">
        <v>1003600</v>
      </c>
      <c r="E9" s="79">
        <v>469</v>
      </c>
      <c r="F9" s="79">
        <v>0</v>
      </c>
      <c r="G9" s="79">
        <v>29855</v>
      </c>
      <c r="H9" s="89">
        <v>253</v>
      </c>
      <c r="I9" s="90">
        <v>0</v>
      </c>
      <c r="J9" s="143">
        <f>H9+I9</f>
        <v>253</v>
      </c>
      <c r="K9" s="80">
        <f>IFERROR(J9/G9,"-")</f>
        <v>0.0084742924133311</v>
      </c>
      <c r="L9" s="79">
        <v>69</v>
      </c>
      <c r="M9" s="79">
        <v>109</v>
      </c>
      <c r="N9" s="80">
        <f>IFERROR(L9/J9,"-")</f>
        <v>0.27272727272727</v>
      </c>
      <c r="O9" s="81">
        <f>IFERROR(D9/J9,"-")</f>
        <v>3966.7984189723</v>
      </c>
      <c r="P9" s="82">
        <v>54</v>
      </c>
      <c r="Q9" s="80">
        <f>IFERROR(P9/J9,"-")</f>
        <v>0.21343873517787</v>
      </c>
      <c r="R9" s="334">
        <v>1590000</v>
      </c>
      <c r="S9" s="335">
        <f>IFERROR(R9/J9,"-")</f>
        <v>6284.5849802372</v>
      </c>
      <c r="T9" s="335">
        <f>IFERROR(R9/P9,"-")</f>
        <v>29444.444444444</v>
      </c>
      <c r="U9" s="329">
        <f>IFERROR(R9-D9,"-")</f>
        <v>586400</v>
      </c>
      <c r="V9" s="83">
        <f>R9/D9</f>
        <v>1.5842965324831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2619600</v>
      </c>
      <c r="E12" s="41">
        <f>SUM(E6:E10)</f>
        <v>2088</v>
      </c>
      <c r="F12" s="41">
        <f>SUM(F6:F10)</f>
        <v>640</v>
      </c>
      <c r="G12" s="41">
        <f>SUM(G6:G10)</f>
        <v>31686</v>
      </c>
      <c r="H12" s="41">
        <f>SUM(H6:H10)</f>
        <v>523</v>
      </c>
      <c r="I12" s="41">
        <f>SUM(I6:I10)</f>
        <v>4</v>
      </c>
      <c r="J12" s="41">
        <f>SUM(J6:J10)</f>
        <v>527</v>
      </c>
      <c r="K12" s="42">
        <f>IFERROR(J12/G12,"-")</f>
        <v>0.016631951019378</v>
      </c>
      <c r="L12" s="76">
        <f>SUM(L6:L10)</f>
        <v>172</v>
      </c>
      <c r="M12" s="76">
        <f>SUM(M6:M10)</f>
        <v>166</v>
      </c>
      <c r="N12" s="42">
        <f>IFERROR(L12/J12,"-")</f>
        <v>0.32637571157495</v>
      </c>
      <c r="O12" s="43">
        <f>IFERROR(D12/J12,"-")</f>
        <v>4970.7779886148</v>
      </c>
      <c r="P12" s="44">
        <f>SUM(P6:P10)</f>
        <v>116</v>
      </c>
      <c r="Q12" s="42">
        <f>IFERROR(P12/J12,"-")</f>
        <v>0.22011385199241</v>
      </c>
      <c r="R12" s="332">
        <f>SUM(R6:R10)</f>
        <v>5303000</v>
      </c>
      <c r="S12" s="332">
        <f>IFERROR(R12/J12,"-")</f>
        <v>10062.618595825</v>
      </c>
      <c r="T12" s="332">
        <f>IFERROR(P12/P12,"-")</f>
        <v>1</v>
      </c>
      <c r="U12" s="332">
        <f>SUM(U6:U10)</f>
        <v>2683400</v>
      </c>
      <c r="V12" s="45">
        <f>IFERROR(R12/D12,"-")</f>
        <v>2.0243548633379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0.78541666666667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88" t="s">
        <v>69</v>
      </c>
      <c r="J6" s="329">
        <v>480000</v>
      </c>
      <c r="K6" s="79">
        <v>24</v>
      </c>
      <c r="L6" s="79">
        <v>0</v>
      </c>
      <c r="M6" s="79">
        <v>83</v>
      </c>
      <c r="N6" s="89">
        <v>6</v>
      </c>
      <c r="O6" s="90">
        <v>0</v>
      </c>
      <c r="P6" s="91">
        <f>N6+O6</f>
        <v>6</v>
      </c>
      <c r="Q6" s="80">
        <f>IFERROR(P6/M6,"-")</f>
        <v>0.072289156626506</v>
      </c>
      <c r="R6" s="79">
        <v>2</v>
      </c>
      <c r="S6" s="79">
        <v>2</v>
      </c>
      <c r="T6" s="80">
        <f>IFERROR(R6/(P6),"-")</f>
        <v>0.33333333333333</v>
      </c>
      <c r="U6" s="335">
        <f>IFERROR(J6/SUM(N6:O13),"-")</f>
        <v>10000</v>
      </c>
      <c r="V6" s="82">
        <v>1</v>
      </c>
      <c r="W6" s="80">
        <f>IF(P6=0,"-",V6/P6)</f>
        <v>0.16666666666667</v>
      </c>
      <c r="X6" s="334">
        <v>88000</v>
      </c>
      <c r="Y6" s="335">
        <f>IFERROR(X6/P6,"-")</f>
        <v>14666.666666667</v>
      </c>
      <c r="Z6" s="335">
        <f>IFERROR(X6/V6,"-")</f>
        <v>88000</v>
      </c>
      <c r="AA6" s="329">
        <f>SUM(X6:X13)-SUM(J6:J13)</f>
        <v>-103000</v>
      </c>
      <c r="AB6" s="83">
        <f>SUM(X6:X13)/SUM(J6:J13)</f>
        <v>0.78541666666667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0.66666666666667</v>
      </c>
      <c r="BP6" s="119">
        <v>1</v>
      </c>
      <c r="BQ6" s="120">
        <f>IFERROR(BP6/BN6,"-")</f>
        <v>0.25</v>
      </c>
      <c r="BR6" s="121">
        <v>88000</v>
      </c>
      <c r="BS6" s="122">
        <f>IFERROR(BR6/BN6,"-")</f>
        <v>22000</v>
      </c>
      <c r="BT6" s="123"/>
      <c r="BU6" s="123"/>
      <c r="BV6" s="123">
        <v>1</v>
      </c>
      <c r="BW6" s="124">
        <v>2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88000</v>
      </c>
      <c r="CQ6" s="139">
        <v>88000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71</v>
      </c>
      <c r="G7" s="88"/>
      <c r="H7" s="88"/>
      <c r="I7" s="88"/>
      <c r="J7" s="329"/>
      <c r="K7" s="79">
        <v>108</v>
      </c>
      <c r="L7" s="79">
        <v>32</v>
      </c>
      <c r="M7" s="79">
        <v>27</v>
      </c>
      <c r="N7" s="89">
        <v>9</v>
      </c>
      <c r="O7" s="90">
        <v>0</v>
      </c>
      <c r="P7" s="91">
        <f>N7+O7</f>
        <v>9</v>
      </c>
      <c r="Q7" s="80">
        <f>IFERROR(P7/M7,"-")</f>
        <v>0.33333333333333</v>
      </c>
      <c r="R7" s="79">
        <v>5</v>
      </c>
      <c r="S7" s="79">
        <v>0</v>
      </c>
      <c r="T7" s="80">
        <f>IFERROR(R7/(P7),"-")</f>
        <v>0.55555555555556</v>
      </c>
      <c r="U7" s="335"/>
      <c r="V7" s="82">
        <v>4</v>
      </c>
      <c r="W7" s="80">
        <f>IF(P7=0,"-",V7/P7)</f>
        <v>0.44444444444444</v>
      </c>
      <c r="X7" s="334">
        <v>65000</v>
      </c>
      <c r="Y7" s="335">
        <f>IFERROR(X7/P7,"-")</f>
        <v>7222.2222222222</v>
      </c>
      <c r="Z7" s="335">
        <f>IFERROR(X7/V7,"-")</f>
        <v>16250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0.33333333333333</v>
      </c>
      <c r="BP7" s="119">
        <v>1</v>
      </c>
      <c r="BQ7" s="120">
        <f>IFERROR(BP7/BN7,"-")</f>
        <v>0.33333333333333</v>
      </c>
      <c r="BR7" s="121">
        <v>21000</v>
      </c>
      <c r="BS7" s="122">
        <f>IFERROR(BR7/BN7,"-")</f>
        <v>7000</v>
      </c>
      <c r="BT7" s="123"/>
      <c r="BU7" s="123">
        <v>1</v>
      </c>
      <c r="BV7" s="123"/>
      <c r="BW7" s="124">
        <v>3</v>
      </c>
      <c r="BX7" s="125">
        <f>IF(P7=0,"",IF(BW7=0,"",(BW7/P7)))</f>
        <v>0.33333333333333</v>
      </c>
      <c r="BY7" s="126">
        <v>2</v>
      </c>
      <c r="BZ7" s="127">
        <f>IFERROR(BY7/BW7,"-")</f>
        <v>0.66666666666667</v>
      </c>
      <c r="CA7" s="128">
        <v>31000</v>
      </c>
      <c r="CB7" s="129">
        <f>IFERROR(CA7/BW7,"-")</f>
        <v>10333.333333333</v>
      </c>
      <c r="CC7" s="130"/>
      <c r="CD7" s="130"/>
      <c r="CE7" s="130">
        <v>2</v>
      </c>
      <c r="CF7" s="131">
        <v>3</v>
      </c>
      <c r="CG7" s="132">
        <f>IF(P7=0,"",IF(CF7=0,"",(CF7/P7)))</f>
        <v>0.33333333333333</v>
      </c>
      <c r="CH7" s="133">
        <v>1</v>
      </c>
      <c r="CI7" s="134">
        <f>IFERROR(CH7/CF7,"-")</f>
        <v>0.33333333333333</v>
      </c>
      <c r="CJ7" s="135">
        <v>13000</v>
      </c>
      <c r="CK7" s="136">
        <f>IFERROR(CJ7/CF7,"-")</f>
        <v>4333.3333333333</v>
      </c>
      <c r="CL7" s="137"/>
      <c r="CM7" s="137"/>
      <c r="CN7" s="137">
        <v>1</v>
      </c>
      <c r="CO7" s="138">
        <v>4</v>
      </c>
      <c r="CP7" s="139">
        <v>65000</v>
      </c>
      <c r="CQ7" s="139">
        <v>21000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72</v>
      </c>
      <c r="C8" s="346"/>
      <c r="D8" s="346" t="s">
        <v>73</v>
      </c>
      <c r="E8" s="346" t="s">
        <v>74</v>
      </c>
      <c r="F8" s="346" t="s">
        <v>66</v>
      </c>
      <c r="G8" s="88"/>
      <c r="H8" s="88" t="s">
        <v>68</v>
      </c>
      <c r="I8" s="88"/>
      <c r="J8" s="329"/>
      <c r="K8" s="79">
        <v>42</v>
      </c>
      <c r="L8" s="79">
        <v>0</v>
      </c>
      <c r="M8" s="79">
        <v>123</v>
      </c>
      <c r="N8" s="89">
        <v>8</v>
      </c>
      <c r="O8" s="90">
        <v>2</v>
      </c>
      <c r="P8" s="91">
        <f>N8+O8</f>
        <v>10</v>
      </c>
      <c r="Q8" s="80">
        <f>IFERROR(P8/M8,"-")</f>
        <v>0.08130081300813</v>
      </c>
      <c r="R8" s="79">
        <v>1</v>
      </c>
      <c r="S8" s="79">
        <v>7</v>
      </c>
      <c r="T8" s="80">
        <f>IFERROR(R8/(P8),"-")</f>
        <v>0.1</v>
      </c>
      <c r="U8" s="335"/>
      <c r="V8" s="82">
        <v>1</v>
      </c>
      <c r="W8" s="80">
        <f>IF(P8=0,"-",V8/P8)</f>
        <v>0.1</v>
      </c>
      <c r="X8" s="334">
        <v>8000</v>
      </c>
      <c r="Y8" s="335">
        <f>IFERROR(X8/P8,"-")</f>
        <v>800</v>
      </c>
      <c r="Z8" s="335">
        <f>IFERROR(X8/V8,"-")</f>
        <v>8000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0.5</v>
      </c>
      <c r="BP8" s="119">
        <v>1</v>
      </c>
      <c r="BQ8" s="120">
        <f>IFERROR(BP8/BN8,"-")</f>
        <v>0.2</v>
      </c>
      <c r="BR8" s="121">
        <v>8000</v>
      </c>
      <c r="BS8" s="122">
        <f>IFERROR(BR8/BN8,"-")</f>
        <v>1600</v>
      </c>
      <c r="BT8" s="123"/>
      <c r="BU8" s="123">
        <v>1</v>
      </c>
      <c r="BV8" s="123"/>
      <c r="BW8" s="124">
        <v>1</v>
      </c>
      <c r="BX8" s="125">
        <f>IF(P8=0,"",IF(BW8=0,"",(BW8/P8)))</f>
        <v>0.1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8000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75</v>
      </c>
      <c r="C9" s="346"/>
      <c r="D9" s="346" t="s">
        <v>73</v>
      </c>
      <c r="E9" s="346" t="s">
        <v>74</v>
      </c>
      <c r="F9" s="346" t="s">
        <v>71</v>
      </c>
      <c r="G9" s="88"/>
      <c r="H9" s="88"/>
      <c r="I9" s="88"/>
      <c r="J9" s="329"/>
      <c r="K9" s="79">
        <v>63</v>
      </c>
      <c r="L9" s="79">
        <v>31</v>
      </c>
      <c r="M9" s="79">
        <v>6</v>
      </c>
      <c r="N9" s="89">
        <v>1</v>
      </c>
      <c r="O9" s="90">
        <v>0</v>
      </c>
      <c r="P9" s="91">
        <f>N9+O9</f>
        <v>1</v>
      </c>
      <c r="Q9" s="80">
        <f>IFERROR(P9/M9,"-")</f>
        <v>0.16666666666667</v>
      </c>
      <c r="R9" s="79">
        <v>1</v>
      </c>
      <c r="S9" s="79">
        <v>0</v>
      </c>
      <c r="T9" s="80">
        <f>IFERROR(R9/(P9),"-")</f>
        <v>1</v>
      </c>
      <c r="U9" s="335"/>
      <c r="V9" s="82">
        <v>1</v>
      </c>
      <c r="W9" s="80">
        <f>IF(P9=0,"-",V9/P9)</f>
        <v>1</v>
      </c>
      <c r="X9" s="334">
        <v>53000</v>
      </c>
      <c r="Y9" s="335">
        <f>IFERROR(X9/P9,"-")</f>
        <v>53000</v>
      </c>
      <c r="Z9" s="335">
        <f>IFERROR(X9/V9,"-")</f>
        <v>53000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>
        <v>1</v>
      </c>
      <c r="BZ9" s="127">
        <f>IFERROR(BY9/BW9,"-")</f>
        <v>1</v>
      </c>
      <c r="CA9" s="128">
        <v>53000</v>
      </c>
      <c r="CB9" s="129">
        <f>IFERROR(CA9/BW9,"-")</f>
        <v>53000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53000</v>
      </c>
      <c r="CQ9" s="139">
        <v>53000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76</v>
      </c>
      <c r="C10" s="346"/>
      <c r="D10" s="346" t="s">
        <v>77</v>
      </c>
      <c r="E10" s="346" t="s">
        <v>78</v>
      </c>
      <c r="F10" s="346" t="s">
        <v>66</v>
      </c>
      <c r="G10" s="88"/>
      <c r="H10" s="88" t="s">
        <v>68</v>
      </c>
      <c r="I10" s="88"/>
      <c r="J10" s="329"/>
      <c r="K10" s="79">
        <v>20</v>
      </c>
      <c r="L10" s="79">
        <v>0</v>
      </c>
      <c r="M10" s="79">
        <v>81</v>
      </c>
      <c r="N10" s="89">
        <v>4</v>
      </c>
      <c r="O10" s="90">
        <v>0</v>
      </c>
      <c r="P10" s="91">
        <f>N10+O10</f>
        <v>4</v>
      </c>
      <c r="Q10" s="80">
        <f>IFERROR(P10/M10,"-")</f>
        <v>0.049382716049383</v>
      </c>
      <c r="R10" s="79">
        <v>1</v>
      </c>
      <c r="S10" s="79">
        <v>2</v>
      </c>
      <c r="T10" s="80">
        <f>IFERROR(R10/(P10),"-")</f>
        <v>0.25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0.25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79</v>
      </c>
      <c r="C11" s="346"/>
      <c r="D11" s="346" t="s">
        <v>77</v>
      </c>
      <c r="E11" s="346" t="s">
        <v>78</v>
      </c>
      <c r="F11" s="346" t="s">
        <v>71</v>
      </c>
      <c r="G11" s="88"/>
      <c r="H11" s="88"/>
      <c r="I11" s="88"/>
      <c r="J11" s="329"/>
      <c r="K11" s="79">
        <v>57</v>
      </c>
      <c r="L11" s="79">
        <v>14</v>
      </c>
      <c r="M11" s="79">
        <v>20</v>
      </c>
      <c r="N11" s="89">
        <v>4</v>
      </c>
      <c r="O11" s="90">
        <v>0</v>
      </c>
      <c r="P11" s="91">
        <f>N11+O11</f>
        <v>4</v>
      </c>
      <c r="Q11" s="80">
        <f>IFERROR(P11/M11,"-")</f>
        <v>0.2</v>
      </c>
      <c r="R11" s="79">
        <v>1</v>
      </c>
      <c r="S11" s="79">
        <v>2</v>
      </c>
      <c r="T11" s="80">
        <f>IFERROR(R11/(P11),"-")</f>
        <v>0.25</v>
      </c>
      <c r="U11" s="335"/>
      <c r="V11" s="82">
        <v>1</v>
      </c>
      <c r="W11" s="80">
        <f>IF(P11=0,"-",V11/P11)</f>
        <v>0.25</v>
      </c>
      <c r="X11" s="334">
        <v>3000</v>
      </c>
      <c r="Y11" s="335">
        <f>IFERROR(X11/P11,"-")</f>
        <v>750</v>
      </c>
      <c r="Z11" s="335">
        <f>IFERROR(X11/V11,"-")</f>
        <v>3000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3</v>
      </c>
      <c r="BX11" s="125">
        <f>IF(P11=0,"",IF(BW11=0,"",(BW11/P11)))</f>
        <v>0.75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80</v>
      </c>
      <c r="C12" s="346"/>
      <c r="D12" s="346" t="s">
        <v>81</v>
      </c>
      <c r="E12" s="346" t="s">
        <v>82</v>
      </c>
      <c r="F12" s="346" t="s">
        <v>66</v>
      </c>
      <c r="G12" s="88"/>
      <c r="H12" s="88" t="s">
        <v>68</v>
      </c>
      <c r="I12" s="88"/>
      <c r="J12" s="329"/>
      <c r="K12" s="79">
        <v>20</v>
      </c>
      <c r="L12" s="79">
        <v>0</v>
      </c>
      <c r="M12" s="79">
        <v>75</v>
      </c>
      <c r="N12" s="89">
        <v>8</v>
      </c>
      <c r="O12" s="90">
        <v>0</v>
      </c>
      <c r="P12" s="91">
        <f>N12+O12</f>
        <v>8</v>
      </c>
      <c r="Q12" s="80">
        <f>IFERROR(P12/M12,"-")</f>
        <v>0.10666666666667</v>
      </c>
      <c r="R12" s="79">
        <v>0</v>
      </c>
      <c r="S12" s="79">
        <v>3</v>
      </c>
      <c r="T12" s="80">
        <f>IFERROR(R12/(P12),"-")</f>
        <v>0</v>
      </c>
      <c r="U12" s="335"/>
      <c r="V12" s="82">
        <v>2</v>
      </c>
      <c r="W12" s="80">
        <f>IF(P12=0,"-",V12/P12)</f>
        <v>0.25</v>
      </c>
      <c r="X12" s="334">
        <v>8000</v>
      </c>
      <c r="Y12" s="335">
        <f>IFERROR(X12/P12,"-")</f>
        <v>1000</v>
      </c>
      <c r="Z12" s="335">
        <f>IFERROR(X12/V12,"-")</f>
        <v>4000</v>
      </c>
      <c r="AA12" s="329"/>
      <c r="AB12" s="83"/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0.25</v>
      </c>
      <c r="AO12" s="98">
        <v>1</v>
      </c>
      <c r="AP12" s="100">
        <f>IFERROR(AO12/AM12,"-")</f>
        <v>0.5</v>
      </c>
      <c r="AQ12" s="101">
        <v>5000</v>
      </c>
      <c r="AR12" s="102">
        <f>IFERROR(AQ12/AM12,"-")</f>
        <v>2500</v>
      </c>
      <c r="AS12" s="103">
        <v>1</v>
      </c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>
        <v>1</v>
      </c>
      <c r="BH12" s="112">
        <f>IFERROR(BG12/BE12,"-")</f>
        <v>0.5</v>
      </c>
      <c r="BI12" s="113">
        <v>3000</v>
      </c>
      <c r="BJ12" s="114">
        <f>IFERROR(BI12/BE12,"-")</f>
        <v>1500</v>
      </c>
      <c r="BK12" s="115">
        <v>1</v>
      </c>
      <c r="BL12" s="115"/>
      <c r="BM12" s="115"/>
      <c r="BN12" s="117">
        <v>1</v>
      </c>
      <c r="BO12" s="118">
        <f>IF(P12=0,"",IF(BN12=0,"",(BN12/P12)))</f>
        <v>0.125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8000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83</v>
      </c>
      <c r="C13" s="346"/>
      <c r="D13" s="346" t="s">
        <v>81</v>
      </c>
      <c r="E13" s="346" t="s">
        <v>82</v>
      </c>
      <c r="F13" s="346" t="s">
        <v>71</v>
      </c>
      <c r="G13" s="88"/>
      <c r="H13" s="88"/>
      <c r="I13" s="88"/>
      <c r="J13" s="329"/>
      <c r="K13" s="79">
        <v>62</v>
      </c>
      <c r="L13" s="79">
        <v>29</v>
      </c>
      <c r="M13" s="79">
        <v>22</v>
      </c>
      <c r="N13" s="89">
        <v>6</v>
      </c>
      <c r="O13" s="90">
        <v>0</v>
      </c>
      <c r="P13" s="91">
        <f>N13+O13</f>
        <v>6</v>
      </c>
      <c r="Q13" s="80">
        <f>IFERROR(P13/M13,"-")</f>
        <v>0.27272727272727</v>
      </c>
      <c r="R13" s="79">
        <v>2</v>
      </c>
      <c r="S13" s="79">
        <v>2</v>
      </c>
      <c r="T13" s="80">
        <f>IFERROR(R13/(P13),"-")</f>
        <v>0.33333333333333</v>
      </c>
      <c r="U13" s="335"/>
      <c r="V13" s="82">
        <v>4</v>
      </c>
      <c r="W13" s="80">
        <f>IF(P13=0,"-",V13/P13)</f>
        <v>0.66666666666667</v>
      </c>
      <c r="X13" s="334">
        <v>152000</v>
      </c>
      <c r="Y13" s="335">
        <f>IFERROR(X13/P13,"-")</f>
        <v>25333.333333333</v>
      </c>
      <c r="Z13" s="335">
        <f>IFERROR(X13/V13,"-")</f>
        <v>38000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0.16666666666667</v>
      </c>
      <c r="BP13" s="119">
        <v>1</v>
      </c>
      <c r="BQ13" s="120">
        <f>IFERROR(BP13/BN13,"-")</f>
        <v>1</v>
      </c>
      <c r="BR13" s="121">
        <v>8000</v>
      </c>
      <c r="BS13" s="122">
        <f>IFERROR(BR13/BN13,"-")</f>
        <v>8000</v>
      </c>
      <c r="BT13" s="123"/>
      <c r="BU13" s="123">
        <v>1</v>
      </c>
      <c r="BV13" s="123"/>
      <c r="BW13" s="124">
        <v>3</v>
      </c>
      <c r="BX13" s="125">
        <f>IF(P13=0,"",IF(BW13=0,"",(BW13/P13)))</f>
        <v>0.5</v>
      </c>
      <c r="BY13" s="126">
        <v>1</v>
      </c>
      <c r="BZ13" s="127">
        <f>IFERROR(BY13/BW13,"-")</f>
        <v>0.33333333333333</v>
      </c>
      <c r="CA13" s="128">
        <v>21000</v>
      </c>
      <c r="CB13" s="129">
        <f>IFERROR(CA13/BW13,"-")</f>
        <v>7000</v>
      </c>
      <c r="CC13" s="130"/>
      <c r="CD13" s="130"/>
      <c r="CE13" s="130">
        <v>1</v>
      </c>
      <c r="CF13" s="131">
        <v>2</v>
      </c>
      <c r="CG13" s="132">
        <f>IF(P13=0,"",IF(CF13=0,"",(CF13/P13)))</f>
        <v>0.33333333333333</v>
      </c>
      <c r="CH13" s="133">
        <v>2</v>
      </c>
      <c r="CI13" s="134">
        <f>IFERROR(CH13/CF13,"-")</f>
        <v>1</v>
      </c>
      <c r="CJ13" s="135">
        <v>123000</v>
      </c>
      <c r="CK13" s="136">
        <f>IFERROR(CJ13/CF13,"-")</f>
        <v>61500</v>
      </c>
      <c r="CL13" s="137">
        <v>1</v>
      </c>
      <c r="CM13" s="137"/>
      <c r="CN13" s="137">
        <v>1</v>
      </c>
      <c r="CO13" s="138">
        <v>4</v>
      </c>
      <c r="CP13" s="139">
        <v>152000</v>
      </c>
      <c r="CQ13" s="139">
        <v>120000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</v>
      </c>
      <c r="B14" s="346" t="s">
        <v>84</v>
      </c>
      <c r="C14" s="346"/>
      <c r="D14" s="346" t="s">
        <v>85</v>
      </c>
      <c r="E14" s="346" t="s">
        <v>86</v>
      </c>
      <c r="F14" s="346" t="s">
        <v>66</v>
      </c>
      <c r="G14" s="88" t="s">
        <v>87</v>
      </c>
      <c r="H14" s="88" t="s">
        <v>88</v>
      </c>
      <c r="I14" s="347" t="s">
        <v>89</v>
      </c>
      <c r="J14" s="329">
        <v>144000</v>
      </c>
      <c r="K14" s="79">
        <v>12</v>
      </c>
      <c r="L14" s="79">
        <v>0</v>
      </c>
      <c r="M14" s="79">
        <v>57</v>
      </c>
      <c r="N14" s="89">
        <v>4</v>
      </c>
      <c r="O14" s="90">
        <v>0</v>
      </c>
      <c r="P14" s="91">
        <f>N14+O14</f>
        <v>4</v>
      </c>
      <c r="Q14" s="80">
        <f>IFERROR(P14/M14,"-")</f>
        <v>0.070175438596491</v>
      </c>
      <c r="R14" s="79">
        <v>2</v>
      </c>
      <c r="S14" s="79">
        <v>1</v>
      </c>
      <c r="T14" s="80">
        <f>IFERROR(R14/(P14),"-")</f>
        <v>0.5</v>
      </c>
      <c r="U14" s="335">
        <f>IFERROR(J14/SUM(N14:O15),"-")</f>
        <v>28800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-144000</v>
      </c>
      <c r="AB14" s="83">
        <f>SUM(X14:X15)/SUM(J14:J15)</f>
        <v>0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90</v>
      </c>
      <c r="C15" s="346"/>
      <c r="D15" s="346" t="s">
        <v>85</v>
      </c>
      <c r="E15" s="346" t="s">
        <v>86</v>
      </c>
      <c r="F15" s="346" t="s">
        <v>71</v>
      </c>
      <c r="G15" s="88"/>
      <c r="H15" s="88"/>
      <c r="I15" s="88"/>
      <c r="J15" s="329"/>
      <c r="K15" s="79">
        <v>6</v>
      </c>
      <c r="L15" s="79">
        <v>6</v>
      </c>
      <c r="M15" s="79">
        <v>8</v>
      </c>
      <c r="N15" s="89">
        <v>1</v>
      </c>
      <c r="O15" s="90">
        <v>0</v>
      </c>
      <c r="P15" s="91">
        <f>N15+O15</f>
        <v>1</v>
      </c>
      <c r="Q15" s="80">
        <f>IFERROR(P15/M15,"-")</f>
        <v>0.125</v>
      </c>
      <c r="R15" s="79">
        <v>1</v>
      </c>
      <c r="S15" s="79">
        <v>0</v>
      </c>
      <c r="T15" s="80">
        <f>IFERROR(R15/(P15),"-")</f>
        <v>1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2.5611111111111</v>
      </c>
      <c r="B16" s="346" t="s">
        <v>91</v>
      </c>
      <c r="C16" s="346"/>
      <c r="D16" s="346" t="s">
        <v>85</v>
      </c>
      <c r="E16" s="346" t="s">
        <v>86</v>
      </c>
      <c r="F16" s="346" t="s">
        <v>66</v>
      </c>
      <c r="G16" s="88" t="s">
        <v>67</v>
      </c>
      <c r="H16" s="88" t="s">
        <v>88</v>
      </c>
      <c r="I16" s="347" t="s">
        <v>89</v>
      </c>
      <c r="J16" s="329">
        <v>180000</v>
      </c>
      <c r="K16" s="79">
        <v>8</v>
      </c>
      <c r="L16" s="79">
        <v>0</v>
      </c>
      <c r="M16" s="79">
        <v>49</v>
      </c>
      <c r="N16" s="89">
        <v>3</v>
      </c>
      <c r="O16" s="90">
        <v>0</v>
      </c>
      <c r="P16" s="91">
        <f>N16+O16</f>
        <v>3</v>
      </c>
      <c r="Q16" s="80">
        <f>IFERROR(P16/M16,"-")</f>
        <v>0.061224489795918</v>
      </c>
      <c r="R16" s="79">
        <v>1</v>
      </c>
      <c r="S16" s="79">
        <v>2</v>
      </c>
      <c r="T16" s="80">
        <f>IFERROR(R16/(P16),"-")</f>
        <v>0.33333333333333</v>
      </c>
      <c r="U16" s="335">
        <f>IFERROR(J16/SUM(N16:O17),"-")</f>
        <v>36000</v>
      </c>
      <c r="V16" s="82">
        <v>2</v>
      </c>
      <c r="W16" s="80">
        <f>IF(P16=0,"-",V16/P16)</f>
        <v>0.66666666666667</v>
      </c>
      <c r="X16" s="334">
        <v>16000</v>
      </c>
      <c r="Y16" s="335">
        <f>IFERROR(X16/P16,"-")</f>
        <v>5333.3333333333</v>
      </c>
      <c r="Z16" s="335">
        <f>IFERROR(X16/V16,"-")</f>
        <v>8000</v>
      </c>
      <c r="AA16" s="329">
        <f>SUM(X16:X17)-SUM(J16:J17)</f>
        <v>281000</v>
      </c>
      <c r="AB16" s="83">
        <f>SUM(X16:X17)/SUM(J16:J17)</f>
        <v>2.5611111111111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>
        <v>1</v>
      </c>
      <c r="BQ16" s="120">
        <f>IFERROR(BP16/BN16,"-")</f>
        <v>1</v>
      </c>
      <c r="BR16" s="121">
        <v>13000</v>
      </c>
      <c r="BS16" s="122">
        <f>IFERROR(BR16/BN16,"-")</f>
        <v>13000</v>
      </c>
      <c r="BT16" s="123"/>
      <c r="BU16" s="123"/>
      <c r="BV16" s="123">
        <v>1</v>
      </c>
      <c r="BW16" s="124">
        <v>2</v>
      </c>
      <c r="BX16" s="125">
        <f>IF(P16=0,"",IF(BW16=0,"",(BW16/P16)))</f>
        <v>0.66666666666667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16000</v>
      </c>
      <c r="CQ16" s="139">
        <v>13000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92</v>
      </c>
      <c r="C17" s="346"/>
      <c r="D17" s="346" t="s">
        <v>85</v>
      </c>
      <c r="E17" s="346" t="s">
        <v>86</v>
      </c>
      <c r="F17" s="346" t="s">
        <v>71</v>
      </c>
      <c r="G17" s="88"/>
      <c r="H17" s="88"/>
      <c r="I17" s="88"/>
      <c r="J17" s="329"/>
      <c r="K17" s="79">
        <v>32</v>
      </c>
      <c r="L17" s="79">
        <v>11</v>
      </c>
      <c r="M17" s="79">
        <v>7</v>
      </c>
      <c r="N17" s="89">
        <v>2</v>
      </c>
      <c r="O17" s="90">
        <v>0</v>
      </c>
      <c r="P17" s="91">
        <f>N17+O17</f>
        <v>2</v>
      </c>
      <c r="Q17" s="80">
        <f>IFERROR(P17/M17,"-")</f>
        <v>0.28571428571429</v>
      </c>
      <c r="R17" s="79">
        <v>1</v>
      </c>
      <c r="S17" s="79">
        <v>1</v>
      </c>
      <c r="T17" s="80">
        <f>IFERROR(R17/(P17),"-")</f>
        <v>0.5</v>
      </c>
      <c r="U17" s="335"/>
      <c r="V17" s="82">
        <v>2</v>
      </c>
      <c r="W17" s="80">
        <f>IF(P17=0,"-",V17/P17)</f>
        <v>1</v>
      </c>
      <c r="X17" s="334">
        <v>445000</v>
      </c>
      <c r="Y17" s="335">
        <f>IFERROR(X17/P17,"-")</f>
        <v>222500</v>
      </c>
      <c r="Z17" s="335">
        <f>IFERROR(X17/V17,"-")</f>
        <v>222500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2</v>
      </c>
      <c r="CG17" s="132">
        <f>IF(P17=0,"",IF(CF17=0,"",(CF17/P17)))</f>
        <v>1</v>
      </c>
      <c r="CH17" s="133">
        <v>2</v>
      </c>
      <c r="CI17" s="134">
        <f>IFERROR(CH17/CF17,"-")</f>
        <v>1</v>
      </c>
      <c r="CJ17" s="135">
        <v>445000</v>
      </c>
      <c r="CK17" s="136">
        <f>IFERROR(CJ17/CF17,"-")</f>
        <v>222500</v>
      </c>
      <c r="CL17" s="137"/>
      <c r="CM17" s="137"/>
      <c r="CN17" s="137">
        <v>2</v>
      </c>
      <c r="CO17" s="138">
        <v>2</v>
      </c>
      <c r="CP17" s="139">
        <v>445000</v>
      </c>
      <c r="CQ17" s="139">
        <v>407000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0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6"/>
      <c r="V19" s="25"/>
      <c r="W19" s="25"/>
      <c r="X19" s="336"/>
      <c r="Y19" s="336"/>
      <c r="Z19" s="336"/>
      <c r="AA19" s="336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1.0422885572139</v>
      </c>
      <c r="B20" s="39"/>
      <c r="C20" s="39"/>
      <c r="D20" s="39"/>
      <c r="E20" s="39"/>
      <c r="F20" s="39"/>
      <c r="G20" s="40" t="s">
        <v>93</v>
      </c>
      <c r="H20" s="40"/>
      <c r="I20" s="40"/>
      <c r="J20" s="332">
        <f>SUM(J6:J19)</f>
        <v>804000</v>
      </c>
      <c r="K20" s="41">
        <f>SUM(K6:K19)</f>
        <v>454</v>
      </c>
      <c r="L20" s="41">
        <f>SUM(L6:L19)</f>
        <v>123</v>
      </c>
      <c r="M20" s="41">
        <f>SUM(M6:M19)</f>
        <v>558</v>
      </c>
      <c r="N20" s="41">
        <f>SUM(N6:N19)</f>
        <v>56</v>
      </c>
      <c r="O20" s="41">
        <f>SUM(O6:O19)</f>
        <v>2</v>
      </c>
      <c r="P20" s="41">
        <f>SUM(P6:P19)</f>
        <v>58</v>
      </c>
      <c r="Q20" s="42">
        <f>IFERROR(P20/M20,"-")</f>
        <v>0.10394265232975</v>
      </c>
      <c r="R20" s="76">
        <f>SUM(R6:R19)</f>
        <v>18</v>
      </c>
      <c r="S20" s="76">
        <f>SUM(S6:S19)</f>
        <v>22</v>
      </c>
      <c r="T20" s="42">
        <f>IFERROR(R20/P20,"-")</f>
        <v>0.31034482758621</v>
      </c>
      <c r="U20" s="337">
        <f>IFERROR(J20/P20,"-")</f>
        <v>13862.068965517</v>
      </c>
      <c r="V20" s="44">
        <f>SUM(V6:V19)</f>
        <v>18</v>
      </c>
      <c r="W20" s="42">
        <f>IFERROR(V20/P20,"-")</f>
        <v>0.31034482758621</v>
      </c>
      <c r="X20" s="332">
        <f>SUM(X6:X19)</f>
        <v>838000</v>
      </c>
      <c r="Y20" s="332">
        <f>IFERROR(X20/P20,"-")</f>
        <v>14448.275862069</v>
      </c>
      <c r="Z20" s="332">
        <f>IFERROR(X20/V20,"-")</f>
        <v>46555.555555556</v>
      </c>
      <c r="AA20" s="332">
        <f>X20-J20</f>
        <v>34000</v>
      </c>
      <c r="AB20" s="45">
        <f>X20/J20</f>
        <v>1.0422885572139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94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10.138888888889</v>
      </c>
      <c r="B6" s="346" t="s">
        <v>95</v>
      </c>
      <c r="C6" s="346" t="s">
        <v>96</v>
      </c>
      <c r="D6" s="346" t="s">
        <v>97</v>
      </c>
      <c r="E6" s="346"/>
      <c r="F6" s="346" t="s">
        <v>66</v>
      </c>
      <c r="G6" s="88" t="s">
        <v>98</v>
      </c>
      <c r="H6" s="88" t="s">
        <v>99</v>
      </c>
      <c r="I6" s="348" t="s">
        <v>100</v>
      </c>
      <c r="J6" s="329">
        <v>72000</v>
      </c>
      <c r="K6" s="79">
        <v>23</v>
      </c>
      <c r="L6" s="79">
        <v>0</v>
      </c>
      <c r="M6" s="79">
        <v>103</v>
      </c>
      <c r="N6" s="89">
        <v>10</v>
      </c>
      <c r="O6" s="90">
        <v>1</v>
      </c>
      <c r="P6" s="91">
        <f>N6+O6</f>
        <v>11</v>
      </c>
      <c r="Q6" s="80">
        <f>IFERROR(P6/M6,"-")</f>
        <v>0.10679611650485</v>
      </c>
      <c r="R6" s="79">
        <v>4</v>
      </c>
      <c r="S6" s="79">
        <v>1</v>
      </c>
      <c r="T6" s="80">
        <f>IFERROR(R6/(P6),"-")</f>
        <v>0.36363636363636</v>
      </c>
      <c r="U6" s="335">
        <f>IFERROR(J6/SUM(N6:O7),"-")</f>
        <v>2000</v>
      </c>
      <c r="V6" s="82">
        <v>2</v>
      </c>
      <c r="W6" s="80">
        <f>IF(P6=0,"-",V6/P6)</f>
        <v>0.18181818181818</v>
      </c>
      <c r="X6" s="334">
        <v>565000</v>
      </c>
      <c r="Y6" s="335">
        <f>IFERROR(X6/P6,"-")</f>
        <v>51363.636363636</v>
      </c>
      <c r="Z6" s="335">
        <f>IFERROR(X6/V6,"-")</f>
        <v>282500</v>
      </c>
      <c r="AA6" s="329">
        <f>SUM(X6:X7)-SUM(J6:J7)</f>
        <v>658000</v>
      </c>
      <c r="AB6" s="83">
        <f>SUM(X6:X7)/SUM(J6:J7)</f>
        <v>10.138888888889</v>
      </c>
      <c r="AC6" s="77"/>
      <c r="AD6" s="92">
        <v>1</v>
      </c>
      <c r="AE6" s="93">
        <f>IF(P6=0,"",IF(AD6=0,"",(AD6/P6)))</f>
        <v>0.090909090909091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0.27272727272727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>
        <v>1</v>
      </c>
      <c r="BH6" s="112">
        <f>IFERROR(BG6/BE6,"-")</f>
        <v>1</v>
      </c>
      <c r="BI6" s="113">
        <v>560000</v>
      </c>
      <c r="BJ6" s="114">
        <f>IFERROR(BI6/BE6,"-")</f>
        <v>560000</v>
      </c>
      <c r="BK6" s="115"/>
      <c r="BL6" s="115"/>
      <c r="BM6" s="115">
        <v>1</v>
      </c>
      <c r="BN6" s="117">
        <v>3</v>
      </c>
      <c r="BO6" s="118">
        <f>IF(P6=0,"",IF(BN6=0,"",(BN6/P6)))</f>
        <v>0.27272727272727</v>
      </c>
      <c r="BP6" s="119">
        <v>1</v>
      </c>
      <c r="BQ6" s="120">
        <f>IFERROR(BP6/BN6,"-")</f>
        <v>0.33333333333333</v>
      </c>
      <c r="BR6" s="121">
        <v>5000</v>
      </c>
      <c r="BS6" s="122">
        <f>IFERROR(BR6/BN6,"-")</f>
        <v>1666.6666666667</v>
      </c>
      <c r="BT6" s="123">
        <v>1</v>
      </c>
      <c r="BU6" s="123"/>
      <c r="BV6" s="123"/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565000</v>
      </c>
      <c r="CQ6" s="139">
        <v>560000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101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267</v>
      </c>
      <c r="L7" s="79">
        <v>122</v>
      </c>
      <c r="M7" s="79">
        <v>134</v>
      </c>
      <c r="N7" s="89">
        <v>25</v>
      </c>
      <c r="O7" s="90">
        <v>0</v>
      </c>
      <c r="P7" s="91">
        <f>N7+O7</f>
        <v>25</v>
      </c>
      <c r="Q7" s="80">
        <f>IFERROR(P7/M7,"-")</f>
        <v>0.1865671641791</v>
      </c>
      <c r="R7" s="79">
        <v>9</v>
      </c>
      <c r="S7" s="79">
        <v>4</v>
      </c>
      <c r="T7" s="80">
        <f>IFERROR(R7/(P7),"-")</f>
        <v>0.36</v>
      </c>
      <c r="U7" s="335"/>
      <c r="V7" s="82">
        <v>3</v>
      </c>
      <c r="W7" s="80">
        <f>IF(P7=0,"-",V7/P7)</f>
        <v>0.12</v>
      </c>
      <c r="X7" s="334">
        <v>165000</v>
      </c>
      <c r="Y7" s="335">
        <f>IFERROR(X7/P7,"-")</f>
        <v>6600</v>
      </c>
      <c r="Z7" s="335">
        <f>IFERROR(X7/V7,"-")</f>
        <v>55000</v>
      </c>
      <c r="AA7" s="329"/>
      <c r="AB7" s="83"/>
      <c r="AC7" s="77"/>
      <c r="AD7" s="92">
        <v>2</v>
      </c>
      <c r="AE7" s="93">
        <f>IF(P7=0,"",IF(AD7=0,"",(AD7/P7)))</f>
        <v>0.08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0.24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9</v>
      </c>
      <c r="BO7" s="118">
        <f>IF(P7=0,"",IF(BN7=0,"",(BN7/P7)))</f>
        <v>0.36</v>
      </c>
      <c r="BP7" s="119">
        <v>1</v>
      </c>
      <c r="BQ7" s="120">
        <f>IFERROR(BP7/BN7,"-")</f>
        <v>0.11111111111111</v>
      </c>
      <c r="BR7" s="121">
        <v>104000</v>
      </c>
      <c r="BS7" s="122">
        <f>IFERROR(BR7/BN7,"-")</f>
        <v>11555.555555556</v>
      </c>
      <c r="BT7" s="123"/>
      <c r="BU7" s="123"/>
      <c r="BV7" s="123">
        <v>1</v>
      </c>
      <c r="BW7" s="124">
        <v>4</v>
      </c>
      <c r="BX7" s="125">
        <f>IF(P7=0,"",IF(BW7=0,"",(BW7/P7)))</f>
        <v>0.16</v>
      </c>
      <c r="BY7" s="126">
        <v>2</v>
      </c>
      <c r="BZ7" s="127">
        <f>IFERROR(BY7/BW7,"-")</f>
        <v>0.5</v>
      </c>
      <c r="CA7" s="128">
        <v>61000</v>
      </c>
      <c r="CB7" s="129">
        <f>IFERROR(CA7/BW7,"-")</f>
        <v>15250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165000</v>
      </c>
      <c r="CQ7" s="139">
        <v>104000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4.7888888888889</v>
      </c>
      <c r="B8" s="346" t="s">
        <v>102</v>
      </c>
      <c r="C8" s="346" t="s">
        <v>103</v>
      </c>
      <c r="D8" s="346" t="s">
        <v>104</v>
      </c>
      <c r="E8" s="346"/>
      <c r="F8" s="346" t="s">
        <v>66</v>
      </c>
      <c r="G8" s="88" t="s">
        <v>105</v>
      </c>
      <c r="H8" s="88" t="s">
        <v>106</v>
      </c>
      <c r="I8" s="88" t="s">
        <v>107</v>
      </c>
      <c r="J8" s="329">
        <v>90000</v>
      </c>
      <c r="K8" s="79">
        <v>20</v>
      </c>
      <c r="L8" s="79">
        <v>0</v>
      </c>
      <c r="M8" s="79">
        <v>32</v>
      </c>
      <c r="N8" s="89">
        <v>3</v>
      </c>
      <c r="O8" s="90">
        <v>0</v>
      </c>
      <c r="P8" s="91">
        <f>N8+O8</f>
        <v>3</v>
      </c>
      <c r="Q8" s="80">
        <f>IFERROR(P8/M8,"-")</f>
        <v>0.09375</v>
      </c>
      <c r="R8" s="79">
        <v>1</v>
      </c>
      <c r="S8" s="79">
        <v>0</v>
      </c>
      <c r="T8" s="80">
        <f>IFERROR(R8/(P8),"-")</f>
        <v>0.33333333333333</v>
      </c>
      <c r="U8" s="335">
        <f>IFERROR(J8/SUM(N8:O9),"-")</f>
        <v>4500</v>
      </c>
      <c r="V8" s="82">
        <v>2</v>
      </c>
      <c r="W8" s="80">
        <f>IF(P8=0,"-",V8/P8)</f>
        <v>0.66666666666667</v>
      </c>
      <c r="X8" s="334">
        <v>16000</v>
      </c>
      <c r="Y8" s="335">
        <f>IFERROR(X8/P8,"-")</f>
        <v>5333.3333333333</v>
      </c>
      <c r="Z8" s="335">
        <f>IFERROR(X8/V8,"-")</f>
        <v>8000</v>
      </c>
      <c r="AA8" s="329">
        <f>SUM(X8:X9)-SUM(J8:J9)</f>
        <v>341000</v>
      </c>
      <c r="AB8" s="83">
        <f>SUM(X8:X9)/SUM(J8:J9)</f>
        <v>4.7888888888889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>
        <v>1</v>
      </c>
      <c r="BH8" s="112">
        <f>IFERROR(BG8/BE8,"-")</f>
        <v>1</v>
      </c>
      <c r="BI8" s="113">
        <v>3000</v>
      </c>
      <c r="BJ8" s="114">
        <f>IFERROR(BI8/BE8,"-")</f>
        <v>3000</v>
      </c>
      <c r="BK8" s="115">
        <v>1</v>
      </c>
      <c r="BL8" s="115"/>
      <c r="BM8" s="115"/>
      <c r="BN8" s="117">
        <v>1</v>
      </c>
      <c r="BO8" s="118">
        <f>IF(P8=0,"",IF(BN8=0,"",(BN8/P8)))</f>
        <v>0.33333333333333</v>
      </c>
      <c r="BP8" s="119">
        <v>1</v>
      </c>
      <c r="BQ8" s="120">
        <f>IFERROR(BP8/BN8,"-")</f>
        <v>1</v>
      </c>
      <c r="BR8" s="121">
        <v>13000</v>
      </c>
      <c r="BS8" s="122">
        <f>IFERROR(BR8/BN8,"-")</f>
        <v>13000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16000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108</v>
      </c>
      <c r="C9" s="346"/>
      <c r="D9" s="346"/>
      <c r="E9" s="346"/>
      <c r="F9" s="346" t="s">
        <v>71</v>
      </c>
      <c r="G9" s="88"/>
      <c r="H9" s="88"/>
      <c r="I9" s="88"/>
      <c r="J9" s="329"/>
      <c r="K9" s="79">
        <v>108</v>
      </c>
      <c r="L9" s="79">
        <v>63</v>
      </c>
      <c r="M9" s="79">
        <v>80</v>
      </c>
      <c r="N9" s="89">
        <v>17</v>
      </c>
      <c r="O9" s="90">
        <v>0</v>
      </c>
      <c r="P9" s="91">
        <f>N9+O9</f>
        <v>17</v>
      </c>
      <c r="Q9" s="80">
        <f>IFERROR(P9/M9,"-")</f>
        <v>0.2125</v>
      </c>
      <c r="R9" s="79">
        <v>9</v>
      </c>
      <c r="S9" s="79">
        <v>3</v>
      </c>
      <c r="T9" s="80">
        <f>IFERROR(R9/(P9),"-")</f>
        <v>0.52941176470588</v>
      </c>
      <c r="U9" s="335"/>
      <c r="V9" s="82">
        <v>9</v>
      </c>
      <c r="W9" s="80">
        <f>IF(P9=0,"-",V9/P9)</f>
        <v>0.52941176470588</v>
      </c>
      <c r="X9" s="334">
        <v>415000</v>
      </c>
      <c r="Y9" s="335">
        <f>IFERROR(X9/P9,"-")</f>
        <v>24411.764705882</v>
      </c>
      <c r="Z9" s="335">
        <f>IFERROR(X9/V9,"-")</f>
        <v>46111.111111111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0.11764705882353</v>
      </c>
      <c r="AO9" s="98">
        <v>1</v>
      </c>
      <c r="AP9" s="100">
        <f>IFERROR(AO9/AM9,"-")</f>
        <v>0.5</v>
      </c>
      <c r="AQ9" s="101">
        <v>5000</v>
      </c>
      <c r="AR9" s="102">
        <f>IFERROR(AQ9/AM9,"-")</f>
        <v>2500</v>
      </c>
      <c r="AS9" s="103">
        <v>1</v>
      </c>
      <c r="AT9" s="103"/>
      <c r="AU9" s="103"/>
      <c r="AV9" s="104">
        <v>3</v>
      </c>
      <c r="AW9" s="105">
        <f>IF(P9=0,"",IF(AV9=0,"",(AV9/P9)))</f>
        <v>0.17647058823529</v>
      </c>
      <c r="AX9" s="104">
        <v>1</v>
      </c>
      <c r="AY9" s="106">
        <f>IFERROR(AX9/AV9,"-")</f>
        <v>0.33333333333333</v>
      </c>
      <c r="AZ9" s="107">
        <v>3000</v>
      </c>
      <c r="BA9" s="108">
        <f>IFERROR(AZ9/AV9,"-")</f>
        <v>1000</v>
      </c>
      <c r="BB9" s="109">
        <v>1</v>
      </c>
      <c r="BC9" s="109"/>
      <c r="BD9" s="109"/>
      <c r="BE9" s="110">
        <v>2</v>
      </c>
      <c r="BF9" s="111">
        <f>IF(P9=0,"",IF(BE9=0,"",(BE9/P9)))</f>
        <v>0.11764705882353</v>
      </c>
      <c r="BG9" s="110">
        <v>1</v>
      </c>
      <c r="BH9" s="112">
        <f>IFERROR(BG9/BE9,"-")</f>
        <v>0.5</v>
      </c>
      <c r="BI9" s="113">
        <v>3000</v>
      </c>
      <c r="BJ9" s="114">
        <f>IFERROR(BI9/BE9,"-")</f>
        <v>1500</v>
      </c>
      <c r="BK9" s="115">
        <v>1</v>
      </c>
      <c r="BL9" s="115"/>
      <c r="BM9" s="115"/>
      <c r="BN9" s="117">
        <v>2</v>
      </c>
      <c r="BO9" s="118">
        <f>IF(P9=0,"",IF(BN9=0,"",(BN9/P9)))</f>
        <v>0.11764705882353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4</v>
      </c>
      <c r="BX9" s="125">
        <f>IF(P9=0,"",IF(BW9=0,"",(BW9/P9)))</f>
        <v>0.23529411764706</v>
      </c>
      <c r="BY9" s="126">
        <v>1</v>
      </c>
      <c r="BZ9" s="127">
        <f>IFERROR(BY9/BW9,"-")</f>
        <v>0.25</v>
      </c>
      <c r="CA9" s="128">
        <v>13000</v>
      </c>
      <c r="CB9" s="129">
        <f>IFERROR(CA9/BW9,"-")</f>
        <v>3250</v>
      </c>
      <c r="CC9" s="130"/>
      <c r="CD9" s="130"/>
      <c r="CE9" s="130">
        <v>1</v>
      </c>
      <c r="CF9" s="131">
        <v>4</v>
      </c>
      <c r="CG9" s="132">
        <f>IF(P9=0,"",IF(CF9=0,"",(CF9/P9)))</f>
        <v>0.23529411764706</v>
      </c>
      <c r="CH9" s="133">
        <v>4</v>
      </c>
      <c r="CI9" s="134">
        <f>IFERROR(CH9/CF9,"-")</f>
        <v>1</v>
      </c>
      <c r="CJ9" s="135">
        <v>408000</v>
      </c>
      <c r="CK9" s="136">
        <f>IFERROR(CJ9/CF9,"-")</f>
        <v>102000</v>
      </c>
      <c r="CL9" s="137">
        <v>2</v>
      </c>
      <c r="CM9" s="137"/>
      <c r="CN9" s="137">
        <v>2</v>
      </c>
      <c r="CO9" s="138">
        <v>9</v>
      </c>
      <c r="CP9" s="139">
        <v>415000</v>
      </c>
      <c r="CQ9" s="139">
        <v>375000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1.788</v>
      </c>
      <c r="B10" s="346" t="s">
        <v>109</v>
      </c>
      <c r="C10" s="346"/>
      <c r="D10" s="346"/>
      <c r="E10" s="346"/>
      <c r="F10" s="346" t="s">
        <v>66</v>
      </c>
      <c r="G10" s="88" t="s">
        <v>110</v>
      </c>
      <c r="H10" s="88"/>
      <c r="I10" s="348" t="s">
        <v>100</v>
      </c>
      <c r="J10" s="329">
        <v>500000</v>
      </c>
      <c r="K10" s="79">
        <v>56</v>
      </c>
      <c r="L10" s="79">
        <v>0</v>
      </c>
      <c r="M10" s="79">
        <v>222</v>
      </c>
      <c r="N10" s="89">
        <v>18</v>
      </c>
      <c r="O10" s="90">
        <v>1</v>
      </c>
      <c r="P10" s="91">
        <f>N10+O10</f>
        <v>19</v>
      </c>
      <c r="Q10" s="80">
        <f>IFERROR(P10/M10,"-")</f>
        <v>0.085585585585586</v>
      </c>
      <c r="R10" s="79">
        <v>7</v>
      </c>
      <c r="S10" s="79">
        <v>5</v>
      </c>
      <c r="T10" s="80">
        <f>IFERROR(R10/(P10),"-")</f>
        <v>0.36842105263158</v>
      </c>
      <c r="U10" s="335">
        <f>IFERROR(J10/SUM(N10:O15),"-")</f>
        <v>8928.5714285714</v>
      </c>
      <c r="V10" s="82">
        <v>2</v>
      </c>
      <c r="W10" s="80">
        <f>IF(P10=0,"-",V10/P10)</f>
        <v>0.10526315789474</v>
      </c>
      <c r="X10" s="334">
        <v>8000</v>
      </c>
      <c r="Y10" s="335">
        <f>IFERROR(X10/P10,"-")</f>
        <v>421.05263157895</v>
      </c>
      <c r="Z10" s="335">
        <f>IFERROR(X10/V10,"-")</f>
        <v>4000</v>
      </c>
      <c r="AA10" s="329">
        <f>SUM(X10:X15)-SUM(J10:J15)</f>
        <v>394000</v>
      </c>
      <c r="AB10" s="83">
        <f>SUM(X10:X15)/SUM(J10:J15)</f>
        <v>1.788</v>
      </c>
      <c r="AC10" s="77"/>
      <c r="AD10" s="92">
        <v>2</v>
      </c>
      <c r="AE10" s="93">
        <f>IF(P10=0,"",IF(AD10=0,"",(AD10/P10)))</f>
        <v>0.10526315789474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5</v>
      </c>
      <c r="AN10" s="99">
        <f>IF(P10=0,"",IF(AM10=0,"",(AM10/P10)))</f>
        <v>0.26315789473684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0.052631578947368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0.21052631578947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0.21052631578947</v>
      </c>
      <c r="BP10" s="119">
        <v>1</v>
      </c>
      <c r="BQ10" s="120">
        <f>IFERROR(BP10/BN10,"-")</f>
        <v>0.25</v>
      </c>
      <c r="BR10" s="121">
        <v>3000</v>
      </c>
      <c r="BS10" s="122">
        <f>IFERROR(BR10/BN10,"-")</f>
        <v>750</v>
      </c>
      <c r="BT10" s="123">
        <v>1</v>
      </c>
      <c r="BU10" s="123"/>
      <c r="BV10" s="123"/>
      <c r="BW10" s="124">
        <v>3</v>
      </c>
      <c r="BX10" s="125">
        <f>IF(P10=0,"",IF(BW10=0,"",(BW10/P10)))</f>
        <v>0.15789473684211</v>
      </c>
      <c r="BY10" s="126">
        <v>1</v>
      </c>
      <c r="BZ10" s="127">
        <f>IFERROR(BY10/BW10,"-")</f>
        <v>0.33333333333333</v>
      </c>
      <c r="CA10" s="128">
        <v>5000</v>
      </c>
      <c r="CB10" s="129">
        <f>IFERROR(CA10/BW10,"-")</f>
        <v>1666.6666666667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8000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111</v>
      </c>
      <c r="C11" s="346"/>
      <c r="D11" s="346"/>
      <c r="E11" s="346"/>
      <c r="F11" s="346" t="s">
        <v>66</v>
      </c>
      <c r="G11" s="88"/>
      <c r="H11" s="88"/>
      <c r="I11" s="88"/>
      <c r="J11" s="329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5"/>
      <c r="V11" s="82">
        <v>0</v>
      </c>
      <c r="W11" s="80" t="str">
        <f>IF(P11=0,"-",V11/P11)</f>
        <v>-</v>
      </c>
      <c r="X11" s="334">
        <v>0</v>
      </c>
      <c r="Y11" s="335" t="str">
        <f>IFERROR(X11/P11,"-")</f>
        <v>-</v>
      </c>
      <c r="Z11" s="335" t="str">
        <f>IFERROR(X11/V11,"-")</f>
        <v>-</v>
      </c>
      <c r="AA11" s="329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112</v>
      </c>
      <c r="C12" s="346"/>
      <c r="D12" s="346"/>
      <c r="E12" s="346"/>
      <c r="F12" s="346" t="s">
        <v>66</v>
      </c>
      <c r="G12" s="88"/>
      <c r="H12" s="88"/>
      <c r="I12" s="88"/>
      <c r="J12" s="329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5"/>
      <c r="V12" s="82">
        <v>0</v>
      </c>
      <c r="W12" s="80" t="str">
        <f>IF(P12=0,"-",V12/P12)</f>
        <v>-</v>
      </c>
      <c r="X12" s="334">
        <v>0</v>
      </c>
      <c r="Y12" s="335" t="str">
        <f>IFERROR(X12/P12,"-")</f>
        <v>-</v>
      </c>
      <c r="Z12" s="335" t="str">
        <f>IFERROR(X12/V12,"-")</f>
        <v>-</v>
      </c>
      <c r="AA12" s="329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113</v>
      </c>
      <c r="C13" s="346"/>
      <c r="D13" s="346"/>
      <c r="E13" s="346"/>
      <c r="F13" s="346" t="s">
        <v>71</v>
      </c>
      <c r="G13" s="88"/>
      <c r="H13" s="88"/>
      <c r="I13" s="88"/>
      <c r="J13" s="329"/>
      <c r="K13" s="79">
        <v>404</v>
      </c>
      <c r="L13" s="79">
        <v>157</v>
      </c>
      <c r="M13" s="79">
        <v>281</v>
      </c>
      <c r="N13" s="89">
        <v>37</v>
      </c>
      <c r="O13" s="90">
        <v>0</v>
      </c>
      <c r="P13" s="91">
        <f>N13+O13</f>
        <v>37</v>
      </c>
      <c r="Q13" s="80">
        <f>IFERROR(P13/M13,"-")</f>
        <v>0.13167259786477</v>
      </c>
      <c r="R13" s="79">
        <v>23</v>
      </c>
      <c r="S13" s="79">
        <v>4</v>
      </c>
      <c r="T13" s="80">
        <f>IFERROR(R13/(P13),"-")</f>
        <v>0.62162162162162</v>
      </c>
      <c r="U13" s="335"/>
      <c r="V13" s="82">
        <v>9</v>
      </c>
      <c r="W13" s="80">
        <f>IF(P13=0,"-",V13/P13)</f>
        <v>0.24324324324324</v>
      </c>
      <c r="X13" s="334">
        <v>886000</v>
      </c>
      <c r="Y13" s="335">
        <f>IFERROR(X13/P13,"-")</f>
        <v>23945.945945946</v>
      </c>
      <c r="Z13" s="335">
        <f>IFERROR(X13/V13,"-")</f>
        <v>98444.444444444</v>
      </c>
      <c r="AA13" s="329"/>
      <c r="AB13" s="83"/>
      <c r="AC13" s="77"/>
      <c r="AD13" s="92">
        <v>2</v>
      </c>
      <c r="AE13" s="93">
        <f>IF(P13=0,"",IF(AD13=0,"",(AD13/P13)))</f>
        <v>0.054054054054054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2</v>
      </c>
      <c r="AN13" s="99">
        <f>IF(P13=0,"",IF(AM13=0,"",(AM13/P13)))</f>
        <v>0.054054054054054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0.054054054054054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6</v>
      </c>
      <c r="BF13" s="111">
        <f>IF(P13=0,"",IF(BE13=0,"",(BE13/P13)))</f>
        <v>0.16216216216216</v>
      </c>
      <c r="BG13" s="110">
        <v>1</v>
      </c>
      <c r="BH13" s="112">
        <f>IFERROR(BG13/BE13,"-")</f>
        <v>0.16666666666667</v>
      </c>
      <c r="BI13" s="113">
        <v>15000</v>
      </c>
      <c r="BJ13" s="114">
        <f>IFERROR(BI13/BE13,"-")</f>
        <v>2500</v>
      </c>
      <c r="BK13" s="115"/>
      <c r="BL13" s="115"/>
      <c r="BM13" s="115">
        <v>1</v>
      </c>
      <c r="BN13" s="117">
        <v>13</v>
      </c>
      <c r="BO13" s="118">
        <f>IF(P13=0,"",IF(BN13=0,"",(BN13/P13)))</f>
        <v>0.35135135135135</v>
      </c>
      <c r="BP13" s="119">
        <v>3</v>
      </c>
      <c r="BQ13" s="120">
        <f>IFERROR(BP13/BN13,"-")</f>
        <v>0.23076923076923</v>
      </c>
      <c r="BR13" s="121">
        <v>301000</v>
      </c>
      <c r="BS13" s="122">
        <f>IFERROR(BR13/BN13,"-")</f>
        <v>23153.846153846</v>
      </c>
      <c r="BT13" s="123">
        <v>1</v>
      </c>
      <c r="BU13" s="123"/>
      <c r="BV13" s="123">
        <v>2</v>
      </c>
      <c r="BW13" s="124">
        <v>10</v>
      </c>
      <c r="BX13" s="125">
        <f>IF(P13=0,"",IF(BW13=0,"",(BW13/P13)))</f>
        <v>0.27027027027027</v>
      </c>
      <c r="BY13" s="126">
        <v>5</v>
      </c>
      <c r="BZ13" s="127">
        <f>IFERROR(BY13/BW13,"-")</f>
        <v>0.5</v>
      </c>
      <c r="CA13" s="128">
        <v>570000</v>
      </c>
      <c r="CB13" s="129">
        <f>IFERROR(CA13/BW13,"-")</f>
        <v>57000</v>
      </c>
      <c r="CC13" s="130">
        <v>1</v>
      </c>
      <c r="CD13" s="130">
        <v>2</v>
      </c>
      <c r="CE13" s="130">
        <v>2</v>
      </c>
      <c r="CF13" s="131">
        <v>2</v>
      </c>
      <c r="CG13" s="132">
        <f>IF(P13=0,"",IF(CF13=0,"",(CF13/P13)))</f>
        <v>0.054054054054054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9</v>
      </c>
      <c r="CP13" s="139">
        <v>886000</v>
      </c>
      <c r="CQ13" s="139">
        <v>348000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114</v>
      </c>
      <c r="C14" s="346"/>
      <c r="D14" s="346"/>
      <c r="E14" s="346"/>
      <c r="F14" s="346" t="s">
        <v>71</v>
      </c>
      <c r="G14" s="88"/>
      <c r="H14" s="88"/>
      <c r="I14" s="88"/>
      <c r="J14" s="329"/>
      <c r="K14" s="79">
        <v>11</v>
      </c>
      <c r="L14" s="79">
        <v>4</v>
      </c>
      <c r="M14" s="79">
        <v>3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5"/>
      <c r="V14" s="82">
        <v>0</v>
      </c>
      <c r="W14" s="80" t="str">
        <f>IF(P14=0,"-",V14/P14)</f>
        <v>-</v>
      </c>
      <c r="X14" s="334">
        <v>0</v>
      </c>
      <c r="Y14" s="335" t="str">
        <f>IFERROR(X14/P14,"-")</f>
        <v>-</v>
      </c>
      <c r="Z14" s="335" t="str">
        <f>IFERROR(X14/V14,"-")</f>
        <v>-</v>
      </c>
      <c r="AA14" s="329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115</v>
      </c>
      <c r="C15" s="346"/>
      <c r="D15" s="346"/>
      <c r="E15" s="346"/>
      <c r="F15" s="346" t="s">
        <v>71</v>
      </c>
      <c r="G15" s="88"/>
      <c r="H15" s="88"/>
      <c r="I15" s="88"/>
      <c r="J15" s="329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0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6"/>
      <c r="V16" s="25"/>
      <c r="W16" s="25"/>
      <c r="X16" s="336"/>
      <c r="Y16" s="336"/>
      <c r="Z16" s="336"/>
      <c r="AA16" s="336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3.1042296072508</v>
      </c>
      <c r="B18" s="39"/>
      <c r="C18" s="39"/>
      <c r="D18" s="39"/>
      <c r="E18" s="39"/>
      <c r="F18" s="39"/>
      <c r="G18" s="40" t="s">
        <v>116</v>
      </c>
      <c r="H18" s="40"/>
      <c r="I18" s="40"/>
      <c r="J18" s="332">
        <f>SUM(J6:J17)</f>
        <v>662000</v>
      </c>
      <c r="K18" s="41">
        <f>SUM(K6:K17)</f>
        <v>889</v>
      </c>
      <c r="L18" s="41">
        <f>SUM(L6:L17)</f>
        <v>346</v>
      </c>
      <c r="M18" s="41">
        <f>SUM(M6:M17)</f>
        <v>855</v>
      </c>
      <c r="N18" s="41">
        <f>SUM(N6:N17)</f>
        <v>110</v>
      </c>
      <c r="O18" s="41">
        <f>SUM(O6:O17)</f>
        <v>2</v>
      </c>
      <c r="P18" s="41">
        <f>SUM(P6:P17)</f>
        <v>112</v>
      </c>
      <c r="Q18" s="42">
        <f>IFERROR(P18/M18,"-")</f>
        <v>0.13099415204678</v>
      </c>
      <c r="R18" s="76">
        <f>SUM(R6:R17)</f>
        <v>53</v>
      </c>
      <c r="S18" s="76">
        <f>SUM(S6:S17)</f>
        <v>17</v>
      </c>
      <c r="T18" s="42">
        <f>IFERROR(R18/P18,"-")</f>
        <v>0.47321428571429</v>
      </c>
      <c r="U18" s="337">
        <f>IFERROR(J18/P18,"-")</f>
        <v>5910.7142857143</v>
      </c>
      <c r="V18" s="44">
        <f>SUM(V6:V17)</f>
        <v>27</v>
      </c>
      <c r="W18" s="42">
        <f>IFERROR(V18/P18,"-")</f>
        <v>0.24107142857143</v>
      </c>
      <c r="X18" s="332">
        <f>SUM(X6:X17)</f>
        <v>2055000</v>
      </c>
      <c r="Y18" s="332">
        <f>IFERROR(X18/P18,"-")</f>
        <v>18348.214285714</v>
      </c>
      <c r="Z18" s="332">
        <f>IFERROR(X18/V18,"-")</f>
        <v>76111.111111111</v>
      </c>
      <c r="AA18" s="332">
        <f>X18-J18</f>
        <v>1393000</v>
      </c>
      <c r="AB18" s="45">
        <f>X18/J18</f>
        <v>3.1042296072508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117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5.4666666666667</v>
      </c>
      <c r="B6" s="346" t="s">
        <v>118</v>
      </c>
      <c r="C6" s="346" t="s">
        <v>119</v>
      </c>
      <c r="D6" s="346" t="s">
        <v>120</v>
      </c>
      <c r="E6" s="346" t="s">
        <v>121</v>
      </c>
      <c r="F6" s="346" t="s">
        <v>66</v>
      </c>
      <c r="G6" s="88" t="s">
        <v>122</v>
      </c>
      <c r="H6" s="88" t="s">
        <v>123</v>
      </c>
      <c r="I6" s="88" t="s">
        <v>124</v>
      </c>
      <c r="J6" s="329">
        <v>150000</v>
      </c>
      <c r="K6" s="79">
        <v>39</v>
      </c>
      <c r="L6" s="79">
        <v>0</v>
      </c>
      <c r="M6" s="79">
        <v>189</v>
      </c>
      <c r="N6" s="89">
        <v>15</v>
      </c>
      <c r="O6" s="90">
        <v>0</v>
      </c>
      <c r="P6" s="91">
        <f>N6+O6</f>
        <v>15</v>
      </c>
      <c r="Q6" s="80">
        <f>IFERROR(P6/M6,"-")</f>
        <v>0.079365079365079</v>
      </c>
      <c r="R6" s="79">
        <v>3</v>
      </c>
      <c r="S6" s="79">
        <v>5</v>
      </c>
      <c r="T6" s="80">
        <f>IFERROR(R6/(P6),"-")</f>
        <v>0.2</v>
      </c>
      <c r="U6" s="335">
        <f>IFERROR(J6/SUM(N6:O7),"-")</f>
        <v>1442.3076923077</v>
      </c>
      <c r="V6" s="82">
        <v>1</v>
      </c>
      <c r="W6" s="80">
        <f>IF(P6=0,"-",V6/P6)</f>
        <v>0.066666666666667</v>
      </c>
      <c r="X6" s="334">
        <v>61000</v>
      </c>
      <c r="Y6" s="335">
        <f>IFERROR(X6/P6,"-")</f>
        <v>4066.6666666667</v>
      </c>
      <c r="Z6" s="335">
        <f>IFERROR(X6/V6,"-")</f>
        <v>61000</v>
      </c>
      <c r="AA6" s="329">
        <f>SUM(X6:X7)-SUM(J6:J7)</f>
        <v>670000</v>
      </c>
      <c r="AB6" s="83">
        <f>SUM(X6:X7)/SUM(J6:J7)</f>
        <v>5.4666666666667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0.066666666666667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0.4</v>
      </c>
      <c r="BP6" s="119">
        <v>1</v>
      </c>
      <c r="BQ6" s="120">
        <f>IFERROR(BP6/BN6,"-")</f>
        <v>0.16666666666667</v>
      </c>
      <c r="BR6" s="121">
        <v>61000</v>
      </c>
      <c r="BS6" s="122">
        <f>IFERROR(BR6/BN6,"-")</f>
        <v>10166.666666667</v>
      </c>
      <c r="BT6" s="123"/>
      <c r="BU6" s="123"/>
      <c r="BV6" s="123">
        <v>1</v>
      </c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61000</v>
      </c>
      <c r="CQ6" s="139">
        <v>61000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125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237</v>
      </c>
      <c r="L7" s="79">
        <v>171</v>
      </c>
      <c r="M7" s="79">
        <v>229</v>
      </c>
      <c r="N7" s="89">
        <v>89</v>
      </c>
      <c r="O7" s="90">
        <v>0</v>
      </c>
      <c r="P7" s="91">
        <f>N7+O7</f>
        <v>89</v>
      </c>
      <c r="Q7" s="80">
        <f>IFERROR(P7/M7,"-")</f>
        <v>0.38864628820961</v>
      </c>
      <c r="R7" s="79">
        <v>29</v>
      </c>
      <c r="S7" s="79">
        <v>13</v>
      </c>
      <c r="T7" s="80">
        <f>IFERROR(R7/(P7),"-")</f>
        <v>0.32584269662921</v>
      </c>
      <c r="U7" s="335"/>
      <c r="V7" s="82">
        <v>16</v>
      </c>
      <c r="W7" s="80">
        <f>IF(P7=0,"-",V7/P7)</f>
        <v>0.17977528089888</v>
      </c>
      <c r="X7" s="334">
        <v>759000</v>
      </c>
      <c r="Y7" s="335">
        <f>IFERROR(X7/P7,"-")</f>
        <v>8528.0898876404</v>
      </c>
      <c r="Z7" s="335">
        <f>IFERROR(X7/V7,"-")</f>
        <v>47437.5</v>
      </c>
      <c r="AA7" s="329"/>
      <c r="AB7" s="83"/>
      <c r="AC7" s="77"/>
      <c r="AD7" s="92">
        <v>2</v>
      </c>
      <c r="AE7" s="93">
        <f>IF(P7=0,"",IF(AD7=0,"",(AD7/P7)))</f>
        <v>0.02247191011236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5</v>
      </c>
      <c r="AN7" s="99">
        <f>IF(P7=0,"",IF(AM7=0,"",(AM7/P7)))</f>
        <v>0.056179775280899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0.078651685393258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18</v>
      </c>
      <c r="BF7" s="111">
        <f>IF(P7=0,"",IF(BE7=0,"",(BE7/P7)))</f>
        <v>0.20224719101124</v>
      </c>
      <c r="BG7" s="110">
        <v>3</v>
      </c>
      <c r="BH7" s="112">
        <f>IFERROR(BG7/BE7,"-")</f>
        <v>0.16666666666667</v>
      </c>
      <c r="BI7" s="113">
        <v>91000</v>
      </c>
      <c r="BJ7" s="114">
        <f>IFERROR(BI7/BE7,"-")</f>
        <v>5055.5555555556</v>
      </c>
      <c r="BK7" s="115"/>
      <c r="BL7" s="115">
        <v>2</v>
      </c>
      <c r="BM7" s="115">
        <v>1</v>
      </c>
      <c r="BN7" s="117">
        <v>30</v>
      </c>
      <c r="BO7" s="118">
        <f>IF(P7=0,"",IF(BN7=0,"",(BN7/P7)))</f>
        <v>0.33707865168539</v>
      </c>
      <c r="BP7" s="119">
        <v>5</v>
      </c>
      <c r="BQ7" s="120">
        <f>IFERROR(BP7/BN7,"-")</f>
        <v>0.16666666666667</v>
      </c>
      <c r="BR7" s="121">
        <v>152000</v>
      </c>
      <c r="BS7" s="122">
        <f>IFERROR(BR7/BN7,"-")</f>
        <v>5066.6666666667</v>
      </c>
      <c r="BT7" s="123">
        <v>1</v>
      </c>
      <c r="BU7" s="123"/>
      <c r="BV7" s="123">
        <v>4</v>
      </c>
      <c r="BW7" s="124">
        <v>20</v>
      </c>
      <c r="BX7" s="125">
        <f>IF(P7=0,"",IF(BW7=0,"",(BW7/P7)))</f>
        <v>0.2247191011236</v>
      </c>
      <c r="BY7" s="126">
        <v>6</v>
      </c>
      <c r="BZ7" s="127">
        <f>IFERROR(BY7/BW7,"-")</f>
        <v>0.3</v>
      </c>
      <c r="CA7" s="128">
        <v>353000</v>
      </c>
      <c r="CB7" s="129">
        <f>IFERROR(CA7/BW7,"-")</f>
        <v>17650</v>
      </c>
      <c r="CC7" s="130">
        <v>2</v>
      </c>
      <c r="CD7" s="130">
        <v>1</v>
      </c>
      <c r="CE7" s="130">
        <v>3</v>
      </c>
      <c r="CF7" s="131">
        <v>7</v>
      </c>
      <c r="CG7" s="132">
        <f>IF(P7=0,"",IF(CF7=0,"",(CF7/P7)))</f>
        <v>0.078651685393258</v>
      </c>
      <c r="CH7" s="133">
        <v>2</v>
      </c>
      <c r="CI7" s="134">
        <f>IFERROR(CH7/CF7,"-")</f>
        <v>0.28571428571429</v>
      </c>
      <c r="CJ7" s="135">
        <v>163000</v>
      </c>
      <c r="CK7" s="136">
        <f>IFERROR(CJ7/CF7,"-")</f>
        <v>23285.714285714</v>
      </c>
      <c r="CL7" s="137"/>
      <c r="CM7" s="137"/>
      <c r="CN7" s="137">
        <v>2</v>
      </c>
      <c r="CO7" s="138">
        <v>16</v>
      </c>
      <c r="CP7" s="139">
        <v>759000</v>
      </c>
      <c r="CQ7" s="139">
        <v>276000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5.4666666666667</v>
      </c>
      <c r="B10" s="39"/>
      <c r="C10" s="39"/>
      <c r="D10" s="39"/>
      <c r="E10" s="39"/>
      <c r="F10" s="39"/>
      <c r="G10" s="40" t="s">
        <v>126</v>
      </c>
      <c r="H10" s="40"/>
      <c r="I10" s="40"/>
      <c r="J10" s="332">
        <f>SUM(J6:J9)</f>
        <v>150000</v>
      </c>
      <c r="K10" s="41">
        <f>SUM(K6:K9)</f>
        <v>276</v>
      </c>
      <c r="L10" s="41">
        <f>SUM(L6:L9)</f>
        <v>171</v>
      </c>
      <c r="M10" s="41">
        <f>SUM(M6:M9)</f>
        <v>418</v>
      </c>
      <c r="N10" s="41">
        <f>SUM(N6:N9)</f>
        <v>104</v>
      </c>
      <c r="O10" s="41">
        <f>SUM(O6:O9)</f>
        <v>0</v>
      </c>
      <c r="P10" s="41">
        <f>SUM(P6:P9)</f>
        <v>104</v>
      </c>
      <c r="Q10" s="42">
        <f>IFERROR(P10/M10,"-")</f>
        <v>0.2488038277512</v>
      </c>
      <c r="R10" s="76">
        <f>SUM(R6:R9)</f>
        <v>32</v>
      </c>
      <c r="S10" s="76">
        <f>SUM(S6:S9)</f>
        <v>18</v>
      </c>
      <c r="T10" s="42">
        <f>IFERROR(R10/P10,"-")</f>
        <v>0.30769230769231</v>
      </c>
      <c r="U10" s="337">
        <f>IFERROR(J10/P10,"-")</f>
        <v>1442.3076923077</v>
      </c>
      <c r="V10" s="44">
        <f>SUM(V6:V9)</f>
        <v>17</v>
      </c>
      <c r="W10" s="42">
        <f>IFERROR(V10/P10,"-")</f>
        <v>0.16346153846154</v>
      </c>
      <c r="X10" s="332">
        <f>SUM(X6:X9)</f>
        <v>820000</v>
      </c>
      <c r="Y10" s="332">
        <f>IFERROR(X10/P10,"-")</f>
        <v>7884.6153846154</v>
      </c>
      <c r="Z10" s="332">
        <f>IFERROR(X10/V10,"-")</f>
        <v>48235.294117647</v>
      </c>
      <c r="AA10" s="332">
        <f>X10-J10</f>
        <v>670000</v>
      </c>
      <c r="AB10" s="45">
        <f>X10/J10</f>
        <v>5.4666666666667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127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128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1.5842965324831</v>
      </c>
      <c r="B6" s="346" t="s">
        <v>129</v>
      </c>
      <c r="C6" s="346"/>
      <c r="D6" s="346"/>
      <c r="E6" s="175" t="s">
        <v>130</v>
      </c>
      <c r="F6" s="175" t="s">
        <v>131</v>
      </c>
      <c r="G6" s="339">
        <v>1003600</v>
      </c>
      <c r="H6" s="176">
        <v>468</v>
      </c>
      <c r="I6" s="176">
        <v>0</v>
      </c>
      <c r="J6" s="176">
        <v>29788</v>
      </c>
      <c r="K6" s="177">
        <v>252</v>
      </c>
      <c r="L6" s="178">
        <f>IFERROR(K6/J6,"-")</f>
        <v>0.0084597824627367</v>
      </c>
      <c r="M6" s="176">
        <v>69</v>
      </c>
      <c r="N6" s="176">
        <v>109</v>
      </c>
      <c r="O6" s="178">
        <f>IFERROR(M6/(K6),"-")</f>
        <v>0.27380952380952</v>
      </c>
      <c r="P6" s="179">
        <f>IFERROR(G6/SUM(K6:K6),"-")</f>
        <v>3982.5396825397</v>
      </c>
      <c r="Q6" s="180">
        <v>54</v>
      </c>
      <c r="R6" s="178">
        <f>IF(K6=0,"-",Q6/K6)</f>
        <v>0.21428571428571</v>
      </c>
      <c r="S6" s="344">
        <v>1590000</v>
      </c>
      <c r="T6" s="345">
        <f>IFERROR(S6/K6,"-")</f>
        <v>6309.5238095238</v>
      </c>
      <c r="U6" s="345">
        <f>IFERROR(S6/Q6,"-")</f>
        <v>29444.444444444</v>
      </c>
      <c r="V6" s="339">
        <f>SUM(S6:S6)-SUM(G6:G6)</f>
        <v>586400</v>
      </c>
      <c r="W6" s="182">
        <f>SUM(S6:S6)/SUM(G6:G6)</f>
        <v>1.5842965324831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>
        <v>2</v>
      </c>
      <c r="AR6" s="196">
        <f>IF(K6=0,"",IF(AQ6=0,"",(AQ6/K6)))</f>
        <v>0.0079365079365079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4</v>
      </c>
      <c r="BA6" s="202">
        <f>IF(K6=0,"",IF(AZ6=0,"",(AZ6/K6)))</f>
        <v>0.015873015873016</v>
      </c>
      <c r="BB6" s="201"/>
      <c r="BC6" s="203">
        <f>IFERROR(BB6/AZ6,"-")</f>
        <v>0</v>
      </c>
      <c r="BD6" s="204"/>
      <c r="BE6" s="205">
        <f>IFERROR(BD6/AZ6,"-")</f>
        <v>0</v>
      </c>
      <c r="BF6" s="206"/>
      <c r="BG6" s="206"/>
      <c r="BH6" s="206"/>
      <c r="BI6" s="207">
        <v>116</v>
      </c>
      <c r="BJ6" s="208">
        <f>IF(K6=0,"",IF(BI6=0,"",(BI6/K6)))</f>
        <v>0.46031746031746</v>
      </c>
      <c r="BK6" s="209">
        <v>21</v>
      </c>
      <c r="BL6" s="210">
        <f>IFERROR(BK6/BI6,"-")</f>
        <v>0.18103448275862</v>
      </c>
      <c r="BM6" s="211">
        <v>621000</v>
      </c>
      <c r="BN6" s="212">
        <f>IFERROR(BM6/BI6,"-")</f>
        <v>5353.4482758621</v>
      </c>
      <c r="BO6" s="213">
        <v>10</v>
      </c>
      <c r="BP6" s="213">
        <v>5</v>
      </c>
      <c r="BQ6" s="213">
        <v>6</v>
      </c>
      <c r="BR6" s="214">
        <v>120</v>
      </c>
      <c r="BS6" s="215">
        <f>IF(K6=0,"",IF(BR6=0,"",(BR6/K6)))</f>
        <v>0.47619047619048</v>
      </c>
      <c r="BT6" s="216">
        <v>30</v>
      </c>
      <c r="BU6" s="217">
        <f>IFERROR(BT6/BR6,"-")</f>
        <v>0.25</v>
      </c>
      <c r="BV6" s="218">
        <v>960000</v>
      </c>
      <c r="BW6" s="219">
        <f>IFERROR(BV6/BR6,"-")</f>
        <v>8000</v>
      </c>
      <c r="BX6" s="220">
        <v>11</v>
      </c>
      <c r="BY6" s="220">
        <v>6</v>
      </c>
      <c r="BZ6" s="220">
        <v>13</v>
      </c>
      <c r="CA6" s="221">
        <v>10</v>
      </c>
      <c r="CB6" s="222">
        <f>IF(K6=0,"",IF(CA6=0,"",(CA6/K6)))</f>
        <v>0.03968253968254</v>
      </c>
      <c r="CC6" s="223">
        <v>3</v>
      </c>
      <c r="CD6" s="224">
        <f>IFERROR(CC6/CA6,"-")</f>
        <v>0.3</v>
      </c>
      <c r="CE6" s="225">
        <v>9000</v>
      </c>
      <c r="CF6" s="226">
        <f>IFERROR(CE6/CA6,"-")</f>
        <v>900</v>
      </c>
      <c r="CG6" s="227">
        <v>3</v>
      </c>
      <c r="CH6" s="227"/>
      <c r="CI6" s="227"/>
      <c r="CJ6" s="228">
        <v>54</v>
      </c>
      <c r="CK6" s="229">
        <v>1590000</v>
      </c>
      <c r="CL6" s="229">
        <v>401000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132</v>
      </c>
      <c r="C7" s="346"/>
      <c r="D7" s="346"/>
      <c r="E7" s="175" t="s">
        <v>133</v>
      </c>
      <c r="F7" s="175" t="s">
        <v>131</v>
      </c>
      <c r="G7" s="339">
        <v>0</v>
      </c>
      <c r="H7" s="176">
        <v>1</v>
      </c>
      <c r="I7" s="176">
        <v>0</v>
      </c>
      <c r="J7" s="176">
        <v>67</v>
      </c>
      <c r="K7" s="177">
        <v>1</v>
      </c>
      <c r="L7" s="178">
        <f>IFERROR(K7/J7,"-")</f>
        <v>0.014925373134328</v>
      </c>
      <c r="M7" s="176">
        <v>0</v>
      </c>
      <c r="N7" s="176">
        <v>0</v>
      </c>
      <c r="O7" s="178">
        <f>IFERROR(M7/(K7),"-")</f>
        <v>0</v>
      </c>
      <c r="P7" s="179">
        <f>IFERROR(G7/SUM(K7:K7),"-")</f>
        <v>0</v>
      </c>
      <c r="Q7" s="180">
        <v>0</v>
      </c>
      <c r="R7" s="178">
        <f>IF(K7=0,"-",Q7/K7)</f>
        <v>0</v>
      </c>
      <c r="S7" s="344"/>
      <c r="T7" s="345">
        <f>IFERROR(S7/K7,"-")</f>
        <v>0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>
        <f>IF(K7=0,"",IF(Y7=0,"",(Y7/K7)))</f>
        <v>0</v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>
        <f>IF(K7=0,"",IF(AH7=0,"",(AH7/K7)))</f>
        <v>0</v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>
        <f>IF(K7=0,"",IF(AQ7=0,"",(AQ7/K7)))</f>
        <v>0</v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>
        <f>IF(K7=0,"",IF(AZ7=0,"",(AZ7/K7)))</f>
        <v>0</v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>
        <v>1</v>
      </c>
      <c r="BJ7" s="208">
        <f>IF(K7=0,"",IF(BI7=0,"",(BI7/K7)))</f>
        <v>1</v>
      </c>
      <c r="BK7" s="209"/>
      <c r="BL7" s="210">
        <f>IFERROR(BK7/BI7,"-")</f>
        <v>0</v>
      </c>
      <c r="BM7" s="211"/>
      <c r="BN7" s="212">
        <f>IFERROR(BM7/BI7,"-")</f>
        <v>0</v>
      </c>
      <c r="BO7" s="213"/>
      <c r="BP7" s="213"/>
      <c r="BQ7" s="213"/>
      <c r="BR7" s="214"/>
      <c r="BS7" s="215">
        <f>IF(K7=0,"",IF(BR7=0,"",(BR7/K7)))</f>
        <v>0</v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>
        <f>IF(K7=0,"",IF(CA7=0,"",(CA7/K7)))</f>
        <v>0</v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134</v>
      </c>
      <c r="F10" s="250"/>
      <c r="G10" s="342">
        <f>SUM(G6:G9)</f>
        <v>1003600</v>
      </c>
      <c r="H10" s="249">
        <f>SUM(H6:H9)</f>
        <v>469</v>
      </c>
      <c r="I10" s="249">
        <f>SUM(I6:I9)</f>
        <v>0</v>
      </c>
      <c r="J10" s="249">
        <f>SUM(J6:J9)</f>
        <v>29855</v>
      </c>
      <c r="K10" s="249">
        <f>SUM(K6:K9)</f>
        <v>253</v>
      </c>
      <c r="L10" s="251">
        <f>IFERROR(K10/J10,"-")</f>
        <v>0.0084742924133311</v>
      </c>
      <c r="M10" s="252">
        <f>SUM(M6:M9)</f>
        <v>69</v>
      </c>
      <c r="N10" s="252">
        <f>SUM(N6:N9)</f>
        <v>109</v>
      </c>
      <c r="O10" s="251">
        <f>IFERROR(M10/K10,"-")</f>
        <v>0.27272727272727</v>
      </c>
      <c r="P10" s="253">
        <f>IFERROR(G10/K10,"-")</f>
        <v>3966.7984189723</v>
      </c>
      <c r="Q10" s="254">
        <f>SUM(Q6:Q9)</f>
        <v>54</v>
      </c>
      <c r="R10" s="251">
        <f>IFERROR(Q10/K10,"-")</f>
        <v>0.21343873517787</v>
      </c>
      <c r="S10" s="342">
        <f>SUM(S6:S9)</f>
        <v>1590000</v>
      </c>
      <c r="T10" s="342">
        <f>IFERROR(S10/K10,"-")</f>
        <v>6284.5849802372</v>
      </c>
      <c r="U10" s="342">
        <f>IFERROR(S10/Q10,"-")</f>
        <v>29444.444444444</v>
      </c>
      <c r="V10" s="342">
        <f>S10-G10</f>
        <v>586400</v>
      </c>
      <c r="W10" s="255">
        <f>S10/G10</f>
        <v>1.5842965324831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