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<sst xmlns="http://schemas.openxmlformats.org/spreadsheetml/2006/main" uniqueCount="228">
  <si>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</si>
  <si>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</si>
  <si>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</si>
  <si>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</si>
  <si>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</si>
  <si>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</si>
  <si>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</si>
  <si>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</si>
  <si>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</si>
  <si>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</si>
  <si>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</si>
  <si>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</si>
  <si>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</si>
  <si>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</si>
  <si>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</si>
  <si>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</si>
  <si>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</si>
  <si>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</si>
  <si>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</si>
  <si>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</si>
  <si>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</si>
  <si>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</si>
  <si>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</si>
  <si>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</si>
  <si>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</si>
  <si>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</si>
  <si>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リスティング</t>
  </si>
  <si>
    <t>12月</t>
  </si>
  <si>
    <t>どきどき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</si>
  <si>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</si>
  <si>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</si>
  <si>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</si>
  <si>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</si>
  <si>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</si>
  <si>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</si>
  <si>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</si>
  <si>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</si>
  <si>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</si>
  <si>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</si>
  <si>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</si>
  <si>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</si>
  <si>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</si>
  <si>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</si>
  <si>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</si>
  <si>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</si>
  <si>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</si>
  <si>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</si>
  <si>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</si>
  <si>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</si>
  <si>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</si>
  <si>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</si>
  <si>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</si>
  <si>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</si>
  <si>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</si>
  <si>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</si>
  <si>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</si>
  <si>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</si>
  <si>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</si>
  <si>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</si>
  <si>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</si>
  <si>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</si>
  <si>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</si>
  <si>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</si>
  <si>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sd1921</t>
  </si>
  <si>
    <t>右女9版（塩見彩）</t>
  </si>
  <si>
    <t>もう50代の熟女だけど</t>
  </si>
  <si>
    <t>lp02</t>
  </si>
  <si>
    <t>サンスポ関東</t>
  </si>
  <si>
    <t>全5段つかみ15段</t>
  </si>
  <si>
    <t>1～15日</t>
  </si>
  <si>
    <t>sd1922</t>
  </si>
  <si>
    <t>空電</t>
  </si>
  <si>
    <t>sd1923</t>
  </si>
  <si>
    <t>半5段つかみ15段</t>
  </si>
  <si>
    <t>sd1924</t>
  </si>
  <si>
    <t>sd1925</t>
  </si>
  <si>
    <t>デリヘル版3（塩見彩）</t>
  </si>
  <si>
    <t>70歳までの出会いリクルート</t>
  </si>
  <si>
    <t>16～31日</t>
  </si>
  <si>
    <t>sd1926</t>
  </si>
  <si>
    <t>sd1927</t>
  </si>
  <si>
    <t>sd1928</t>
  </si>
  <si>
    <t>sd1929</t>
  </si>
  <si>
    <t>サンスポ関西</t>
  </si>
  <si>
    <t>sd1930</t>
  </si>
  <si>
    <t>sd1931</t>
  </si>
  <si>
    <t>sd1932</t>
  </si>
  <si>
    <t>sd1933</t>
  </si>
  <si>
    <t>sd1934</t>
  </si>
  <si>
    <t>sd1935</t>
  </si>
  <si>
    <t>sd1936</t>
  </si>
  <si>
    <t>sd1937</t>
  </si>
  <si>
    <t>①旧デイリー風（塩見彩）</t>
  </si>
  <si>
    <t>①学生いませんギャルもいません40代50代60代中年女性が多いサイト</t>
  </si>
  <si>
    <t>スポーツ報知関東</t>
  </si>
  <si>
    <t>半2段つかみ20段保証</t>
  </si>
  <si>
    <t>20段保証</t>
  </si>
  <si>
    <t>sd1938</t>
  </si>
  <si>
    <t>sd1939</t>
  </si>
  <si>
    <t>②右女3（塩見彩）</t>
  </si>
  <si>
    <t>②50〜70代男性限定熟女好きな男性募集中</t>
  </si>
  <si>
    <t>半3段つかみ20段保証</t>
  </si>
  <si>
    <t>sd1940</t>
  </si>
  <si>
    <t>sd1941</t>
  </si>
  <si>
    <t>③デリヘル版3（塩見彩）</t>
  </si>
  <si>
    <t>③70歳までの出会いリクルート</t>
  </si>
  <si>
    <t>半5段つかみ20段保証</t>
  </si>
  <si>
    <t>sd1942</t>
  </si>
  <si>
    <t>sd1943</t>
  </si>
  <si>
    <t>①再婚&amp;理解者版（塩見彩）</t>
  </si>
  <si>
    <t>191「令和にやれる中年の出会いはココ！」</t>
  </si>
  <si>
    <t>デイリースポーツ関西</t>
  </si>
  <si>
    <t>sd1944</t>
  </si>
  <si>
    <t>sd1945</t>
  </si>
  <si>
    <t>②旧デイリー風（塩見彩）</t>
  </si>
  <si>
    <t>192「中年男性と出会うとフェロモンが分泌されて嬉しい（42歳女性より）」</t>
  </si>
  <si>
    <t>sd1946</t>
  </si>
  <si>
    <t>sd1947</t>
  </si>
  <si>
    <t>③大正版（塩見彩）</t>
  </si>
  <si>
    <t>193「おじさんワクチンを摂取希望の女性急増中」</t>
  </si>
  <si>
    <t>sd1948</t>
  </si>
  <si>
    <t>sd1949</t>
  </si>
  <si>
    <t>④求人風（塩見彩）</t>
  </si>
  <si>
    <t>デイリー3「けしからん肉体の熟女に言い寄られる」</t>
  </si>
  <si>
    <t>sd1950</t>
  </si>
  <si>
    <t>sd1951</t>
  </si>
  <si>
    <t>ニッカン西部</t>
  </si>
  <si>
    <t>1～10日</t>
  </si>
  <si>
    <t>sd1952</t>
  </si>
  <si>
    <t>sd1953</t>
  </si>
  <si>
    <t>11～20日</t>
  </si>
  <si>
    <t>sd1954</t>
  </si>
  <si>
    <t>sd1955</t>
  </si>
  <si>
    <t>21～31日</t>
  </si>
  <si>
    <t>sd1956</t>
  </si>
  <si>
    <t>sd1957</t>
  </si>
  <si>
    <t>デリヘル版2（塩見彩）</t>
  </si>
  <si>
    <t>学生いませんギャルもいません熟女熟女熟女熟女</t>
  </si>
  <si>
    <t>スポニチ関東</t>
  </si>
  <si>
    <t>全5段</t>
  </si>
  <si>
    <t>12月25日(土)</t>
  </si>
  <si>
    <t>sd1958</t>
  </si>
  <si>
    <t>sd1959</t>
  </si>
  <si>
    <t>デリヘル版（塩見彩）</t>
  </si>
  <si>
    <t>女性が好きな私にとって神サイトです</t>
  </si>
  <si>
    <t>1C終面全5段</t>
  </si>
  <si>
    <t>sd1960</t>
  </si>
  <si>
    <t>sd1961</t>
  </si>
  <si>
    <t>12月10日(金)</t>
  </si>
  <si>
    <t>sd1962</t>
  </si>
  <si>
    <t>sd1963</t>
  </si>
  <si>
    <t>4C終面全5段</t>
  </si>
  <si>
    <t>12月02日(木)</t>
  </si>
  <si>
    <t>sd1964</t>
  </si>
  <si>
    <t>sd1965</t>
  </si>
  <si>
    <t>雑誌版 SPA（塩見彩）</t>
  </si>
  <si>
    <t>12月24日(金)</t>
  </si>
  <si>
    <t>sd1966</t>
  </si>
  <si>
    <t>sd1967</t>
  </si>
  <si>
    <t>コンパニオン版（塩見彩）</t>
  </si>
  <si>
    <t>食事の後にお持ち帰りしたぜ</t>
  </si>
  <si>
    <t>ニッカン関西</t>
  </si>
  <si>
    <t>半5段</t>
  </si>
  <si>
    <t>12月11日(土)</t>
  </si>
  <si>
    <t>sd1968</t>
  </si>
  <si>
    <t>sd1969</t>
  </si>
  <si>
    <t>大正版（塩見彩）</t>
  </si>
  <si>
    <t>日本の出会い系番付第1位に推薦します</t>
  </si>
  <si>
    <t>12月18日(土)</t>
  </si>
  <si>
    <t>sd1970</t>
  </si>
  <si>
    <t>sd1971</t>
  </si>
  <si>
    <t>九スポ</t>
  </si>
  <si>
    <t>記事枠</t>
  </si>
  <si>
    <t>12月05日(日)</t>
  </si>
  <si>
    <t>sd1972</t>
  </si>
  <si>
    <t>新聞 TOTAL</t>
  </si>
  <si>
    <t>●雑誌 広告</t>
  </si>
  <si>
    <t>dz136</t>
  </si>
  <si>
    <t>扶桑社</t>
  </si>
  <si>
    <t>（塩見彩）</t>
  </si>
  <si>
    <t>出会い熱望。私たち50代も真剣なんです。</t>
  </si>
  <si>
    <t>Tvnavi</t>
  </si>
  <si>
    <t>(月間Tvnavi)①</t>
  </si>
  <si>
    <t>12月15日(水)</t>
  </si>
  <si>
    <t>dz137</t>
  </si>
  <si>
    <t>dz138</t>
  </si>
  <si>
    <t>（フリー女性⑤）</t>
  </si>
  <si>
    <t>女性からご飯に誘われる。男性はyesかnoか答えるだけ。</t>
  </si>
  <si>
    <t>dz139</t>
  </si>
  <si>
    <t>ak332</t>
  </si>
  <si>
    <t>大洋図書</t>
  </si>
  <si>
    <t>5Pセフレ確保(塩見彩さん）</t>
  </si>
  <si>
    <t>昭和の不思議101</t>
  </si>
  <si>
    <t>1C5P</t>
  </si>
  <si>
    <t>12月06日(月)</t>
  </si>
  <si>
    <t>ak333</t>
  </si>
  <si>
    <t>ak334</t>
  </si>
  <si>
    <t>1P記事_求む！中高年男性版_どきどき(塩見彩さん)</t>
  </si>
  <si>
    <t>臨時増刊ラヴァーズ</t>
  </si>
  <si>
    <t>表4　4C1P</t>
  </si>
  <si>
    <t>12月22日(水)</t>
  </si>
  <si>
    <t>ak335</t>
  </si>
  <si>
    <t>ht247</t>
  </si>
  <si>
    <t>RNパック</t>
  </si>
  <si>
    <t>12月01日(水)</t>
  </si>
  <si>
    <t>ht248</t>
  </si>
  <si>
    <t>ht249</t>
  </si>
  <si>
    <t>ht250</t>
  </si>
  <si>
    <t>ht251</t>
  </si>
  <si>
    <t>ht252</t>
  </si>
  <si>
    <t>雑誌 TOTAL</t>
  </si>
  <si>
    <t>●DVD 広告</t>
  </si>
  <si>
    <t>pk259</t>
  </si>
  <si>
    <t>三和出版</t>
  </si>
  <si>
    <t>DVD漫画たかし</t>
  </si>
  <si>
    <t>A4変形判、CVSフル</t>
  </si>
  <si>
    <t>MEN'S DVD SEXY</t>
  </si>
  <si>
    <t>DVD貼付け面4C1/3P</t>
  </si>
  <si>
    <t>pk260</t>
  </si>
  <si>
    <t>DVD TOTAL</t>
  </si>
  <si>
    <t>●リスティング 広告</t>
  </si>
  <si>
    <t>UA</t>
  </si>
  <si>
    <t>adyd</t>
  </si>
  <si>
    <t>YDN（ディスプレイ広告）</t>
  </si>
  <si>
    <t>12/7～12/31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</si>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</sst>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52</v>
      </c>
      <c r="D6" s="329">
        <v>2736000</v>
      </c>
      <c r="E6" s="79">
        <v>1184</v>
      </c>
      <c r="F6" s="79">
        <v>494</v>
      </c>
      <c r="G6" s="79">
        <v>2065</v>
      </c>
      <c r="H6" s="89">
        <v>175</v>
      </c>
      <c r="I6" s="90">
        <v>0</v>
      </c>
      <c r="J6" s="143">
        <f>H6+I6</f>
        <v>175</v>
      </c>
      <c r="K6" s="80">
        <f>IFERROR(J6/G6,"-")</f>
        <v>0.084745762711864</v>
      </c>
      <c r="L6" s="79">
        <v>73</v>
      </c>
      <c r="M6" s="79">
        <v>37</v>
      </c>
      <c r="N6" s="80">
        <f>IFERROR(L6/J6,"-")</f>
        <v>0.41714285714286</v>
      </c>
      <c r="O6" s="81">
        <f>IFERROR(D6/J6,"-")</f>
        <v>15634.285714286</v>
      </c>
      <c r="P6" s="82">
        <v>48</v>
      </c>
      <c r="Q6" s="80">
        <f>IFERROR(P6/J6,"-")</f>
        <v>0.27428571428571</v>
      </c>
      <c r="R6" s="334">
        <v>4453000</v>
      </c>
      <c r="S6" s="335">
        <f>IFERROR(R6/J6,"-")</f>
        <v>25445.714285714</v>
      </c>
      <c r="T6" s="335">
        <f>IFERROR(R6/P6,"-")</f>
        <v>92770.833333333</v>
      </c>
      <c r="U6" s="329">
        <f>IFERROR(R6-D6,"-")</f>
        <v>1717000</v>
      </c>
      <c r="V6" s="83">
        <f>R6/D6</f>
        <v>1.6275584795322</v>
      </c>
      <c r="W6" s="77"/>
      <c r="X6" s="142"/>
    </row>
    <row r="7" spans="1:24">
      <c r="A7" s="78"/>
      <c r="B7" s="84" t="s">
        <v>24</v>
      </c>
      <c r="C7" s="84">
        <v>14</v>
      </c>
      <c r="D7" s="329">
        <v>500000</v>
      </c>
      <c r="E7" s="79">
        <v>820</v>
      </c>
      <c r="F7" s="79">
        <v>290</v>
      </c>
      <c r="G7" s="79">
        <v>835</v>
      </c>
      <c r="H7" s="89">
        <v>113</v>
      </c>
      <c r="I7" s="90">
        <v>4</v>
      </c>
      <c r="J7" s="143">
        <f>H7+I7</f>
        <v>117</v>
      </c>
      <c r="K7" s="80">
        <f>IFERROR(J7/G7,"-")</f>
        <v>0.14011976047904</v>
      </c>
      <c r="L7" s="79">
        <v>37</v>
      </c>
      <c r="M7" s="79">
        <v>24</v>
      </c>
      <c r="N7" s="80">
        <f>IFERROR(L7/J7,"-")</f>
        <v>0.31623931623932</v>
      </c>
      <c r="O7" s="81">
        <f>IFERROR(D7/J7,"-")</f>
        <v>4273.5042735043</v>
      </c>
      <c r="P7" s="82">
        <v>23</v>
      </c>
      <c r="Q7" s="80">
        <f>IFERROR(P7/J7,"-")</f>
        <v>0.1965811965812</v>
      </c>
      <c r="R7" s="334">
        <v>1227000</v>
      </c>
      <c r="S7" s="335">
        <f>IFERROR(R7/J7,"-")</f>
        <v>10487.179487179</v>
      </c>
      <c r="T7" s="335">
        <f>IFERROR(R7/P7,"-")</f>
        <v>53347.826086957</v>
      </c>
      <c r="U7" s="329">
        <f>IFERROR(R7-D7,"-")</f>
        <v>727000</v>
      </c>
      <c r="V7" s="83">
        <f>R7/D7</f>
        <v>2.454</v>
      </c>
      <c r="W7" s="77"/>
      <c r="X7" s="142"/>
    </row>
    <row r="8" spans="1:24">
      <c r="A8" s="78"/>
      <c r="B8" s="84" t="s">
        <v>25</v>
      </c>
      <c r="C8" s="84">
        <v>2</v>
      </c>
      <c r="D8" s="329">
        <v>150000</v>
      </c>
      <c r="E8" s="79">
        <v>202</v>
      </c>
      <c r="F8" s="79">
        <v>125</v>
      </c>
      <c r="G8" s="79">
        <v>226</v>
      </c>
      <c r="H8" s="89">
        <v>64</v>
      </c>
      <c r="I8" s="90">
        <v>0</v>
      </c>
      <c r="J8" s="143">
        <f>H8+I8</f>
        <v>64</v>
      </c>
      <c r="K8" s="80">
        <f>IFERROR(J8/G8,"-")</f>
        <v>0.28318584070796</v>
      </c>
      <c r="L8" s="79">
        <v>16</v>
      </c>
      <c r="M8" s="79">
        <v>13</v>
      </c>
      <c r="N8" s="80">
        <f>IFERROR(L8/J8,"-")</f>
        <v>0.25</v>
      </c>
      <c r="O8" s="81">
        <f>IFERROR(D8/J8,"-")</f>
        <v>2343.75</v>
      </c>
      <c r="P8" s="82">
        <v>2</v>
      </c>
      <c r="Q8" s="80">
        <f>IFERROR(P8/J8,"-")</f>
        <v>0.03125</v>
      </c>
      <c r="R8" s="334">
        <v>8000</v>
      </c>
      <c r="S8" s="335">
        <f>IFERROR(R8/J8,"-")</f>
        <v>125</v>
      </c>
      <c r="T8" s="335">
        <f>IFERROR(R8/P8,"-")</f>
        <v>4000</v>
      </c>
      <c r="U8" s="329">
        <f>IFERROR(R8-D8,"-")</f>
        <v>-142000</v>
      </c>
      <c r="V8" s="83">
        <f>R8/D8</f>
        <v>0.053333333333333</v>
      </c>
      <c r="W8" s="77"/>
      <c r="X8" s="142"/>
    </row>
    <row r="9" spans="1:24">
      <c r="A9" s="78"/>
      <c r="B9" s="84" t="s">
        <v>26</v>
      </c>
      <c r="C9" s="84">
        <v>2</v>
      </c>
      <c r="D9" s="329">
        <v>661428</v>
      </c>
      <c r="E9" s="79">
        <v>267</v>
      </c>
      <c r="F9" s="79">
        <v>0</v>
      </c>
      <c r="G9" s="79">
        <v>27478</v>
      </c>
      <c r="H9" s="89">
        <v>122</v>
      </c>
      <c r="I9" s="90">
        <v>0</v>
      </c>
      <c r="J9" s="143">
        <f>H9+I9</f>
        <v>122</v>
      </c>
      <c r="K9" s="80">
        <f>IFERROR(J9/G9,"-")</f>
        <v>0.0044399155688187</v>
      </c>
      <c r="L9" s="79">
        <v>27</v>
      </c>
      <c r="M9" s="79">
        <v>48</v>
      </c>
      <c r="N9" s="80">
        <f>IFERROR(L9/J9,"-")</f>
        <v>0.22131147540984</v>
      </c>
      <c r="O9" s="81">
        <f>IFERROR(D9/J9,"-")</f>
        <v>5421.5409836066</v>
      </c>
      <c r="P9" s="82">
        <v>19</v>
      </c>
      <c r="Q9" s="80">
        <f>IFERROR(P9/J9,"-")</f>
        <v>0.15573770491803</v>
      </c>
      <c r="R9" s="334">
        <v>598000</v>
      </c>
      <c r="S9" s="335">
        <f>IFERROR(R9/J9,"-")</f>
        <v>4901.6393442623</v>
      </c>
      <c r="T9" s="335">
        <f>IFERROR(R9/P9,"-")</f>
        <v>31473.684210526</v>
      </c>
      <c r="U9" s="329">
        <f>IFERROR(R9-D9,"-")</f>
        <v>-63428</v>
      </c>
      <c r="V9" s="83">
        <f>R9/D9</f>
        <v>0.90410445279002</v>
      </c>
      <c r="W9" s="77"/>
      <c r="X9" s="142"/>
    </row>
    <row r="10" spans="1:24">
      <c r="A10" s="30"/>
      <c r="B10" s="85"/>
      <c r="C10" s="85"/>
      <c r="D10" s="330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6"/>
      <c r="S10" s="336"/>
      <c r="T10" s="336"/>
      <c r="U10" s="336"/>
      <c r="V10" s="33"/>
      <c r="W10" s="59"/>
      <c r="X10" s="142"/>
    </row>
    <row r="11" spans="1:24">
      <c r="A11" s="30"/>
      <c r="B11" s="37"/>
      <c r="C11" s="37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6"/>
      <c r="S11" s="336"/>
      <c r="T11" s="336"/>
      <c r="U11" s="336"/>
      <c r="V11" s="33"/>
      <c r="W11" s="59"/>
      <c r="X11" s="142"/>
    </row>
    <row r="12" spans="1:24">
      <c r="A12" s="19"/>
      <c r="B12" s="41"/>
      <c r="C12" s="41"/>
      <c r="D12" s="332">
        <f>SUM(D6:D10)</f>
        <v>4047428</v>
      </c>
      <c r="E12" s="41">
        <f>SUM(E6:E10)</f>
        <v>2473</v>
      </c>
      <c r="F12" s="41">
        <f>SUM(F6:F10)</f>
        <v>909</v>
      </c>
      <c r="G12" s="41">
        <f>SUM(G6:G10)</f>
        <v>30604</v>
      </c>
      <c r="H12" s="41">
        <f>SUM(H6:H10)</f>
        <v>474</v>
      </c>
      <c r="I12" s="41">
        <f>SUM(I6:I10)</f>
        <v>4</v>
      </c>
      <c r="J12" s="41">
        <f>SUM(J6:J10)</f>
        <v>478</v>
      </c>
      <c r="K12" s="42">
        <f>IFERROR(J12/G12,"-")</f>
        <v>0.015618873349889</v>
      </c>
      <c r="L12" s="76">
        <f>SUM(L6:L10)</f>
        <v>153</v>
      </c>
      <c r="M12" s="76">
        <f>SUM(M6:M10)</f>
        <v>122</v>
      </c>
      <c r="N12" s="42">
        <f>IFERROR(L12/J12,"-")</f>
        <v>0.32008368200837</v>
      </c>
      <c r="O12" s="43">
        <f>IFERROR(D12/J12,"-")</f>
        <v>8467.4225941423</v>
      </c>
      <c r="P12" s="44">
        <f>SUM(P6:P10)</f>
        <v>92</v>
      </c>
      <c r="Q12" s="42">
        <f>IFERROR(P12/J12,"-")</f>
        <v>0.19246861924686</v>
      </c>
      <c r="R12" s="332">
        <f>SUM(R6:R10)</f>
        <v>6286000</v>
      </c>
      <c r="S12" s="332">
        <f>IFERROR(R12/J12,"-")</f>
        <v>13150.627615063</v>
      </c>
      <c r="T12" s="332">
        <f>IFERROR(P12/P12,"-")</f>
        <v>1</v>
      </c>
      <c r="U12" s="332">
        <f>SUM(U6:U10)</f>
        <v>2238572</v>
      </c>
      <c r="V12" s="45">
        <f>IFERROR(R12/D12,"-")</f>
        <v>1.5530850703212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5.7475490196078</v>
      </c>
      <c r="B6" s="346" t="s">
        <v>63</v>
      </c>
      <c r="C6" s="346"/>
      <c r="D6" s="346" t="s">
        <v>64</v>
      </c>
      <c r="E6" s="346" t="s">
        <v>65</v>
      </c>
      <c r="F6" s="346" t="s">
        <v>66</v>
      </c>
      <c r="G6" s="88" t="s">
        <v>67</v>
      </c>
      <c r="H6" s="88" t="s">
        <v>68</v>
      </c>
      <c r="I6" s="88" t="s">
        <v>69</v>
      </c>
      <c r="J6" s="329">
        <v>408000</v>
      </c>
      <c r="K6" s="79">
        <v>7</v>
      </c>
      <c r="L6" s="79">
        <v>0</v>
      </c>
      <c r="M6" s="79">
        <v>36</v>
      </c>
      <c r="N6" s="89">
        <v>2</v>
      </c>
      <c r="O6" s="90">
        <v>0</v>
      </c>
      <c r="P6" s="91">
        <f>N6+O6</f>
        <v>2</v>
      </c>
      <c r="Q6" s="80">
        <f>IFERROR(P6/M6,"-")</f>
        <v>0.055555555555556</v>
      </c>
      <c r="R6" s="79">
        <v>2</v>
      </c>
      <c r="S6" s="79">
        <v>0</v>
      </c>
      <c r="T6" s="80">
        <f>IFERROR(R6/(P6),"-")</f>
        <v>1</v>
      </c>
      <c r="U6" s="335">
        <f>IFERROR(J6/SUM(N6:O21),"-")</f>
        <v>7846.1538461538</v>
      </c>
      <c r="V6" s="82">
        <v>0</v>
      </c>
      <c r="W6" s="80">
        <f>IF(P6=0,"-",V6/P6)</f>
        <v>0</v>
      </c>
      <c r="X6" s="334">
        <v>0</v>
      </c>
      <c r="Y6" s="335">
        <f>IFERROR(X6/P6,"-")</f>
        <v>0</v>
      </c>
      <c r="Z6" s="335" t="str">
        <f>IFERROR(X6/V6,"-")</f>
        <v>-</v>
      </c>
      <c r="AA6" s="329">
        <f>SUM(X6:X21)-SUM(J6:J21)</f>
        <v>1937000</v>
      </c>
      <c r="AB6" s="83">
        <f>SUM(X6:X21)/SUM(J6:J21)</f>
        <v>5.7475490196078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2</v>
      </c>
      <c r="BX6" s="125">
        <f>IF(P6=0,"",IF(BW6=0,"",(BW6/P6)))</f>
        <v>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70</v>
      </c>
      <c r="C7" s="346"/>
      <c r="D7" s="346" t="s">
        <v>64</v>
      </c>
      <c r="E7" s="346" t="s">
        <v>65</v>
      </c>
      <c r="F7" s="346" t="s">
        <v>71</v>
      </c>
      <c r="G7" s="88"/>
      <c r="H7" s="88"/>
      <c r="I7" s="88"/>
      <c r="J7" s="329"/>
      <c r="K7" s="79">
        <v>25</v>
      </c>
      <c r="L7" s="79">
        <v>18</v>
      </c>
      <c r="M7" s="79">
        <v>7</v>
      </c>
      <c r="N7" s="89">
        <v>2</v>
      </c>
      <c r="O7" s="90">
        <v>0</v>
      </c>
      <c r="P7" s="91">
        <f>N7+O7</f>
        <v>2</v>
      </c>
      <c r="Q7" s="80">
        <f>IFERROR(P7/M7,"-")</f>
        <v>0.28571428571429</v>
      </c>
      <c r="R7" s="79">
        <v>1</v>
      </c>
      <c r="S7" s="79">
        <v>0</v>
      </c>
      <c r="T7" s="80">
        <f>IFERROR(R7/(P7),"-")</f>
        <v>0.5</v>
      </c>
      <c r="U7" s="335"/>
      <c r="V7" s="82">
        <v>1</v>
      </c>
      <c r="W7" s="80">
        <f>IF(P7=0,"-",V7/P7)</f>
        <v>0.5</v>
      </c>
      <c r="X7" s="334">
        <v>13000</v>
      </c>
      <c r="Y7" s="335">
        <f>IFERROR(X7/P7,"-")</f>
        <v>6500</v>
      </c>
      <c r="Z7" s="335">
        <f>IFERROR(X7/V7,"-")</f>
        <v>13000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0.5</v>
      </c>
      <c r="BY7" s="126">
        <v>1</v>
      </c>
      <c r="BZ7" s="127">
        <f>IFERROR(BY7/BW7,"-")</f>
        <v>1</v>
      </c>
      <c r="CA7" s="128">
        <v>13000</v>
      </c>
      <c r="CB7" s="129">
        <f>IFERROR(CA7/BW7,"-")</f>
        <v>13000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13000</v>
      </c>
      <c r="CQ7" s="139">
        <v>13000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6" t="s">
        <v>72</v>
      </c>
      <c r="C8" s="346"/>
      <c r="D8" s="346" t="s">
        <v>64</v>
      </c>
      <c r="E8" s="346" t="s">
        <v>65</v>
      </c>
      <c r="F8" s="346" t="s">
        <v>66</v>
      </c>
      <c r="G8" s="88" t="s">
        <v>67</v>
      </c>
      <c r="H8" s="88" t="s">
        <v>73</v>
      </c>
      <c r="I8" s="88"/>
      <c r="J8" s="329"/>
      <c r="K8" s="79">
        <v>18</v>
      </c>
      <c r="L8" s="79">
        <v>0</v>
      </c>
      <c r="M8" s="79">
        <v>56</v>
      </c>
      <c r="N8" s="89">
        <v>4</v>
      </c>
      <c r="O8" s="90">
        <v>0</v>
      </c>
      <c r="P8" s="91">
        <f>N8+O8</f>
        <v>4</v>
      </c>
      <c r="Q8" s="80">
        <f>IFERROR(P8/M8,"-")</f>
        <v>0.071428571428571</v>
      </c>
      <c r="R8" s="79">
        <v>0</v>
      </c>
      <c r="S8" s="79">
        <v>2</v>
      </c>
      <c r="T8" s="80">
        <f>IFERROR(R8/(P8),"-")</f>
        <v>0</v>
      </c>
      <c r="U8" s="335"/>
      <c r="V8" s="82">
        <v>2</v>
      </c>
      <c r="W8" s="80">
        <f>IF(P8=0,"-",V8/P8)</f>
        <v>0.5</v>
      </c>
      <c r="X8" s="334">
        <v>6000</v>
      </c>
      <c r="Y8" s="335">
        <f>IFERROR(X8/P8,"-")</f>
        <v>1500</v>
      </c>
      <c r="Z8" s="335">
        <f>IFERROR(X8/V8,"-")</f>
        <v>3000</v>
      </c>
      <c r="AA8" s="329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2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0.25</v>
      </c>
      <c r="BY8" s="126">
        <v>1</v>
      </c>
      <c r="BZ8" s="127">
        <f>IFERROR(BY8/BW8,"-")</f>
        <v>1</v>
      </c>
      <c r="CA8" s="128">
        <v>3000</v>
      </c>
      <c r="CB8" s="129">
        <f>IFERROR(CA8/BW8,"-")</f>
        <v>3000</v>
      </c>
      <c r="CC8" s="130">
        <v>1</v>
      </c>
      <c r="CD8" s="130"/>
      <c r="CE8" s="130"/>
      <c r="CF8" s="131">
        <v>1</v>
      </c>
      <c r="CG8" s="132">
        <f>IF(P8=0,"",IF(CF8=0,"",(CF8/P8)))</f>
        <v>0.25</v>
      </c>
      <c r="CH8" s="133">
        <v>1</v>
      </c>
      <c r="CI8" s="134">
        <f>IFERROR(CH8/CF8,"-")</f>
        <v>1</v>
      </c>
      <c r="CJ8" s="135">
        <v>3000</v>
      </c>
      <c r="CK8" s="136">
        <f>IFERROR(CJ8/CF8,"-")</f>
        <v>3000</v>
      </c>
      <c r="CL8" s="137">
        <v>1</v>
      </c>
      <c r="CM8" s="137"/>
      <c r="CN8" s="137"/>
      <c r="CO8" s="138">
        <v>2</v>
      </c>
      <c r="CP8" s="139">
        <v>6000</v>
      </c>
      <c r="CQ8" s="139">
        <v>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74</v>
      </c>
      <c r="C9" s="346"/>
      <c r="D9" s="346" t="s">
        <v>64</v>
      </c>
      <c r="E9" s="346" t="s">
        <v>65</v>
      </c>
      <c r="F9" s="346" t="s">
        <v>71</v>
      </c>
      <c r="G9" s="88"/>
      <c r="H9" s="88"/>
      <c r="I9" s="88"/>
      <c r="J9" s="329"/>
      <c r="K9" s="79">
        <v>17</v>
      </c>
      <c r="L9" s="79">
        <v>15</v>
      </c>
      <c r="M9" s="79">
        <v>10</v>
      </c>
      <c r="N9" s="89">
        <v>4</v>
      </c>
      <c r="O9" s="90">
        <v>0</v>
      </c>
      <c r="P9" s="91">
        <f>N9+O9</f>
        <v>4</v>
      </c>
      <c r="Q9" s="80">
        <f>IFERROR(P9/M9,"-")</f>
        <v>0.4</v>
      </c>
      <c r="R9" s="79">
        <v>4</v>
      </c>
      <c r="S9" s="79">
        <v>0</v>
      </c>
      <c r="T9" s="80">
        <f>IFERROR(R9/(P9),"-")</f>
        <v>1</v>
      </c>
      <c r="U9" s="335"/>
      <c r="V9" s="82">
        <v>2</v>
      </c>
      <c r="W9" s="80">
        <f>IF(P9=0,"-",V9/P9)</f>
        <v>0.5</v>
      </c>
      <c r="X9" s="334">
        <v>191000</v>
      </c>
      <c r="Y9" s="335">
        <f>IFERROR(X9/P9,"-")</f>
        <v>47750</v>
      </c>
      <c r="Z9" s="335">
        <f>IFERROR(X9/V9,"-")</f>
        <v>95500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0.25</v>
      </c>
      <c r="BP9" s="119">
        <v>1</v>
      </c>
      <c r="BQ9" s="120">
        <f>IFERROR(BP9/BN9,"-")</f>
        <v>1</v>
      </c>
      <c r="BR9" s="121">
        <v>3000</v>
      </c>
      <c r="BS9" s="122">
        <f>IFERROR(BR9/BN9,"-")</f>
        <v>3000</v>
      </c>
      <c r="BT9" s="123">
        <v>1</v>
      </c>
      <c r="BU9" s="123"/>
      <c r="BV9" s="123"/>
      <c r="BW9" s="124">
        <v>2</v>
      </c>
      <c r="BX9" s="125">
        <f>IF(P9=0,"",IF(BW9=0,"",(BW9/P9)))</f>
        <v>0.5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0.25</v>
      </c>
      <c r="CH9" s="133">
        <v>1</v>
      </c>
      <c r="CI9" s="134">
        <f>IFERROR(CH9/CF9,"-")</f>
        <v>1</v>
      </c>
      <c r="CJ9" s="135">
        <v>188000</v>
      </c>
      <c r="CK9" s="136">
        <f>IFERROR(CJ9/CF9,"-")</f>
        <v>188000</v>
      </c>
      <c r="CL9" s="137"/>
      <c r="CM9" s="137"/>
      <c r="CN9" s="137">
        <v>1</v>
      </c>
      <c r="CO9" s="138">
        <v>2</v>
      </c>
      <c r="CP9" s="139">
        <v>191000</v>
      </c>
      <c r="CQ9" s="139">
        <v>188000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/>
      <c r="B10" s="346" t="s">
        <v>75</v>
      </c>
      <c r="C10" s="346"/>
      <c r="D10" s="346" t="s">
        <v>76</v>
      </c>
      <c r="E10" s="346" t="s">
        <v>77</v>
      </c>
      <c r="F10" s="346" t="s">
        <v>66</v>
      </c>
      <c r="G10" s="88" t="s">
        <v>67</v>
      </c>
      <c r="H10" s="88" t="s">
        <v>68</v>
      </c>
      <c r="I10" s="88" t="s">
        <v>78</v>
      </c>
      <c r="J10" s="329"/>
      <c r="K10" s="79">
        <v>17</v>
      </c>
      <c r="L10" s="79">
        <v>0</v>
      </c>
      <c r="M10" s="79">
        <v>51</v>
      </c>
      <c r="N10" s="89">
        <v>5</v>
      </c>
      <c r="O10" s="90">
        <v>0</v>
      </c>
      <c r="P10" s="91">
        <f>N10+O10</f>
        <v>5</v>
      </c>
      <c r="Q10" s="80">
        <f>IFERROR(P10/M10,"-")</f>
        <v>0.098039215686275</v>
      </c>
      <c r="R10" s="79">
        <v>1</v>
      </c>
      <c r="S10" s="79">
        <v>2</v>
      </c>
      <c r="T10" s="80">
        <f>IFERROR(R10/(P10),"-")</f>
        <v>0.2</v>
      </c>
      <c r="U10" s="335"/>
      <c r="V10" s="82">
        <v>2</v>
      </c>
      <c r="W10" s="80">
        <f>IF(P10=0,"-",V10/P10)</f>
        <v>0.4</v>
      </c>
      <c r="X10" s="334">
        <v>16000</v>
      </c>
      <c r="Y10" s="335">
        <f>IFERROR(X10/P10,"-")</f>
        <v>3200</v>
      </c>
      <c r="Z10" s="335">
        <f>IFERROR(X10/V10,"-")</f>
        <v>8000</v>
      </c>
      <c r="AA10" s="329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3</v>
      </c>
      <c r="BO10" s="118">
        <f>IF(P10=0,"",IF(BN10=0,"",(BN10/P10)))</f>
        <v>0.6</v>
      </c>
      <c r="BP10" s="119">
        <v>1</v>
      </c>
      <c r="BQ10" s="120">
        <f>IFERROR(BP10/BN10,"-")</f>
        <v>0.33333333333333</v>
      </c>
      <c r="BR10" s="121">
        <v>13000</v>
      </c>
      <c r="BS10" s="122">
        <f>IFERROR(BR10/BN10,"-")</f>
        <v>4333.3333333333</v>
      </c>
      <c r="BT10" s="123"/>
      <c r="BU10" s="123"/>
      <c r="BV10" s="123">
        <v>1</v>
      </c>
      <c r="BW10" s="124">
        <v>2</v>
      </c>
      <c r="BX10" s="125">
        <f>IF(P10=0,"",IF(BW10=0,"",(BW10/P10)))</f>
        <v>0.4</v>
      </c>
      <c r="BY10" s="126">
        <v>1</v>
      </c>
      <c r="BZ10" s="127">
        <f>IFERROR(BY10/BW10,"-")</f>
        <v>0.5</v>
      </c>
      <c r="CA10" s="128">
        <v>3000</v>
      </c>
      <c r="CB10" s="129">
        <f>IFERROR(CA10/BW10,"-")</f>
        <v>1500</v>
      </c>
      <c r="CC10" s="130">
        <v>1</v>
      </c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16000</v>
      </c>
      <c r="CQ10" s="139">
        <v>13000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79</v>
      </c>
      <c r="C11" s="346"/>
      <c r="D11" s="346" t="s">
        <v>76</v>
      </c>
      <c r="E11" s="346" t="s">
        <v>77</v>
      </c>
      <c r="F11" s="346" t="s">
        <v>71</v>
      </c>
      <c r="G11" s="88"/>
      <c r="H11" s="88"/>
      <c r="I11" s="88"/>
      <c r="J11" s="329"/>
      <c r="K11" s="79">
        <v>24</v>
      </c>
      <c r="L11" s="79">
        <v>17</v>
      </c>
      <c r="M11" s="79">
        <v>19</v>
      </c>
      <c r="N11" s="89">
        <v>4</v>
      </c>
      <c r="O11" s="90">
        <v>0</v>
      </c>
      <c r="P11" s="91">
        <f>N11+O11</f>
        <v>4</v>
      </c>
      <c r="Q11" s="80">
        <f>IFERROR(P11/M11,"-")</f>
        <v>0.21052631578947</v>
      </c>
      <c r="R11" s="79">
        <v>4</v>
      </c>
      <c r="S11" s="79">
        <v>0</v>
      </c>
      <c r="T11" s="80">
        <f>IFERROR(R11/(P11),"-")</f>
        <v>1</v>
      </c>
      <c r="U11" s="335"/>
      <c r="V11" s="82">
        <v>1</v>
      </c>
      <c r="W11" s="80">
        <f>IF(P11=0,"-",V11/P11)</f>
        <v>0.25</v>
      </c>
      <c r="X11" s="334">
        <v>750000</v>
      </c>
      <c r="Y11" s="335">
        <f>IFERROR(X11/P11,"-")</f>
        <v>187500</v>
      </c>
      <c r="Z11" s="335">
        <f>IFERROR(X11/V11,"-")</f>
        <v>750000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2</v>
      </c>
      <c r="BO11" s="118">
        <f>IF(P11=0,"",IF(BN11=0,"",(BN11/P11)))</f>
        <v>0.5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0.25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0.25</v>
      </c>
      <c r="CH11" s="133">
        <v>1</v>
      </c>
      <c r="CI11" s="134">
        <f>IFERROR(CH11/CF11,"-")</f>
        <v>1</v>
      </c>
      <c r="CJ11" s="135">
        <v>750000</v>
      </c>
      <c r="CK11" s="136">
        <f>IFERROR(CJ11/CF11,"-")</f>
        <v>750000</v>
      </c>
      <c r="CL11" s="137"/>
      <c r="CM11" s="137"/>
      <c r="CN11" s="137">
        <v>1</v>
      </c>
      <c r="CO11" s="138">
        <v>1</v>
      </c>
      <c r="CP11" s="139">
        <v>750000</v>
      </c>
      <c r="CQ11" s="139">
        <v>750000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346" t="s">
        <v>80</v>
      </c>
      <c r="C12" s="346"/>
      <c r="D12" s="346" t="s">
        <v>76</v>
      </c>
      <c r="E12" s="346" t="s">
        <v>77</v>
      </c>
      <c r="F12" s="346" t="s">
        <v>66</v>
      </c>
      <c r="G12" s="88" t="s">
        <v>67</v>
      </c>
      <c r="H12" s="88" t="s">
        <v>73</v>
      </c>
      <c r="I12" s="88"/>
      <c r="J12" s="329"/>
      <c r="K12" s="79">
        <v>16</v>
      </c>
      <c r="L12" s="79">
        <v>0</v>
      </c>
      <c r="M12" s="79">
        <v>83</v>
      </c>
      <c r="N12" s="89">
        <v>3</v>
      </c>
      <c r="O12" s="90">
        <v>0</v>
      </c>
      <c r="P12" s="91">
        <f>N12+O12</f>
        <v>3</v>
      </c>
      <c r="Q12" s="80">
        <f>IFERROR(P12/M12,"-")</f>
        <v>0.036144578313253</v>
      </c>
      <c r="R12" s="79">
        <v>1</v>
      </c>
      <c r="S12" s="79">
        <v>1</v>
      </c>
      <c r="T12" s="80">
        <f>IFERROR(R12/(P12),"-")</f>
        <v>0.33333333333333</v>
      </c>
      <c r="U12" s="335"/>
      <c r="V12" s="82">
        <v>1</v>
      </c>
      <c r="W12" s="80">
        <f>IF(P12=0,"-",V12/P12)</f>
        <v>0.33333333333333</v>
      </c>
      <c r="X12" s="334">
        <v>103000</v>
      </c>
      <c r="Y12" s="335">
        <f>IFERROR(X12/P12,"-")</f>
        <v>34333.333333333</v>
      </c>
      <c r="Z12" s="335">
        <f>IFERROR(X12/V12,"-")</f>
        <v>103000</v>
      </c>
      <c r="AA12" s="329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2</v>
      </c>
      <c r="AN12" s="99">
        <f>IF(P12=0,"",IF(AM12=0,"",(AM12/P12)))</f>
        <v>0.66666666666667</v>
      </c>
      <c r="AO12" s="98">
        <v>1</v>
      </c>
      <c r="AP12" s="100">
        <f>IFERROR(AO12/AM12,"-")</f>
        <v>0.5</v>
      </c>
      <c r="AQ12" s="101">
        <v>103000</v>
      </c>
      <c r="AR12" s="102">
        <f>IFERROR(AQ12/AM12,"-")</f>
        <v>51500</v>
      </c>
      <c r="AS12" s="103"/>
      <c r="AT12" s="103"/>
      <c r="AU12" s="103">
        <v>1</v>
      </c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0.33333333333333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103000</v>
      </c>
      <c r="CQ12" s="139">
        <v>103000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6" t="s">
        <v>81</v>
      </c>
      <c r="C13" s="346"/>
      <c r="D13" s="346" t="s">
        <v>76</v>
      </c>
      <c r="E13" s="346" t="s">
        <v>77</v>
      </c>
      <c r="F13" s="346" t="s">
        <v>71</v>
      </c>
      <c r="G13" s="88"/>
      <c r="H13" s="88"/>
      <c r="I13" s="88"/>
      <c r="J13" s="329"/>
      <c r="K13" s="79">
        <v>23</v>
      </c>
      <c r="L13" s="79">
        <v>20</v>
      </c>
      <c r="M13" s="79">
        <v>18</v>
      </c>
      <c r="N13" s="89">
        <v>5</v>
      </c>
      <c r="O13" s="90">
        <v>0</v>
      </c>
      <c r="P13" s="91">
        <f>N13+O13</f>
        <v>5</v>
      </c>
      <c r="Q13" s="80">
        <f>IFERROR(P13/M13,"-")</f>
        <v>0.27777777777778</v>
      </c>
      <c r="R13" s="79">
        <v>2</v>
      </c>
      <c r="S13" s="79">
        <v>0</v>
      </c>
      <c r="T13" s="80">
        <f>IFERROR(R13/(P13),"-")</f>
        <v>0.4</v>
      </c>
      <c r="U13" s="335"/>
      <c r="V13" s="82">
        <v>2</v>
      </c>
      <c r="W13" s="80">
        <f>IF(P13=0,"-",V13/P13)</f>
        <v>0.4</v>
      </c>
      <c r="X13" s="334">
        <v>1201000</v>
      </c>
      <c r="Y13" s="335">
        <f>IFERROR(X13/P13,"-")</f>
        <v>240200</v>
      </c>
      <c r="Z13" s="335">
        <f>IFERROR(X13/V13,"-")</f>
        <v>600500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0.2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0.4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0.2</v>
      </c>
      <c r="BY13" s="126">
        <v>1</v>
      </c>
      <c r="BZ13" s="127">
        <f>IFERROR(BY13/BW13,"-")</f>
        <v>1</v>
      </c>
      <c r="CA13" s="128">
        <v>1210000</v>
      </c>
      <c r="CB13" s="129">
        <f>IFERROR(CA13/BW13,"-")</f>
        <v>1210000</v>
      </c>
      <c r="CC13" s="130"/>
      <c r="CD13" s="130"/>
      <c r="CE13" s="130">
        <v>1</v>
      </c>
      <c r="CF13" s="131">
        <v>1</v>
      </c>
      <c r="CG13" s="132">
        <f>IF(P13=0,"",IF(CF13=0,"",(CF13/P13)))</f>
        <v>0.2</v>
      </c>
      <c r="CH13" s="133">
        <v>1</v>
      </c>
      <c r="CI13" s="134">
        <f>IFERROR(CH13/CF13,"-")</f>
        <v>1</v>
      </c>
      <c r="CJ13" s="135">
        <v>11000</v>
      </c>
      <c r="CK13" s="136">
        <f>IFERROR(CJ13/CF13,"-")</f>
        <v>11000</v>
      </c>
      <c r="CL13" s="137"/>
      <c r="CM13" s="137">
        <v>1</v>
      </c>
      <c r="CN13" s="137"/>
      <c r="CO13" s="138">
        <v>2</v>
      </c>
      <c r="CP13" s="139">
        <v>1201000</v>
      </c>
      <c r="CQ13" s="139">
        <v>1210000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/>
      <c r="B14" s="346" t="s">
        <v>82</v>
      </c>
      <c r="C14" s="346"/>
      <c r="D14" s="346" t="s">
        <v>64</v>
      </c>
      <c r="E14" s="346" t="s">
        <v>65</v>
      </c>
      <c r="F14" s="346" t="s">
        <v>66</v>
      </c>
      <c r="G14" s="88" t="s">
        <v>83</v>
      </c>
      <c r="H14" s="88" t="s">
        <v>68</v>
      </c>
      <c r="I14" s="88" t="s">
        <v>69</v>
      </c>
      <c r="J14" s="329"/>
      <c r="K14" s="79">
        <v>16</v>
      </c>
      <c r="L14" s="79">
        <v>0</v>
      </c>
      <c r="M14" s="79">
        <v>84</v>
      </c>
      <c r="N14" s="89">
        <v>3</v>
      </c>
      <c r="O14" s="90">
        <v>0</v>
      </c>
      <c r="P14" s="91">
        <f>N14+O14</f>
        <v>3</v>
      </c>
      <c r="Q14" s="80">
        <f>IFERROR(P14/M14,"-")</f>
        <v>0.035714285714286</v>
      </c>
      <c r="R14" s="79">
        <v>1</v>
      </c>
      <c r="S14" s="79">
        <v>1</v>
      </c>
      <c r="T14" s="80">
        <f>IFERROR(R14/(P14),"-")</f>
        <v>0.33333333333333</v>
      </c>
      <c r="U14" s="335"/>
      <c r="V14" s="82">
        <v>1</v>
      </c>
      <c r="W14" s="80">
        <f>IF(P14=0,"-",V14/P14)</f>
        <v>0.33333333333333</v>
      </c>
      <c r="X14" s="334">
        <v>5000</v>
      </c>
      <c r="Y14" s="335">
        <f>IFERROR(X14/P14,"-")</f>
        <v>1666.6666666667</v>
      </c>
      <c r="Z14" s="335">
        <f>IFERROR(X14/V14,"-")</f>
        <v>5000</v>
      </c>
      <c r="AA14" s="329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0.33333333333333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0.33333333333333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0.33333333333333</v>
      </c>
      <c r="BY14" s="126">
        <v>1</v>
      </c>
      <c r="BZ14" s="127">
        <f>IFERROR(BY14/BW14,"-")</f>
        <v>1</v>
      </c>
      <c r="CA14" s="128">
        <v>5000</v>
      </c>
      <c r="CB14" s="129">
        <f>IFERROR(CA14/BW14,"-")</f>
        <v>5000</v>
      </c>
      <c r="CC14" s="130">
        <v>1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5000</v>
      </c>
      <c r="CQ14" s="139">
        <v>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84</v>
      </c>
      <c r="C15" s="346"/>
      <c r="D15" s="346" t="s">
        <v>64</v>
      </c>
      <c r="E15" s="346" t="s">
        <v>65</v>
      </c>
      <c r="F15" s="346" t="s">
        <v>71</v>
      </c>
      <c r="G15" s="88"/>
      <c r="H15" s="88"/>
      <c r="I15" s="88"/>
      <c r="J15" s="329"/>
      <c r="K15" s="79">
        <v>32</v>
      </c>
      <c r="L15" s="79">
        <v>25</v>
      </c>
      <c r="M15" s="79">
        <v>13</v>
      </c>
      <c r="N15" s="89">
        <v>4</v>
      </c>
      <c r="O15" s="90">
        <v>0</v>
      </c>
      <c r="P15" s="91">
        <f>N15+O15</f>
        <v>4</v>
      </c>
      <c r="Q15" s="80">
        <f>IFERROR(P15/M15,"-")</f>
        <v>0.30769230769231</v>
      </c>
      <c r="R15" s="79">
        <v>3</v>
      </c>
      <c r="S15" s="79">
        <v>1</v>
      </c>
      <c r="T15" s="80">
        <f>IFERROR(R15/(P15),"-")</f>
        <v>0.75</v>
      </c>
      <c r="U15" s="335"/>
      <c r="V15" s="82">
        <v>3</v>
      </c>
      <c r="W15" s="80">
        <f>IF(P15=0,"-",V15/P15)</f>
        <v>0.75</v>
      </c>
      <c r="X15" s="334">
        <v>49000</v>
      </c>
      <c r="Y15" s="335">
        <f>IFERROR(X15/P15,"-")</f>
        <v>12250</v>
      </c>
      <c r="Z15" s="335">
        <f>IFERROR(X15/V15,"-")</f>
        <v>16333.333333333</v>
      </c>
      <c r="AA15" s="329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0.25</v>
      </c>
      <c r="BP15" s="119">
        <v>1</v>
      </c>
      <c r="BQ15" s="120">
        <f>IFERROR(BP15/BN15,"-")</f>
        <v>1</v>
      </c>
      <c r="BR15" s="121">
        <v>8000</v>
      </c>
      <c r="BS15" s="122">
        <f>IFERROR(BR15/BN15,"-")</f>
        <v>8000</v>
      </c>
      <c r="BT15" s="123"/>
      <c r="BU15" s="123">
        <v>1</v>
      </c>
      <c r="BV15" s="123"/>
      <c r="BW15" s="124">
        <v>1</v>
      </c>
      <c r="BX15" s="125">
        <f>IF(P15=0,"",IF(BW15=0,"",(BW15/P15)))</f>
        <v>0.25</v>
      </c>
      <c r="BY15" s="126">
        <v>1</v>
      </c>
      <c r="BZ15" s="127">
        <f>IFERROR(BY15/BW15,"-")</f>
        <v>1</v>
      </c>
      <c r="CA15" s="128">
        <v>8000</v>
      </c>
      <c r="CB15" s="129">
        <f>IFERROR(CA15/BW15,"-")</f>
        <v>8000</v>
      </c>
      <c r="CC15" s="130"/>
      <c r="CD15" s="130">
        <v>1</v>
      </c>
      <c r="CE15" s="130"/>
      <c r="CF15" s="131">
        <v>2</v>
      </c>
      <c r="CG15" s="132">
        <f>IF(P15=0,"",IF(CF15=0,"",(CF15/P15)))</f>
        <v>0.5</v>
      </c>
      <c r="CH15" s="133">
        <v>1</v>
      </c>
      <c r="CI15" s="134">
        <f>IFERROR(CH15/CF15,"-")</f>
        <v>0.5</v>
      </c>
      <c r="CJ15" s="135">
        <v>33000</v>
      </c>
      <c r="CK15" s="136">
        <f>IFERROR(CJ15/CF15,"-")</f>
        <v>16500</v>
      </c>
      <c r="CL15" s="137"/>
      <c r="CM15" s="137"/>
      <c r="CN15" s="137">
        <v>1</v>
      </c>
      <c r="CO15" s="138">
        <v>3</v>
      </c>
      <c r="CP15" s="139">
        <v>49000</v>
      </c>
      <c r="CQ15" s="139">
        <v>33000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6" t="s">
        <v>85</v>
      </c>
      <c r="C16" s="346"/>
      <c r="D16" s="346" t="s">
        <v>64</v>
      </c>
      <c r="E16" s="346" t="s">
        <v>65</v>
      </c>
      <c r="F16" s="346" t="s">
        <v>66</v>
      </c>
      <c r="G16" s="88" t="s">
        <v>83</v>
      </c>
      <c r="H16" s="88" t="s">
        <v>73</v>
      </c>
      <c r="I16" s="88"/>
      <c r="J16" s="329"/>
      <c r="K16" s="79">
        <v>0</v>
      </c>
      <c r="L16" s="79">
        <v>0</v>
      </c>
      <c r="M16" s="79">
        <v>1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335"/>
      <c r="V16" s="82">
        <v>0</v>
      </c>
      <c r="W16" s="80" t="str">
        <f>IF(P16=0,"-",V16/P16)</f>
        <v>-</v>
      </c>
      <c r="X16" s="334">
        <v>0</v>
      </c>
      <c r="Y16" s="335" t="str">
        <f>IFERROR(X16/P16,"-")</f>
        <v>-</v>
      </c>
      <c r="Z16" s="335" t="str">
        <f>IFERROR(X16/V16,"-")</f>
        <v>-</v>
      </c>
      <c r="AA16" s="329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6" t="s">
        <v>86</v>
      </c>
      <c r="C17" s="346"/>
      <c r="D17" s="346" t="s">
        <v>64</v>
      </c>
      <c r="E17" s="346" t="s">
        <v>65</v>
      </c>
      <c r="F17" s="346" t="s">
        <v>71</v>
      </c>
      <c r="G17" s="88"/>
      <c r="H17" s="88"/>
      <c r="I17" s="88"/>
      <c r="J17" s="329"/>
      <c r="K17" s="79">
        <v>4</v>
      </c>
      <c r="L17" s="79">
        <v>3</v>
      </c>
      <c r="M17" s="79">
        <v>5</v>
      </c>
      <c r="N17" s="89">
        <v>1</v>
      </c>
      <c r="O17" s="90">
        <v>0</v>
      </c>
      <c r="P17" s="91">
        <f>N17+O17</f>
        <v>1</v>
      </c>
      <c r="Q17" s="80">
        <f>IFERROR(P17/M17,"-")</f>
        <v>0.2</v>
      </c>
      <c r="R17" s="79">
        <v>0</v>
      </c>
      <c r="S17" s="79">
        <v>0</v>
      </c>
      <c r="T17" s="80">
        <f>IFERROR(R17/(P17),"-")</f>
        <v>0</v>
      </c>
      <c r="U17" s="335"/>
      <c r="V17" s="82">
        <v>0</v>
      </c>
      <c r="W17" s="80">
        <f>IF(P17=0,"-",V17/P17)</f>
        <v>0</v>
      </c>
      <c r="X17" s="334">
        <v>0</v>
      </c>
      <c r="Y17" s="335">
        <f>IFERROR(X17/P17,"-")</f>
        <v>0</v>
      </c>
      <c r="Z17" s="335" t="str">
        <f>IFERROR(X17/V17,"-")</f>
        <v>-</v>
      </c>
      <c r="AA17" s="329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1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6" t="s">
        <v>87</v>
      </c>
      <c r="C18" s="346"/>
      <c r="D18" s="346" t="s">
        <v>76</v>
      </c>
      <c r="E18" s="346" t="s">
        <v>77</v>
      </c>
      <c r="F18" s="346" t="s">
        <v>66</v>
      </c>
      <c r="G18" s="88" t="s">
        <v>83</v>
      </c>
      <c r="H18" s="88" t="s">
        <v>68</v>
      </c>
      <c r="I18" s="88" t="s">
        <v>78</v>
      </c>
      <c r="J18" s="329"/>
      <c r="K18" s="79">
        <v>12</v>
      </c>
      <c r="L18" s="79">
        <v>0</v>
      </c>
      <c r="M18" s="79">
        <v>53</v>
      </c>
      <c r="N18" s="89">
        <v>3</v>
      </c>
      <c r="O18" s="90">
        <v>0</v>
      </c>
      <c r="P18" s="91">
        <f>N18+O18</f>
        <v>3</v>
      </c>
      <c r="Q18" s="80">
        <f>IFERROR(P18/M18,"-")</f>
        <v>0.056603773584906</v>
      </c>
      <c r="R18" s="79">
        <v>0</v>
      </c>
      <c r="S18" s="79">
        <v>2</v>
      </c>
      <c r="T18" s="80">
        <f>IFERROR(R18/(P18),"-")</f>
        <v>0</v>
      </c>
      <c r="U18" s="335"/>
      <c r="V18" s="82">
        <v>0</v>
      </c>
      <c r="W18" s="80">
        <f>IF(P18=0,"-",V18/P18)</f>
        <v>0</v>
      </c>
      <c r="X18" s="334">
        <v>0</v>
      </c>
      <c r="Y18" s="335">
        <f>IFERROR(X18/P18,"-")</f>
        <v>0</v>
      </c>
      <c r="Z18" s="335" t="str">
        <f>IFERROR(X18/V18,"-")</f>
        <v>-</v>
      </c>
      <c r="AA18" s="329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0.66666666666667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1</v>
      </c>
      <c r="BX18" s="125">
        <f>IF(P18=0,"",IF(BW18=0,"",(BW18/P18)))</f>
        <v>0.33333333333333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6" t="s">
        <v>88</v>
      </c>
      <c r="C19" s="346"/>
      <c r="D19" s="346" t="s">
        <v>76</v>
      </c>
      <c r="E19" s="346" t="s">
        <v>77</v>
      </c>
      <c r="F19" s="346" t="s">
        <v>71</v>
      </c>
      <c r="G19" s="88"/>
      <c r="H19" s="88"/>
      <c r="I19" s="88"/>
      <c r="J19" s="329"/>
      <c r="K19" s="79">
        <v>22</v>
      </c>
      <c r="L19" s="79">
        <v>20</v>
      </c>
      <c r="M19" s="79">
        <v>9</v>
      </c>
      <c r="N19" s="89">
        <v>7</v>
      </c>
      <c r="O19" s="90">
        <v>0</v>
      </c>
      <c r="P19" s="91">
        <f>N19+O19</f>
        <v>7</v>
      </c>
      <c r="Q19" s="80">
        <f>IFERROR(P19/M19,"-")</f>
        <v>0.77777777777778</v>
      </c>
      <c r="R19" s="79">
        <v>4</v>
      </c>
      <c r="S19" s="79">
        <v>0</v>
      </c>
      <c r="T19" s="80">
        <f>IFERROR(R19/(P19),"-")</f>
        <v>0.57142857142857</v>
      </c>
      <c r="U19" s="335"/>
      <c r="V19" s="82">
        <v>1</v>
      </c>
      <c r="W19" s="80">
        <f>IF(P19=0,"-",V19/P19)</f>
        <v>0.14285714285714</v>
      </c>
      <c r="X19" s="334">
        <v>8000</v>
      </c>
      <c r="Y19" s="335">
        <f>IFERROR(X19/P19,"-")</f>
        <v>1142.8571428571</v>
      </c>
      <c r="Z19" s="335">
        <f>IFERROR(X19/V19,"-")</f>
        <v>8000</v>
      </c>
      <c r="AA19" s="329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0.14285714285714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5</v>
      </c>
      <c r="BO19" s="118">
        <f>IF(P19=0,"",IF(BN19=0,"",(BN19/P19)))</f>
        <v>0.71428571428571</v>
      </c>
      <c r="BP19" s="119">
        <v>1</v>
      </c>
      <c r="BQ19" s="120">
        <f>IFERROR(BP19/BN19,"-")</f>
        <v>0.2</v>
      </c>
      <c r="BR19" s="121">
        <v>8000</v>
      </c>
      <c r="BS19" s="122">
        <f>IFERROR(BR19/BN19,"-")</f>
        <v>1600</v>
      </c>
      <c r="BT19" s="123"/>
      <c r="BU19" s="123">
        <v>1</v>
      </c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0.14285714285714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1</v>
      </c>
      <c r="CP19" s="139">
        <v>8000</v>
      </c>
      <c r="CQ19" s="139">
        <v>8000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6" t="s">
        <v>89</v>
      </c>
      <c r="C20" s="346"/>
      <c r="D20" s="346" t="s">
        <v>76</v>
      </c>
      <c r="E20" s="346" t="s">
        <v>77</v>
      </c>
      <c r="F20" s="346" t="s">
        <v>66</v>
      </c>
      <c r="G20" s="88" t="s">
        <v>83</v>
      </c>
      <c r="H20" s="88" t="s">
        <v>73</v>
      </c>
      <c r="I20" s="88"/>
      <c r="J20" s="329"/>
      <c r="K20" s="79">
        <v>12</v>
      </c>
      <c r="L20" s="79">
        <v>0</v>
      </c>
      <c r="M20" s="79">
        <v>26</v>
      </c>
      <c r="N20" s="89">
        <v>3</v>
      </c>
      <c r="O20" s="90">
        <v>0</v>
      </c>
      <c r="P20" s="91">
        <f>N20+O20</f>
        <v>3</v>
      </c>
      <c r="Q20" s="80">
        <f>IFERROR(P20/M20,"-")</f>
        <v>0.11538461538462</v>
      </c>
      <c r="R20" s="79">
        <v>2</v>
      </c>
      <c r="S20" s="79">
        <v>0</v>
      </c>
      <c r="T20" s="80">
        <f>IFERROR(R20/(P20),"-")</f>
        <v>0.66666666666667</v>
      </c>
      <c r="U20" s="335"/>
      <c r="V20" s="82">
        <v>1</v>
      </c>
      <c r="W20" s="80">
        <f>IF(P20=0,"-",V20/P20)</f>
        <v>0.33333333333333</v>
      </c>
      <c r="X20" s="334">
        <v>3000</v>
      </c>
      <c r="Y20" s="335">
        <f>IFERROR(X20/P20,"-")</f>
        <v>1000</v>
      </c>
      <c r="Z20" s="335">
        <f>IFERROR(X20/V20,"-")</f>
        <v>3000</v>
      </c>
      <c r="AA20" s="329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0.33333333333333</v>
      </c>
      <c r="BG20" s="110">
        <v>1</v>
      </c>
      <c r="BH20" s="112">
        <f>IFERROR(BG20/BE20,"-")</f>
        <v>1</v>
      </c>
      <c r="BI20" s="113">
        <v>3000</v>
      </c>
      <c r="BJ20" s="114">
        <f>IFERROR(BI20/BE20,"-")</f>
        <v>3000</v>
      </c>
      <c r="BK20" s="115">
        <v>1</v>
      </c>
      <c r="BL20" s="115"/>
      <c r="BM20" s="115"/>
      <c r="BN20" s="117">
        <v>1</v>
      </c>
      <c r="BO20" s="118">
        <f>IF(P20=0,"",IF(BN20=0,"",(BN20/P20)))</f>
        <v>0.33333333333333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0.33333333333333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3000</v>
      </c>
      <c r="CQ20" s="139">
        <v>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6" t="s">
        <v>90</v>
      </c>
      <c r="C21" s="346"/>
      <c r="D21" s="346" t="s">
        <v>76</v>
      </c>
      <c r="E21" s="346" t="s">
        <v>77</v>
      </c>
      <c r="F21" s="346" t="s">
        <v>71</v>
      </c>
      <c r="G21" s="88"/>
      <c r="H21" s="88"/>
      <c r="I21" s="88"/>
      <c r="J21" s="329"/>
      <c r="K21" s="79">
        <v>23</v>
      </c>
      <c r="L21" s="79">
        <v>22</v>
      </c>
      <c r="M21" s="79">
        <v>19</v>
      </c>
      <c r="N21" s="89">
        <v>2</v>
      </c>
      <c r="O21" s="90">
        <v>0</v>
      </c>
      <c r="P21" s="91">
        <f>N21+O21</f>
        <v>2</v>
      </c>
      <c r="Q21" s="80">
        <f>IFERROR(P21/M21,"-")</f>
        <v>0.10526315789474</v>
      </c>
      <c r="R21" s="79">
        <v>2</v>
      </c>
      <c r="S21" s="79">
        <v>0</v>
      </c>
      <c r="T21" s="80">
        <f>IFERROR(R21/(P21),"-")</f>
        <v>1</v>
      </c>
      <c r="U21" s="335"/>
      <c r="V21" s="82">
        <v>0</v>
      </c>
      <c r="W21" s="80">
        <f>IF(P21=0,"-",V21/P21)</f>
        <v>0</v>
      </c>
      <c r="X21" s="334">
        <v>0</v>
      </c>
      <c r="Y21" s="335">
        <f>IFERROR(X21/P21,"-")</f>
        <v>0</v>
      </c>
      <c r="Z21" s="335" t="str">
        <f>IFERROR(X21/V21,"-")</f>
        <v>-</v>
      </c>
      <c r="AA21" s="329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0.5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0.5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0.28076923076923</v>
      </c>
      <c r="B22" s="346" t="s">
        <v>91</v>
      </c>
      <c r="C22" s="346"/>
      <c r="D22" s="346" t="s">
        <v>92</v>
      </c>
      <c r="E22" s="346" t="s">
        <v>93</v>
      </c>
      <c r="F22" s="346" t="s">
        <v>66</v>
      </c>
      <c r="G22" s="88" t="s">
        <v>94</v>
      </c>
      <c r="H22" s="88" t="s">
        <v>95</v>
      </c>
      <c r="I22" s="88" t="s">
        <v>96</v>
      </c>
      <c r="J22" s="329">
        <v>780000</v>
      </c>
      <c r="K22" s="79">
        <v>12</v>
      </c>
      <c r="L22" s="79">
        <v>0</v>
      </c>
      <c r="M22" s="79">
        <v>54</v>
      </c>
      <c r="N22" s="89">
        <v>4</v>
      </c>
      <c r="O22" s="90">
        <v>0</v>
      </c>
      <c r="P22" s="91">
        <f>N22+O22</f>
        <v>4</v>
      </c>
      <c r="Q22" s="80">
        <f>IFERROR(P22/M22,"-")</f>
        <v>0.074074074074074</v>
      </c>
      <c r="R22" s="79">
        <v>2</v>
      </c>
      <c r="S22" s="79">
        <v>1</v>
      </c>
      <c r="T22" s="80">
        <f>IFERROR(R22/(P22),"-")</f>
        <v>0.5</v>
      </c>
      <c r="U22" s="335">
        <f>IFERROR(J22/SUM(N22:O27),"-")</f>
        <v>22941.176470588</v>
      </c>
      <c r="V22" s="82">
        <v>0</v>
      </c>
      <c r="W22" s="80">
        <f>IF(P22=0,"-",V22/P22)</f>
        <v>0</v>
      </c>
      <c r="X22" s="334">
        <v>0</v>
      </c>
      <c r="Y22" s="335">
        <f>IFERROR(X22/P22,"-")</f>
        <v>0</v>
      </c>
      <c r="Z22" s="335" t="str">
        <f>IFERROR(X22/V22,"-")</f>
        <v>-</v>
      </c>
      <c r="AA22" s="329">
        <f>SUM(X22:X27)-SUM(J22:J27)</f>
        <v>-561000</v>
      </c>
      <c r="AB22" s="83">
        <f>SUM(X22:X27)/SUM(J22:J27)</f>
        <v>0.28076923076923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>
        <v>1</v>
      </c>
      <c r="CG22" s="132">
        <f>IF(P22=0,"",IF(CF22=0,"",(CF22/P22)))</f>
        <v>0.25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6" t="s">
        <v>97</v>
      </c>
      <c r="C23" s="346"/>
      <c r="D23" s="346" t="s">
        <v>92</v>
      </c>
      <c r="E23" s="346" t="s">
        <v>93</v>
      </c>
      <c r="F23" s="346" t="s">
        <v>71</v>
      </c>
      <c r="G23" s="88"/>
      <c r="H23" s="88"/>
      <c r="I23" s="88"/>
      <c r="J23" s="329"/>
      <c r="K23" s="79">
        <v>36</v>
      </c>
      <c r="L23" s="79">
        <v>25</v>
      </c>
      <c r="M23" s="79">
        <v>20</v>
      </c>
      <c r="N23" s="89">
        <v>2</v>
      </c>
      <c r="O23" s="90">
        <v>0</v>
      </c>
      <c r="P23" s="91">
        <f>N23+O23</f>
        <v>2</v>
      </c>
      <c r="Q23" s="80">
        <f>IFERROR(P23/M23,"-")</f>
        <v>0.1</v>
      </c>
      <c r="R23" s="79">
        <v>0</v>
      </c>
      <c r="S23" s="79">
        <v>0</v>
      </c>
      <c r="T23" s="80">
        <f>IFERROR(R23/(P23),"-")</f>
        <v>0</v>
      </c>
      <c r="U23" s="335"/>
      <c r="V23" s="82">
        <v>0</v>
      </c>
      <c r="W23" s="80">
        <f>IF(P23=0,"-",V23/P23)</f>
        <v>0</v>
      </c>
      <c r="X23" s="334">
        <v>0</v>
      </c>
      <c r="Y23" s="335">
        <f>IFERROR(X23/P23,"-")</f>
        <v>0</v>
      </c>
      <c r="Z23" s="335" t="str">
        <f>IFERROR(X23/V23,"-")</f>
        <v>-</v>
      </c>
      <c r="AA23" s="329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6" t="s">
        <v>98</v>
      </c>
      <c r="C24" s="346"/>
      <c r="D24" s="346" t="s">
        <v>99</v>
      </c>
      <c r="E24" s="346" t="s">
        <v>100</v>
      </c>
      <c r="F24" s="346" t="s">
        <v>66</v>
      </c>
      <c r="G24" s="88" t="s">
        <v>94</v>
      </c>
      <c r="H24" s="88" t="s">
        <v>101</v>
      </c>
      <c r="I24" s="88"/>
      <c r="J24" s="329"/>
      <c r="K24" s="79">
        <v>14</v>
      </c>
      <c r="L24" s="79">
        <v>0</v>
      </c>
      <c r="M24" s="79">
        <v>62</v>
      </c>
      <c r="N24" s="89">
        <v>5</v>
      </c>
      <c r="O24" s="90">
        <v>0</v>
      </c>
      <c r="P24" s="91">
        <f>N24+O24</f>
        <v>5</v>
      </c>
      <c r="Q24" s="80">
        <f>IFERROR(P24/M24,"-")</f>
        <v>0.080645161290323</v>
      </c>
      <c r="R24" s="79">
        <v>3</v>
      </c>
      <c r="S24" s="79">
        <v>1</v>
      </c>
      <c r="T24" s="80">
        <f>IFERROR(R24/(P24),"-")</f>
        <v>0.6</v>
      </c>
      <c r="U24" s="335"/>
      <c r="V24" s="82">
        <v>1</v>
      </c>
      <c r="W24" s="80">
        <f>IF(P24=0,"-",V24/P24)</f>
        <v>0.2</v>
      </c>
      <c r="X24" s="334">
        <v>13000</v>
      </c>
      <c r="Y24" s="335">
        <f>IFERROR(X24/P24,"-")</f>
        <v>2600</v>
      </c>
      <c r="Z24" s="335">
        <f>IFERROR(X24/V24,"-")</f>
        <v>13000</v>
      </c>
      <c r="AA24" s="329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3</v>
      </c>
      <c r="BO24" s="118">
        <f>IF(P24=0,"",IF(BN24=0,"",(BN24/P24)))</f>
        <v>0.6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2</v>
      </c>
      <c r="BX24" s="125">
        <f>IF(P24=0,"",IF(BW24=0,"",(BW24/P24)))</f>
        <v>0.4</v>
      </c>
      <c r="BY24" s="126">
        <v>1</v>
      </c>
      <c r="BZ24" s="127">
        <f>IFERROR(BY24/BW24,"-")</f>
        <v>0.5</v>
      </c>
      <c r="CA24" s="128">
        <v>13000</v>
      </c>
      <c r="CB24" s="129">
        <f>IFERROR(CA24/BW24,"-")</f>
        <v>6500</v>
      </c>
      <c r="CC24" s="130"/>
      <c r="CD24" s="130"/>
      <c r="CE24" s="130">
        <v>1</v>
      </c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13000</v>
      </c>
      <c r="CQ24" s="139">
        <v>13000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6" t="s">
        <v>102</v>
      </c>
      <c r="C25" s="346"/>
      <c r="D25" s="346" t="s">
        <v>99</v>
      </c>
      <c r="E25" s="346" t="s">
        <v>100</v>
      </c>
      <c r="F25" s="346" t="s">
        <v>71</v>
      </c>
      <c r="G25" s="88"/>
      <c r="H25" s="88"/>
      <c r="I25" s="88"/>
      <c r="J25" s="329"/>
      <c r="K25" s="79">
        <v>57</v>
      </c>
      <c r="L25" s="79">
        <v>38</v>
      </c>
      <c r="M25" s="79">
        <v>31</v>
      </c>
      <c r="N25" s="89">
        <v>5</v>
      </c>
      <c r="O25" s="90">
        <v>0</v>
      </c>
      <c r="P25" s="91">
        <f>N25+O25</f>
        <v>5</v>
      </c>
      <c r="Q25" s="80">
        <f>IFERROR(P25/M25,"-")</f>
        <v>0.16129032258065</v>
      </c>
      <c r="R25" s="79">
        <v>1</v>
      </c>
      <c r="S25" s="79">
        <v>1</v>
      </c>
      <c r="T25" s="80">
        <f>IFERROR(R25/(P25),"-")</f>
        <v>0.2</v>
      </c>
      <c r="U25" s="335"/>
      <c r="V25" s="82">
        <v>3</v>
      </c>
      <c r="W25" s="80">
        <f>IF(P25=0,"-",V25/P25)</f>
        <v>0.6</v>
      </c>
      <c r="X25" s="334">
        <v>62000</v>
      </c>
      <c r="Y25" s="335">
        <f>IFERROR(X25/P25,"-")</f>
        <v>12400</v>
      </c>
      <c r="Z25" s="335">
        <f>IFERROR(X25/V25,"-")</f>
        <v>20666.666666667</v>
      </c>
      <c r="AA25" s="329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0.2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0.2</v>
      </c>
      <c r="BP25" s="119">
        <v>1</v>
      </c>
      <c r="BQ25" s="120">
        <f>IFERROR(BP25/BN25,"-")</f>
        <v>1</v>
      </c>
      <c r="BR25" s="121">
        <v>8000</v>
      </c>
      <c r="BS25" s="122">
        <f>IFERROR(BR25/BN25,"-")</f>
        <v>8000</v>
      </c>
      <c r="BT25" s="123"/>
      <c r="BU25" s="123">
        <v>1</v>
      </c>
      <c r="BV25" s="123"/>
      <c r="BW25" s="124">
        <v>1</v>
      </c>
      <c r="BX25" s="125">
        <f>IF(P25=0,"",IF(BW25=0,"",(BW25/P25)))</f>
        <v>0.2</v>
      </c>
      <c r="BY25" s="126">
        <v>1</v>
      </c>
      <c r="BZ25" s="127">
        <f>IFERROR(BY25/BW25,"-")</f>
        <v>1</v>
      </c>
      <c r="CA25" s="128">
        <v>3000</v>
      </c>
      <c r="CB25" s="129">
        <f>IFERROR(CA25/BW25,"-")</f>
        <v>3000</v>
      </c>
      <c r="CC25" s="130">
        <v>1</v>
      </c>
      <c r="CD25" s="130"/>
      <c r="CE25" s="130"/>
      <c r="CF25" s="131">
        <v>2</v>
      </c>
      <c r="CG25" s="132">
        <f>IF(P25=0,"",IF(CF25=0,"",(CF25/P25)))</f>
        <v>0.4</v>
      </c>
      <c r="CH25" s="133">
        <v>1</v>
      </c>
      <c r="CI25" s="134">
        <f>IFERROR(CH25/CF25,"-")</f>
        <v>0.5</v>
      </c>
      <c r="CJ25" s="135">
        <v>51000</v>
      </c>
      <c r="CK25" s="136">
        <f>IFERROR(CJ25/CF25,"-")</f>
        <v>25500</v>
      </c>
      <c r="CL25" s="137"/>
      <c r="CM25" s="137"/>
      <c r="CN25" s="137">
        <v>1</v>
      </c>
      <c r="CO25" s="138">
        <v>3</v>
      </c>
      <c r="CP25" s="139">
        <v>62000</v>
      </c>
      <c r="CQ25" s="139">
        <v>51000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6" t="s">
        <v>103</v>
      </c>
      <c r="C26" s="346"/>
      <c r="D26" s="346" t="s">
        <v>104</v>
      </c>
      <c r="E26" s="346" t="s">
        <v>105</v>
      </c>
      <c r="F26" s="346" t="s">
        <v>66</v>
      </c>
      <c r="G26" s="88" t="s">
        <v>94</v>
      </c>
      <c r="H26" s="88" t="s">
        <v>106</v>
      </c>
      <c r="I26" s="88"/>
      <c r="J26" s="329"/>
      <c r="K26" s="79">
        <v>49</v>
      </c>
      <c r="L26" s="79">
        <v>0</v>
      </c>
      <c r="M26" s="79">
        <v>212</v>
      </c>
      <c r="N26" s="89">
        <v>11</v>
      </c>
      <c r="O26" s="90">
        <v>0</v>
      </c>
      <c r="P26" s="91">
        <f>N26+O26</f>
        <v>11</v>
      </c>
      <c r="Q26" s="80">
        <f>IFERROR(P26/M26,"-")</f>
        <v>0.05188679245283</v>
      </c>
      <c r="R26" s="79">
        <v>6</v>
      </c>
      <c r="S26" s="79">
        <v>1</v>
      </c>
      <c r="T26" s="80">
        <f>IFERROR(R26/(P26),"-")</f>
        <v>0.54545454545455</v>
      </c>
      <c r="U26" s="335"/>
      <c r="V26" s="82">
        <v>3</v>
      </c>
      <c r="W26" s="80">
        <f>IF(P26=0,"-",V26/P26)</f>
        <v>0.27272727272727</v>
      </c>
      <c r="X26" s="334">
        <v>61000</v>
      </c>
      <c r="Y26" s="335">
        <f>IFERROR(X26/P26,"-")</f>
        <v>5545.4545454545</v>
      </c>
      <c r="Z26" s="335">
        <f>IFERROR(X26/V26,"-")</f>
        <v>20333.333333333</v>
      </c>
      <c r="AA26" s="329"/>
      <c r="AB26" s="83"/>
      <c r="AC26" s="77"/>
      <c r="AD26" s="92">
        <v>1</v>
      </c>
      <c r="AE26" s="93">
        <f>IF(P26=0,"",IF(AD26=0,"",(AD26/P26)))</f>
        <v>0.090909090909091</v>
      </c>
      <c r="AF26" s="92"/>
      <c r="AG26" s="94">
        <f>IFERROR(AF26/AD26,"-")</f>
        <v>0</v>
      </c>
      <c r="AH26" s="95"/>
      <c r="AI26" s="96">
        <f>IFERROR(AH26/AD26,"-")</f>
        <v>0</v>
      </c>
      <c r="AJ26" s="97"/>
      <c r="AK26" s="97"/>
      <c r="AL26" s="97"/>
      <c r="AM26" s="98">
        <v>1</v>
      </c>
      <c r="AN26" s="99">
        <f>IF(P26=0,"",IF(AM26=0,"",(AM26/P26)))</f>
        <v>0.090909090909091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0.090909090909091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3</v>
      </c>
      <c r="BO26" s="118">
        <f>IF(P26=0,"",IF(BN26=0,"",(BN26/P26)))</f>
        <v>0.27272727272727</v>
      </c>
      <c r="BP26" s="119">
        <v>1</v>
      </c>
      <c r="BQ26" s="120">
        <f>IFERROR(BP26/BN26,"-")</f>
        <v>0.33333333333333</v>
      </c>
      <c r="BR26" s="121">
        <v>15000</v>
      </c>
      <c r="BS26" s="122">
        <f>IFERROR(BR26/BN26,"-")</f>
        <v>5000</v>
      </c>
      <c r="BT26" s="123"/>
      <c r="BU26" s="123">
        <v>1</v>
      </c>
      <c r="BV26" s="123"/>
      <c r="BW26" s="124">
        <v>5</v>
      </c>
      <c r="BX26" s="125">
        <f>IF(P26=0,"",IF(BW26=0,"",(BW26/P26)))</f>
        <v>0.45454545454545</v>
      </c>
      <c r="BY26" s="126">
        <v>2</v>
      </c>
      <c r="BZ26" s="127">
        <f>IFERROR(BY26/BW26,"-")</f>
        <v>0.4</v>
      </c>
      <c r="CA26" s="128">
        <v>46000</v>
      </c>
      <c r="CB26" s="129">
        <f>IFERROR(CA26/BW26,"-")</f>
        <v>9200</v>
      </c>
      <c r="CC26" s="130"/>
      <c r="CD26" s="130">
        <v>1</v>
      </c>
      <c r="CE26" s="130">
        <v>1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3</v>
      </c>
      <c r="CP26" s="139">
        <v>61000</v>
      </c>
      <c r="CQ26" s="139">
        <v>38000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6" t="s">
        <v>107</v>
      </c>
      <c r="C27" s="346"/>
      <c r="D27" s="346" t="s">
        <v>104</v>
      </c>
      <c r="E27" s="346" t="s">
        <v>105</v>
      </c>
      <c r="F27" s="346" t="s">
        <v>71</v>
      </c>
      <c r="G27" s="88"/>
      <c r="H27" s="88"/>
      <c r="I27" s="88"/>
      <c r="J27" s="329"/>
      <c r="K27" s="79">
        <v>74</v>
      </c>
      <c r="L27" s="79">
        <v>53</v>
      </c>
      <c r="M27" s="79">
        <v>48</v>
      </c>
      <c r="N27" s="89">
        <v>7</v>
      </c>
      <c r="O27" s="90">
        <v>0</v>
      </c>
      <c r="P27" s="91">
        <f>N27+O27</f>
        <v>7</v>
      </c>
      <c r="Q27" s="80">
        <f>IFERROR(P27/M27,"-")</f>
        <v>0.14583333333333</v>
      </c>
      <c r="R27" s="79">
        <v>2</v>
      </c>
      <c r="S27" s="79">
        <v>2</v>
      </c>
      <c r="T27" s="80">
        <f>IFERROR(R27/(P27),"-")</f>
        <v>0.28571428571429</v>
      </c>
      <c r="U27" s="335"/>
      <c r="V27" s="82">
        <v>2</v>
      </c>
      <c r="W27" s="80">
        <f>IF(P27=0,"-",V27/P27)</f>
        <v>0.28571428571429</v>
      </c>
      <c r="X27" s="334">
        <v>83000</v>
      </c>
      <c r="Y27" s="335">
        <f>IFERROR(X27/P27,"-")</f>
        <v>11857.142857143</v>
      </c>
      <c r="Z27" s="335">
        <f>IFERROR(X27/V27,"-")</f>
        <v>41500</v>
      </c>
      <c r="AA27" s="329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4</v>
      </c>
      <c r="BO27" s="118">
        <f>IF(P27=0,"",IF(BN27=0,"",(BN27/P27)))</f>
        <v>0.57142857142857</v>
      </c>
      <c r="BP27" s="119">
        <v>1</v>
      </c>
      <c r="BQ27" s="120">
        <f>IFERROR(BP27/BN27,"-")</f>
        <v>0.25</v>
      </c>
      <c r="BR27" s="121">
        <v>3000</v>
      </c>
      <c r="BS27" s="122">
        <f>IFERROR(BR27/BN27,"-")</f>
        <v>750</v>
      </c>
      <c r="BT27" s="123">
        <v>1</v>
      </c>
      <c r="BU27" s="123"/>
      <c r="BV27" s="123"/>
      <c r="BW27" s="124">
        <v>2</v>
      </c>
      <c r="BX27" s="125">
        <f>IF(P27=0,"",IF(BW27=0,"",(BW27/P27)))</f>
        <v>0.28571428571429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1</v>
      </c>
      <c r="CG27" s="132">
        <f>IF(P27=0,"",IF(CF27=0,"",(CF27/P27)))</f>
        <v>0.14285714285714</v>
      </c>
      <c r="CH27" s="133">
        <v>1</v>
      </c>
      <c r="CI27" s="134">
        <f>IFERROR(CH27/CF27,"-")</f>
        <v>1</v>
      </c>
      <c r="CJ27" s="135">
        <v>80000</v>
      </c>
      <c r="CK27" s="136">
        <f>IFERROR(CJ27/CF27,"-")</f>
        <v>80000</v>
      </c>
      <c r="CL27" s="137"/>
      <c r="CM27" s="137"/>
      <c r="CN27" s="137">
        <v>1</v>
      </c>
      <c r="CO27" s="138">
        <v>2</v>
      </c>
      <c r="CP27" s="139">
        <v>83000</v>
      </c>
      <c r="CQ27" s="139">
        <v>80000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0.69444444444444</v>
      </c>
      <c r="B28" s="346" t="s">
        <v>108</v>
      </c>
      <c r="C28" s="346"/>
      <c r="D28" s="346" t="s">
        <v>109</v>
      </c>
      <c r="E28" s="346" t="s">
        <v>110</v>
      </c>
      <c r="F28" s="346" t="s">
        <v>66</v>
      </c>
      <c r="G28" s="88" t="s">
        <v>111</v>
      </c>
      <c r="H28" s="88" t="s">
        <v>95</v>
      </c>
      <c r="I28" s="88" t="s">
        <v>96</v>
      </c>
      <c r="J28" s="329">
        <v>360000</v>
      </c>
      <c r="K28" s="79">
        <v>18</v>
      </c>
      <c r="L28" s="79">
        <v>0</v>
      </c>
      <c r="M28" s="79">
        <v>115</v>
      </c>
      <c r="N28" s="89">
        <v>2</v>
      </c>
      <c r="O28" s="90">
        <v>0</v>
      </c>
      <c r="P28" s="91">
        <f>N28+O28</f>
        <v>2</v>
      </c>
      <c r="Q28" s="80">
        <f>IFERROR(P28/M28,"-")</f>
        <v>0.017391304347826</v>
      </c>
      <c r="R28" s="79">
        <v>1</v>
      </c>
      <c r="S28" s="79">
        <v>0</v>
      </c>
      <c r="T28" s="80">
        <f>IFERROR(R28/(P28),"-")</f>
        <v>0.5</v>
      </c>
      <c r="U28" s="335">
        <f>IFERROR(J28/SUM(N28:O35),"-")</f>
        <v>12857.142857143</v>
      </c>
      <c r="V28" s="82">
        <v>1</v>
      </c>
      <c r="W28" s="80">
        <f>IF(P28=0,"-",V28/P28)</f>
        <v>0.5</v>
      </c>
      <c r="X28" s="334">
        <v>3000</v>
      </c>
      <c r="Y28" s="335">
        <f>IFERROR(X28/P28,"-")</f>
        <v>1500</v>
      </c>
      <c r="Z28" s="335">
        <f>IFERROR(X28/V28,"-")</f>
        <v>3000</v>
      </c>
      <c r="AA28" s="329">
        <f>SUM(X28:X35)-SUM(J28:J35)</f>
        <v>-110000</v>
      </c>
      <c r="AB28" s="83">
        <f>SUM(X28:X35)/SUM(J28:J35)</f>
        <v>0.69444444444444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1</v>
      </c>
      <c r="AW28" s="105">
        <f>IF(P28=0,"",IF(AV28=0,"",(AV28/P28)))</f>
        <v>0.5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>
        <v>1</v>
      </c>
      <c r="CG28" s="132">
        <f>IF(P28=0,"",IF(CF28=0,"",(CF28/P28)))</f>
        <v>0.5</v>
      </c>
      <c r="CH28" s="133">
        <v>1</v>
      </c>
      <c r="CI28" s="134">
        <f>IFERROR(CH28/CF28,"-")</f>
        <v>1</v>
      </c>
      <c r="CJ28" s="135">
        <v>3000</v>
      </c>
      <c r="CK28" s="136">
        <f>IFERROR(CJ28/CF28,"-")</f>
        <v>3000</v>
      </c>
      <c r="CL28" s="137">
        <v>1</v>
      </c>
      <c r="CM28" s="137"/>
      <c r="CN28" s="137"/>
      <c r="CO28" s="138">
        <v>1</v>
      </c>
      <c r="CP28" s="139">
        <v>3000</v>
      </c>
      <c r="CQ28" s="139">
        <v>3000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6" t="s">
        <v>112</v>
      </c>
      <c r="C29" s="346"/>
      <c r="D29" s="346" t="s">
        <v>109</v>
      </c>
      <c r="E29" s="346" t="s">
        <v>110</v>
      </c>
      <c r="F29" s="346" t="s">
        <v>71</v>
      </c>
      <c r="G29" s="88"/>
      <c r="H29" s="88"/>
      <c r="I29" s="88"/>
      <c r="J29" s="329"/>
      <c r="K29" s="79">
        <v>81</v>
      </c>
      <c r="L29" s="79">
        <v>23</v>
      </c>
      <c r="M29" s="79">
        <v>8</v>
      </c>
      <c r="N29" s="89">
        <v>3</v>
      </c>
      <c r="O29" s="90">
        <v>0</v>
      </c>
      <c r="P29" s="91">
        <f>N29+O29</f>
        <v>3</v>
      </c>
      <c r="Q29" s="80">
        <f>IFERROR(P29/M29,"-")</f>
        <v>0.375</v>
      </c>
      <c r="R29" s="79">
        <v>1</v>
      </c>
      <c r="S29" s="79">
        <v>0</v>
      </c>
      <c r="T29" s="80">
        <f>IFERROR(R29/(P29),"-")</f>
        <v>0.33333333333333</v>
      </c>
      <c r="U29" s="335"/>
      <c r="V29" s="82">
        <v>0</v>
      </c>
      <c r="W29" s="80">
        <f>IF(P29=0,"-",V29/P29)</f>
        <v>0</v>
      </c>
      <c r="X29" s="334">
        <v>0</v>
      </c>
      <c r="Y29" s="335">
        <f>IFERROR(X29/P29,"-")</f>
        <v>0</v>
      </c>
      <c r="Z29" s="335" t="str">
        <f>IFERROR(X29/V29,"-")</f>
        <v>-</v>
      </c>
      <c r="AA29" s="329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2</v>
      </c>
      <c r="BX29" s="125">
        <f>IF(P29=0,"",IF(BW29=0,"",(BW29/P29)))</f>
        <v>0.66666666666667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>
        <v>1</v>
      </c>
      <c r="CG29" s="132">
        <f>IF(P29=0,"",IF(CF29=0,"",(CF29/P29)))</f>
        <v>0.33333333333333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6" t="s">
        <v>113</v>
      </c>
      <c r="C30" s="346"/>
      <c r="D30" s="346" t="s">
        <v>114</v>
      </c>
      <c r="E30" s="346" t="s">
        <v>115</v>
      </c>
      <c r="F30" s="346" t="s">
        <v>66</v>
      </c>
      <c r="G30" s="88"/>
      <c r="H30" s="88" t="s">
        <v>95</v>
      </c>
      <c r="I30" s="88"/>
      <c r="J30" s="329"/>
      <c r="K30" s="79">
        <v>4</v>
      </c>
      <c r="L30" s="79">
        <v>0</v>
      </c>
      <c r="M30" s="79">
        <v>120</v>
      </c>
      <c r="N30" s="89">
        <v>1</v>
      </c>
      <c r="O30" s="90">
        <v>0</v>
      </c>
      <c r="P30" s="91">
        <f>N30+O30</f>
        <v>1</v>
      </c>
      <c r="Q30" s="80">
        <f>IFERROR(P30/M30,"-")</f>
        <v>0.0083333333333333</v>
      </c>
      <c r="R30" s="79">
        <v>0</v>
      </c>
      <c r="S30" s="79">
        <v>1</v>
      </c>
      <c r="T30" s="80">
        <f>IFERROR(R30/(P30),"-")</f>
        <v>0</v>
      </c>
      <c r="U30" s="335"/>
      <c r="V30" s="82">
        <v>0</v>
      </c>
      <c r="W30" s="80">
        <f>IF(P30=0,"-",V30/P30)</f>
        <v>0</v>
      </c>
      <c r="X30" s="334">
        <v>0</v>
      </c>
      <c r="Y30" s="335">
        <f>IFERROR(X30/P30,"-")</f>
        <v>0</v>
      </c>
      <c r="Z30" s="335" t="str">
        <f>IFERROR(X30/V30,"-")</f>
        <v>-</v>
      </c>
      <c r="AA30" s="329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1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6" t="s">
        <v>116</v>
      </c>
      <c r="C31" s="346"/>
      <c r="D31" s="346" t="s">
        <v>114</v>
      </c>
      <c r="E31" s="346" t="s">
        <v>115</v>
      </c>
      <c r="F31" s="346" t="s">
        <v>71</v>
      </c>
      <c r="G31" s="88"/>
      <c r="H31" s="88"/>
      <c r="I31" s="88"/>
      <c r="J31" s="329"/>
      <c r="K31" s="79">
        <v>32</v>
      </c>
      <c r="L31" s="79">
        <v>20</v>
      </c>
      <c r="M31" s="79">
        <v>30</v>
      </c>
      <c r="N31" s="89">
        <v>4</v>
      </c>
      <c r="O31" s="90">
        <v>0</v>
      </c>
      <c r="P31" s="91">
        <f>N31+O31</f>
        <v>4</v>
      </c>
      <c r="Q31" s="80">
        <f>IFERROR(P31/M31,"-")</f>
        <v>0.13333333333333</v>
      </c>
      <c r="R31" s="79">
        <v>1</v>
      </c>
      <c r="S31" s="79">
        <v>2</v>
      </c>
      <c r="T31" s="80">
        <f>IFERROR(R31/(P31),"-")</f>
        <v>0.25</v>
      </c>
      <c r="U31" s="335"/>
      <c r="V31" s="82">
        <v>1</v>
      </c>
      <c r="W31" s="80">
        <f>IF(P31=0,"-",V31/P31)</f>
        <v>0.25</v>
      </c>
      <c r="X31" s="334">
        <v>90000</v>
      </c>
      <c r="Y31" s="335">
        <f>IFERROR(X31/P31,"-")</f>
        <v>22500</v>
      </c>
      <c r="Z31" s="335">
        <f>IFERROR(X31/V31,"-")</f>
        <v>90000</v>
      </c>
      <c r="AA31" s="329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0.25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0.25</v>
      </c>
      <c r="BP31" s="119">
        <v>1</v>
      </c>
      <c r="BQ31" s="120">
        <f>IFERROR(BP31/BN31,"-")</f>
        <v>1</v>
      </c>
      <c r="BR31" s="121">
        <v>90000</v>
      </c>
      <c r="BS31" s="122">
        <f>IFERROR(BR31/BN31,"-")</f>
        <v>90000</v>
      </c>
      <c r="BT31" s="123"/>
      <c r="BU31" s="123"/>
      <c r="BV31" s="123">
        <v>1</v>
      </c>
      <c r="BW31" s="124">
        <v>2</v>
      </c>
      <c r="BX31" s="125">
        <f>IF(P31=0,"",IF(BW31=0,"",(BW31/P31)))</f>
        <v>0.5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90000</v>
      </c>
      <c r="CQ31" s="139">
        <v>90000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6" t="s">
        <v>117</v>
      </c>
      <c r="C32" s="346"/>
      <c r="D32" s="346" t="s">
        <v>118</v>
      </c>
      <c r="E32" s="346" t="s">
        <v>119</v>
      </c>
      <c r="F32" s="346" t="s">
        <v>66</v>
      </c>
      <c r="G32" s="88"/>
      <c r="H32" s="88" t="s">
        <v>95</v>
      </c>
      <c r="I32" s="88"/>
      <c r="J32" s="329"/>
      <c r="K32" s="79">
        <v>11</v>
      </c>
      <c r="L32" s="79">
        <v>0</v>
      </c>
      <c r="M32" s="79">
        <v>93</v>
      </c>
      <c r="N32" s="89">
        <v>4</v>
      </c>
      <c r="O32" s="90">
        <v>0</v>
      </c>
      <c r="P32" s="91">
        <f>N32+O32</f>
        <v>4</v>
      </c>
      <c r="Q32" s="80">
        <f>IFERROR(P32/M32,"-")</f>
        <v>0.043010752688172</v>
      </c>
      <c r="R32" s="79">
        <v>1</v>
      </c>
      <c r="S32" s="79">
        <v>2</v>
      </c>
      <c r="T32" s="80">
        <f>IFERROR(R32/(P32),"-")</f>
        <v>0.25</v>
      </c>
      <c r="U32" s="335"/>
      <c r="V32" s="82">
        <v>0</v>
      </c>
      <c r="W32" s="80">
        <f>IF(P32=0,"-",V32/P32)</f>
        <v>0</v>
      </c>
      <c r="X32" s="334">
        <v>0</v>
      </c>
      <c r="Y32" s="335">
        <f>IFERROR(X32/P32,"-")</f>
        <v>0</v>
      </c>
      <c r="Z32" s="335" t="str">
        <f>IFERROR(X32/V32,"-")</f>
        <v>-</v>
      </c>
      <c r="AA32" s="329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0.25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2</v>
      </c>
      <c r="BO32" s="118">
        <f>IF(P32=0,"",IF(BN32=0,"",(BN32/P32)))</f>
        <v>0.5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0.25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6" t="s">
        <v>120</v>
      </c>
      <c r="C33" s="346"/>
      <c r="D33" s="346" t="s">
        <v>118</v>
      </c>
      <c r="E33" s="346" t="s">
        <v>119</v>
      </c>
      <c r="F33" s="346" t="s">
        <v>71</v>
      </c>
      <c r="G33" s="88"/>
      <c r="H33" s="88"/>
      <c r="I33" s="88"/>
      <c r="J33" s="329"/>
      <c r="K33" s="79">
        <v>71</v>
      </c>
      <c r="L33" s="79">
        <v>26</v>
      </c>
      <c r="M33" s="79">
        <v>27</v>
      </c>
      <c r="N33" s="89">
        <v>5</v>
      </c>
      <c r="O33" s="90">
        <v>0</v>
      </c>
      <c r="P33" s="91">
        <f>N33+O33</f>
        <v>5</v>
      </c>
      <c r="Q33" s="80">
        <f>IFERROR(P33/M33,"-")</f>
        <v>0.18518518518519</v>
      </c>
      <c r="R33" s="79">
        <v>2</v>
      </c>
      <c r="S33" s="79">
        <v>1</v>
      </c>
      <c r="T33" s="80">
        <f>IFERROR(R33/(P33),"-")</f>
        <v>0.4</v>
      </c>
      <c r="U33" s="335"/>
      <c r="V33" s="82">
        <v>0</v>
      </c>
      <c r="W33" s="80">
        <f>IF(P33=0,"-",V33/P33)</f>
        <v>0</v>
      </c>
      <c r="X33" s="334">
        <v>0</v>
      </c>
      <c r="Y33" s="335">
        <f>IFERROR(X33/P33,"-")</f>
        <v>0</v>
      </c>
      <c r="Z33" s="335" t="str">
        <f>IFERROR(X33/V33,"-")</f>
        <v>-</v>
      </c>
      <c r="AA33" s="329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2</v>
      </c>
      <c r="AW33" s="105">
        <f>IF(P33=0,"",IF(AV33=0,"",(AV33/P33)))</f>
        <v>0.4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>
        <v>1</v>
      </c>
      <c r="BX33" s="125">
        <f>IF(P33=0,"",IF(BW33=0,"",(BW33/P33)))</f>
        <v>0.2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2</v>
      </c>
      <c r="CG33" s="132">
        <f>IF(P33=0,"",IF(CF33=0,"",(CF33/P33)))</f>
        <v>0.4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6" t="s">
        <v>121</v>
      </c>
      <c r="C34" s="346"/>
      <c r="D34" s="346" t="s">
        <v>122</v>
      </c>
      <c r="E34" s="346" t="s">
        <v>123</v>
      </c>
      <c r="F34" s="346" t="s">
        <v>66</v>
      </c>
      <c r="G34" s="88"/>
      <c r="H34" s="88" t="s">
        <v>95</v>
      </c>
      <c r="I34" s="88"/>
      <c r="J34" s="329"/>
      <c r="K34" s="79">
        <v>9</v>
      </c>
      <c r="L34" s="79">
        <v>0</v>
      </c>
      <c r="M34" s="79">
        <v>80</v>
      </c>
      <c r="N34" s="89">
        <v>3</v>
      </c>
      <c r="O34" s="90">
        <v>0</v>
      </c>
      <c r="P34" s="91">
        <f>N34+O34</f>
        <v>3</v>
      </c>
      <c r="Q34" s="80">
        <f>IFERROR(P34/M34,"-")</f>
        <v>0.0375</v>
      </c>
      <c r="R34" s="79">
        <v>0</v>
      </c>
      <c r="S34" s="79">
        <v>2</v>
      </c>
      <c r="T34" s="80">
        <f>IFERROR(R34/(P34),"-")</f>
        <v>0</v>
      </c>
      <c r="U34" s="335"/>
      <c r="V34" s="82">
        <v>0</v>
      </c>
      <c r="W34" s="80">
        <f>IF(P34=0,"-",V34/P34)</f>
        <v>0</v>
      </c>
      <c r="X34" s="334">
        <v>0</v>
      </c>
      <c r="Y34" s="335">
        <f>IFERROR(X34/P34,"-")</f>
        <v>0</v>
      </c>
      <c r="Z34" s="335" t="str">
        <f>IFERROR(X34/V34,"-")</f>
        <v>-</v>
      </c>
      <c r="AA34" s="329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2</v>
      </c>
      <c r="AN34" s="99">
        <f>IF(P34=0,"",IF(AM34=0,"",(AM34/P34)))</f>
        <v>0.66666666666667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0.33333333333333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6" t="s">
        <v>124</v>
      </c>
      <c r="C35" s="346"/>
      <c r="D35" s="346" t="s">
        <v>122</v>
      </c>
      <c r="E35" s="346" t="s">
        <v>123</v>
      </c>
      <c r="F35" s="346" t="s">
        <v>71</v>
      </c>
      <c r="G35" s="88"/>
      <c r="H35" s="88"/>
      <c r="I35" s="88"/>
      <c r="J35" s="329"/>
      <c r="K35" s="79">
        <v>36</v>
      </c>
      <c r="L35" s="79">
        <v>20</v>
      </c>
      <c r="M35" s="79">
        <v>50</v>
      </c>
      <c r="N35" s="89">
        <v>6</v>
      </c>
      <c r="O35" s="90">
        <v>0</v>
      </c>
      <c r="P35" s="91">
        <f>N35+O35</f>
        <v>6</v>
      </c>
      <c r="Q35" s="80">
        <f>IFERROR(P35/M35,"-")</f>
        <v>0.12</v>
      </c>
      <c r="R35" s="79">
        <v>3</v>
      </c>
      <c r="S35" s="79">
        <v>1</v>
      </c>
      <c r="T35" s="80">
        <f>IFERROR(R35/(P35),"-")</f>
        <v>0.5</v>
      </c>
      <c r="U35" s="335"/>
      <c r="V35" s="82">
        <v>3</v>
      </c>
      <c r="W35" s="80">
        <f>IF(P35=0,"-",V35/P35)</f>
        <v>0.5</v>
      </c>
      <c r="X35" s="334">
        <v>157000</v>
      </c>
      <c r="Y35" s="335">
        <f>IFERROR(X35/P35,"-")</f>
        <v>26166.666666667</v>
      </c>
      <c r="Z35" s="335">
        <f>IFERROR(X35/V35,"-")</f>
        <v>52333.333333333</v>
      </c>
      <c r="AA35" s="329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0.16666666666667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>
        <v>4</v>
      </c>
      <c r="BX35" s="125">
        <f>IF(P35=0,"",IF(BW35=0,"",(BW35/P35)))</f>
        <v>0.66666666666667</v>
      </c>
      <c r="BY35" s="126">
        <v>2</v>
      </c>
      <c r="BZ35" s="127">
        <f>IFERROR(BY35/BW35,"-")</f>
        <v>0.5</v>
      </c>
      <c r="CA35" s="128">
        <v>149000</v>
      </c>
      <c r="CB35" s="129">
        <f>IFERROR(CA35/BW35,"-")</f>
        <v>37250</v>
      </c>
      <c r="CC35" s="130"/>
      <c r="CD35" s="130"/>
      <c r="CE35" s="130">
        <v>2</v>
      </c>
      <c r="CF35" s="131">
        <v>1</v>
      </c>
      <c r="CG35" s="132">
        <f>IF(P35=0,"",IF(CF35=0,"",(CF35/P35)))</f>
        <v>0.16666666666667</v>
      </c>
      <c r="CH35" s="133">
        <v>1</v>
      </c>
      <c r="CI35" s="134">
        <f>IFERROR(CH35/CF35,"-")</f>
        <v>1</v>
      </c>
      <c r="CJ35" s="135">
        <v>8000</v>
      </c>
      <c r="CK35" s="136">
        <f>IFERROR(CJ35/CF35,"-")</f>
        <v>8000</v>
      </c>
      <c r="CL35" s="137"/>
      <c r="CM35" s="137">
        <v>1</v>
      </c>
      <c r="CN35" s="137"/>
      <c r="CO35" s="138">
        <v>3</v>
      </c>
      <c r="CP35" s="139">
        <v>157000</v>
      </c>
      <c r="CQ35" s="139">
        <v>88000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3.5125</v>
      </c>
      <c r="B36" s="346" t="s">
        <v>125</v>
      </c>
      <c r="C36" s="346"/>
      <c r="D36" s="346" t="s">
        <v>109</v>
      </c>
      <c r="E36" s="346" t="s">
        <v>110</v>
      </c>
      <c r="F36" s="346" t="s">
        <v>66</v>
      </c>
      <c r="G36" s="88" t="s">
        <v>126</v>
      </c>
      <c r="H36" s="88" t="s">
        <v>95</v>
      </c>
      <c r="I36" s="88" t="s">
        <v>127</v>
      </c>
      <c r="J36" s="329">
        <v>240000</v>
      </c>
      <c r="K36" s="79">
        <v>0</v>
      </c>
      <c r="L36" s="79">
        <v>0</v>
      </c>
      <c r="M36" s="79">
        <v>20</v>
      </c>
      <c r="N36" s="89">
        <v>0</v>
      </c>
      <c r="O36" s="90">
        <v>0</v>
      </c>
      <c r="P36" s="91">
        <f>N36+O36</f>
        <v>0</v>
      </c>
      <c r="Q36" s="80">
        <f>IFERROR(P36/M36,"-")</f>
        <v>0</v>
      </c>
      <c r="R36" s="79">
        <v>0</v>
      </c>
      <c r="S36" s="79">
        <v>0</v>
      </c>
      <c r="T36" s="80" t="str">
        <f>IFERROR(R36/(P36),"-")</f>
        <v>-</v>
      </c>
      <c r="U36" s="335">
        <f>IFERROR(J36/SUM(N36:O41),"-")</f>
        <v>30000</v>
      </c>
      <c r="V36" s="82">
        <v>0</v>
      </c>
      <c r="W36" s="80" t="str">
        <f>IF(P36=0,"-",V36/P36)</f>
        <v>-</v>
      </c>
      <c r="X36" s="334">
        <v>0</v>
      </c>
      <c r="Y36" s="335" t="str">
        <f>IFERROR(X36/P36,"-")</f>
        <v>-</v>
      </c>
      <c r="Z36" s="335" t="str">
        <f>IFERROR(X36/V36,"-")</f>
        <v>-</v>
      </c>
      <c r="AA36" s="329">
        <f>SUM(X36:X41)-SUM(J36:J41)</f>
        <v>603000</v>
      </c>
      <c r="AB36" s="83">
        <f>SUM(X36:X41)/SUM(J36:J41)</f>
        <v>3.5125</v>
      </c>
      <c r="AC36" s="77"/>
      <c r="AD36" s="92"/>
      <c r="AE36" s="93" t="str">
        <f>IF(P36=0,"",IF(AD36=0,"",(AD36/P36)))</f>
        <v/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 t="str">
        <f>IF(P36=0,"",IF(AM36=0,"",(AM36/P36)))</f>
        <v/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 t="str">
        <f>IF(P36=0,"",IF(AV36=0,"",(AV36/P36)))</f>
        <v/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 t="str">
        <f>IF(P36=0,"",IF(BE36=0,"",(BE36/P36)))</f>
        <v/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 t="str">
        <f>IF(P36=0,"",IF(BN36=0,"",(BN36/P36)))</f>
        <v/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 t="str">
        <f>IF(P36=0,"",IF(BW36=0,"",(BW36/P36)))</f>
        <v/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 t="str">
        <f>IF(P36=0,"",IF(CF36=0,"",(CF36/P36)))</f>
        <v/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6" t="s">
        <v>128</v>
      </c>
      <c r="C37" s="346"/>
      <c r="D37" s="346" t="s">
        <v>109</v>
      </c>
      <c r="E37" s="346" t="s">
        <v>110</v>
      </c>
      <c r="F37" s="346" t="s">
        <v>71</v>
      </c>
      <c r="G37" s="88"/>
      <c r="H37" s="88"/>
      <c r="I37" s="88"/>
      <c r="J37" s="329"/>
      <c r="K37" s="79">
        <v>30</v>
      </c>
      <c r="L37" s="79">
        <v>13</v>
      </c>
      <c r="M37" s="79">
        <v>24</v>
      </c>
      <c r="N37" s="89">
        <v>3</v>
      </c>
      <c r="O37" s="90">
        <v>0</v>
      </c>
      <c r="P37" s="91">
        <f>N37+O37</f>
        <v>3</v>
      </c>
      <c r="Q37" s="80">
        <f>IFERROR(P37/M37,"-")</f>
        <v>0.125</v>
      </c>
      <c r="R37" s="79">
        <v>3</v>
      </c>
      <c r="S37" s="79">
        <v>0</v>
      </c>
      <c r="T37" s="80">
        <f>IFERROR(R37/(P37),"-")</f>
        <v>1</v>
      </c>
      <c r="U37" s="335"/>
      <c r="V37" s="82">
        <v>1</v>
      </c>
      <c r="W37" s="80">
        <f>IF(P37=0,"-",V37/P37)</f>
        <v>0.33333333333333</v>
      </c>
      <c r="X37" s="334">
        <v>395000</v>
      </c>
      <c r="Y37" s="335">
        <f>IFERROR(X37/P37,"-")</f>
        <v>131666.66666667</v>
      </c>
      <c r="Z37" s="335">
        <f>IFERROR(X37/V37,"-")</f>
        <v>395000</v>
      </c>
      <c r="AA37" s="329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0.33333333333333</v>
      </c>
      <c r="BP37" s="119">
        <v>1</v>
      </c>
      <c r="BQ37" s="120">
        <f>IFERROR(BP37/BN37,"-")</f>
        <v>1</v>
      </c>
      <c r="BR37" s="121">
        <v>395000</v>
      </c>
      <c r="BS37" s="122">
        <f>IFERROR(BR37/BN37,"-")</f>
        <v>395000</v>
      </c>
      <c r="BT37" s="123"/>
      <c r="BU37" s="123"/>
      <c r="BV37" s="123">
        <v>1</v>
      </c>
      <c r="BW37" s="124">
        <v>1</v>
      </c>
      <c r="BX37" s="125">
        <f>IF(P37=0,"",IF(BW37=0,"",(BW37/P37)))</f>
        <v>0.33333333333333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>
        <v>1</v>
      </c>
      <c r="CG37" s="132">
        <f>IF(P37=0,"",IF(CF37=0,"",(CF37/P37)))</f>
        <v>0.33333333333333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1</v>
      </c>
      <c r="CP37" s="139">
        <v>395000</v>
      </c>
      <c r="CQ37" s="139">
        <v>395000</v>
      </c>
      <c r="CR37" s="139"/>
      <c r="CS37" s="140" t="str">
        <f>IF(AND(CQ37=0,CR37=0),"",IF(AND(CQ37&lt;=100000,CR37&lt;=100000),"",IF(CQ37/CP37&gt;0.7,"男高",IF(CR37/CP37&gt;0.7,"女高",""))))</f>
        <v>男高</v>
      </c>
    </row>
    <row r="38" spans="1:98">
      <c r="A38" s="78"/>
      <c r="B38" s="346" t="s">
        <v>129</v>
      </c>
      <c r="C38" s="346"/>
      <c r="D38" s="346" t="s">
        <v>114</v>
      </c>
      <c r="E38" s="346" t="s">
        <v>115</v>
      </c>
      <c r="F38" s="346" t="s">
        <v>66</v>
      </c>
      <c r="G38" s="88"/>
      <c r="H38" s="88" t="s">
        <v>95</v>
      </c>
      <c r="I38" s="88" t="s">
        <v>130</v>
      </c>
      <c r="J38" s="329"/>
      <c r="K38" s="79">
        <v>8</v>
      </c>
      <c r="L38" s="79">
        <v>0</v>
      </c>
      <c r="M38" s="79">
        <v>28</v>
      </c>
      <c r="N38" s="89">
        <v>0</v>
      </c>
      <c r="O38" s="90">
        <v>0</v>
      </c>
      <c r="P38" s="91">
        <f>N38+O38</f>
        <v>0</v>
      </c>
      <c r="Q38" s="80">
        <f>IFERROR(P38/M38,"-")</f>
        <v>0</v>
      </c>
      <c r="R38" s="79">
        <v>0</v>
      </c>
      <c r="S38" s="79">
        <v>0</v>
      </c>
      <c r="T38" s="80" t="str">
        <f>IFERROR(R38/(P38),"-")</f>
        <v>-</v>
      </c>
      <c r="U38" s="335"/>
      <c r="V38" s="82">
        <v>0</v>
      </c>
      <c r="W38" s="80" t="str">
        <f>IF(P38=0,"-",V38/P38)</f>
        <v>-</v>
      </c>
      <c r="X38" s="334">
        <v>0</v>
      </c>
      <c r="Y38" s="335" t="str">
        <f>IFERROR(X38/P38,"-")</f>
        <v>-</v>
      </c>
      <c r="Z38" s="335" t="str">
        <f>IFERROR(X38/V38,"-")</f>
        <v>-</v>
      </c>
      <c r="AA38" s="329"/>
      <c r="AB38" s="83"/>
      <c r="AC38" s="77"/>
      <c r="AD38" s="92"/>
      <c r="AE38" s="93" t="str">
        <f>IF(P38=0,"",IF(AD38=0,"",(AD38/P38)))</f>
        <v/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 t="str">
        <f>IF(P38=0,"",IF(AM38=0,"",(AM38/P38)))</f>
        <v/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 t="str">
        <f>IF(P38=0,"",IF(AV38=0,"",(AV38/P38)))</f>
        <v/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 t="str">
        <f>IF(P38=0,"",IF(BE38=0,"",(BE38/P38)))</f>
        <v/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 t="str">
        <f>IF(P38=0,"",IF(BN38=0,"",(BN38/P38)))</f>
        <v/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 t="str">
        <f>IF(P38=0,"",IF(BW38=0,"",(BW38/P38)))</f>
        <v/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 t="str">
        <f>IF(P38=0,"",IF(CF38=0,"",(CF38/P38)))</f>
        <v/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6" t="s">
        <v>131</v>
      </c>
      <c r="C39" s="346"/>
      <c r="D39" s="346" t="s">
        <v>114</v>
      </c>
      <c r="E39" s="346" t="s">
        <v>115</v>
      </c>
      <c r="F39" s="346" t="s">
        <v>71</v>
      </c>
      <c r="G39" s="88"/>
      <c r="H39" s="88"/>
      <c r="I39" s="88"/>
      <c r="J39" s="329"/>
      <c r="K39" s="79">
        <v>7</v>
      </c>
      <c r="L39" s="79">
        <v>7</v>
      </c>
      <c r="M39" s="79">
        <v>10</v>
      </c>
      <c r="N39" s="89">
        <v>1</v>
      </c>
      <c r="O39" s="90">
        <v>0</v>
      </c>
      <c r="P39" s="91">
        <f>N39+O39</f>
        <v>1</v>
      </c>
      <c r="Q39" s="80">
        <f>IFERROR(P39/M39,"-")</f>
        <v>0.1</v>
      </c>
      <c r="R39" s="79">
        <v>1</v>
      </c>
      <c r="S39" s="79">
        <v>0</v>
      </c>
      <c r="T39" s="80">
        <f>IFERROR(R39/(P39),"-")</f>
        <v>1</v>
      </c>
      <c r="U39" s="335"/>
      <c r="V39" s="82">
        <v>1</v>
      </c>
      <c r="W39" s="80">
        <f>IF(P39=0,"-",V39/P39)</f>
        <v>1</v>
      </c>
      <c r="X39" s="334">
        <v>200000</v>
      </c>
      <c r="Y39" s="335">
        <f>IFERROR(X39/P39,"-")</f>
        <v>200000</v>
      </c>
      <c r="Z39" s="335">
        <f>IFERROR(X39/V39,"-")</f>
        <v>200000</v>
      </c>
      <c r="AA39" s="329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>
        <v>1</v>
      </c>
      <c r="CG39" s="132">
        <f>IF(P39=0,"",IF(CF39=0,"",(CF39/P39)))</f>
        <v>1</v>
      </c>
      <c r="CH39" s="133">
        <v>1</v>
      </c>
      <c r="CI39" s="134">
        <f>IFERROR(CH39/CF39,"-")</f>
        <v>1</v>
      </c>
      <c r="CJ39" s="135">
        <v>200000</v>
      </c>
      <c r="CK39" s="136">
        <f>IFERROR(CJ39/CF39,"-")</f>
        <v>200000</v>
      </c>
      <c r="CL39" s="137"/>
      <c r="CM39" s="137"/>
      <c r="CN39" s="137">
        <v>1</v>
      </c>
      <c r="CO39" s="138">
        <v>1</v>
      </c>
      <c r="CP39" s="139">
        <v>200000</v>
      </c>
      <c r="CQ39" s="139">
        <v>200000</v>
      </c>
      <c r="CR39" s="139"/>
      <c r="CS39" s="140" t="str">
        <f>IF(AND(CQ39=0,CR39=0),"",IF(AND(CQ39&lt;=100000,CR39&lt;=100000),"",IF(CQ39/CP39&gt;0.7,"男高",IF(CR39/CP39&gt;0.7,"女高",""))))</f>
        <v>男高</v>
      </c>
    </row>
    <row r="40" spans="1:98">
      <c r="A40" s="78"/>
      <c r="B40" s="346" t="s">
        <v>132</v>
      </c>
      <c r="C40" s="346"/>
      <c r="D40" s="346" t="s">
        <v>118</v>
      </c>
      <c r="E40" s="346" t="s">
        <v>119</v>
      </c>
      <c r="F40" s="346" t="s">
        <v>66</v>
      </c>
      <c r="G40" s="88"/>
      <c r="H40" s="88" t="s">
        <v>95</v>
      </c>
      <c r="I40" s="88" t="s">
        <v>133</v>
      </c>
      <c r="J40" s="329"/>
      <c r="K40" s="79">
        <v>7</v>
      </c>
      <c r="L40" s="79">
        <v>0</v>
      </c>
      <c r="M40" s="79">
        <v>36</v>
      </c>
      <c r="N40" s="89">
        <v>2</v>
      </c>
      <c r="O40" s="90">
        <v>0</v>
      </c>
      <c r="P40" s="91">
        <f>N40+O40</f>
        <v>2</v>
      </c>
      <c r="Q40" s="80">
        <f>IFERROR(P40/M40,"-")</f>
        <v>0.055555555555556</v>
      </c>
      <c r="R40" s="79">
        <v>0</v>
      </c>
      <c r="S40" s="79">
        <v>1</v>
      </c>
      <c r="T40" s="80">
        <f>IFERROR(R40/(P40),"-")</f>
        <v>0</v>
      </c>
      <c r="U40" s="335"/>
      <c r="V40" s="82">
        <v>0</v>
      </c>
      <c r="W40" s="80">
        <f>IF(P40=0,"-",V40/P40)</f>
        <v>0</v>
      </c>
      <c r="X40" s="334">
        <v>0</v>
      </c>
      <c r="Y40" s="335">
        <f>IFERROR(X40/P40,"-")</f>
        <v>0</v>
      </c>
      <c r="Z40" s="335" t="str">
        <f>IFERROR(X40/V40,"-")</f>
        <v>-</v>
      </c>
      <c r="AA40" s="329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2</v>
      </c>
      <c r="BO40" s="118">
        <f>IF(P40=0,"",IF(BN40=0,"",(BN40/P40)))</f>
        <v>1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6" t="s">
        <v>134</v>
      </c>
      <c r="C41" s="346"/>
      <c r="D41" s="346" t="s">
        <v>118</v>
      </c>
      <c r="E41" s="346" t="s">
        <v>119</v>
      </c>
      <c r="F41" s="346" t="s">
        <v>71</v>
      </c>
      <c r="G41" s="88"/>
      <c r="H41" s="88"/>
      <c r="I41" s="88"/>
      <c r="J41" s="329"/>
      <c r="K41" s="79">
        <v>18</v>
      </c>
      <c r="L41" s="79">
        <v>12</v>
      </c>
      <c r="M41" s="79">
        <v>10</v>
      </c>
      <c r="N41" s="89">
        <v>2</v>
      </c>
      <c r="O41" s="90">
        <v>0</v>
      </c>
      <c r="P41" s="91">
        <f>N41+O41</f>
        <v>2</v>
      </c>
      <c r="Q41" s="80">
        <f>IFERROR(P41/M41,"-")</f>
        <v>0.2</v>
      </c>
      <c r="R41" s="79">
        <v>0</v>
      </c>
      <c r="S41" s="79">
        <v>0</v>
      </c>
      <c r="T41" s="80">
        <f>IFERROR(R41/(P41),"-")</f>
        <v>0</v>
      </c>
      <c r="U41" s="335"/>
      <c r="V41" s="82">
        <v>1</v>
      </c>
      <c r="W41" s="80">
        <f>IF(P41=0,"-",V41/P41)</f>
        <v>0.5</v>
      </c>
      <c r="X41" s="334">
        <v>248000</v>
      </c>
      <c r="Y41" s="335">
        <f>IFERROR(X41/P41,"-")</f>
        <v>124000</v>
      </c>
      <c r="Z41" s="335">
        <f>IFERROR(X41/V41,"-")</f>
        <v>248000</v>
      </c>
      <c r="AA41" s="329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>
        <v>1</v>
      </c>
      <c r="AW41" s="105">
        <f>IF(P41=0,"",IF(AV41=0,"",(AV41/P41)))</f>
        <v>0.5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>
        <v>1</v>
      </c>
      <c r="CG41" s="132">
        <f>IF(P41=0,"",IF(CF41=0,"",(CF41/P41)))</f>
        <v>0.5</v>
      </c>
      <c r="CH41" s="133">
        <v>1</v>
      </c>
      <c r="CI41" s="134">
        <f>IFERROR(CH41/CF41,"-")</f>
        <v>1</v>
      </c>
      <c r="CJ41" s="135">
        <v>248000</v>
      </c>
      <c r="CK41" s="136">
        <f>IFERROR(CJ41/CF41,"-")</f>
        <v>248000</v>
      </c>
      <c r="CL41" s="137"/>
      <c r="CM41" s="137"/>
      <c r="CN41" s="137">
        <v>1</v>
      </c>
      <c r="CO41" s="138">
        <v>1</v>
      </c>
      <c r="CP41" s="139">
        <v>248000</v>
      </c>
      <c r="CQ41" s="139">
        <v>248000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78">
        <f>AB42</f>
        <v>1.0347222222222</v>
      </c>
      <c r="B42" s="346" t="s">
        <v>135</v>
      </c>
      <c r="C42" s="346"/>
      <c r="D42" s="346" t="s">
        <v>136</v>
      </c>
      <c r="E42" s="346" t="s">
        <v>137</v>
      </c>
      <c r="F42" s="346" t="s">
        <v>66</v>
      </c>
      <c r="G42" s="88" t="s">
        <v>138</v>
      </c>
      <c r="H42" s="88" t="s">
        <v>139</v>
      </c>
      <c r="I42" s="347" t="s">
        <v>140</v>
      </c>
      <c r="J42" s="329">
        <v>144000</v>
      </c>
      <c r="K42" s="79">
        <v>11</v>
      </c>
      <c r="L42" s="79">
        <v>0</v>
      </c>
      <c r="M42" s="79">
        <v>54</v>
      </c>
      <c r="N42" s="89">
        <v>2</v>
      </c>
      <c r="O42" s="90">
        <v>0</v>
      </c>
      <c r="P42" s="91">
        <f>N42+O42</f>
        <v>2</v>
      </c>
      <c r="Q42" s="80">
        <f>IFERROR(P42/M42,"-")</f>
        <v>0.037037037037037</v>
      </c>
      <c r="R42" s="79">
        <v>0</v>
      </c>
      <c r="S42" s="79">
        <v>1</v>
      </c>
      <c r="T42" s="80">
        <f>IFERROR(R42/(P42),"-")</f>
        <v>0</v>
      </c>
      <c r="U42" s="335">
        <f>IFERROR(J42/SUM(N42:O43),"-")</f>
        <v>20571.428571429</v>
      </c>
      <c r="V42" s="82">
        <v>0</v>
      </c>
      <c r="W42" s="80">
        <f>IF(P42=0,"-",V42/P42)</f>
        <v>0</v>
      </c>
      <c r="X42" s="334">
        <v>0</v>
      </c>
      <c r="Y42" s="335">
        <f>IFERROR(X42/P42,"-")</f>
        <v>0</v>
      </c>
      <c r="Z42" s="335" t="str">
        <f>IFERROR(X42/V42,"-")</f>
        <v>-</v>
      </c>
      <c r="AA42" s="329">
        <f>SUM(X42:X43)-SUM(J42:J43)</f>
        <v>5000</v>
      </c>
      <c r="AB42" s="83">
        <f>SUM(X42:X43)/SUM(J42:J43)</f>
        <v>1.0347222222222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>
        <v>1</v>
      </c>
      <c r="AW42" s="105">
        <f>IF(P42=0,"",IF(AV42=0,"",(AV42/P42)))</f>
        <v>0.5</v>
      </c>
      <c r="AX42" s="104"/>
      <c r="AY42" s="106">
        <f>IFERROR(AX42/AV42,"-")</f>
        <v>0</v>
      </c>
      <c r="AZ42" s="107"/>
      <c r="BA42" s="108">
        <f>IFERROR(AZ42/AV42,"-")</f>
        <v>0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1</v>
      </c>
      <c r="BO42" s="118">
        <f>IF(P42=0,"",IF(BN42=0,"",(BN42/P42)))</f>
        <v>0.5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6" t="s">
        <v>141</v>
      </c>
      <c r="C43" s="346"/>
      <c r="D43" s="346" t="s">
        <v>136</v>
      </c>
      <c r="E43" s="346" t="s">
        <v>137</v>
      </c>
      <c r="F43" s="346" t="s">
        <v>71</v>
      </c>
      <c r="G43" s="88"/>
      <c r="H43" s="88"/>
      <c r="I43" s="88"/>
      <c r="J43" s="329"/>
      <c r="K43" s="79">
        <v>22</v>
      </c>
      <c r="L43" s="79">
        <v>20</v>
      </c>
      <c r="M43" s="79">
        <v>14</v>
      </c>
      <c r="N43" s="89">
        <v>5</v>
      </c>
      <c r="O43" s="90">
        <v>0</v>
      </c>
      <c r="P43" s="91">
        <f>N43+O43</f>
        <v>5</v>
      </c>
      <c r="Q43" s="80">
        <f>IFERROR(P43/M43,"-")</f>
        <v>0.35714285714286</v>
      </c>
      <c r="R43" s="79">
        <v>4</v>
      </c>
      <c r="S43" s="79">
        <v>0</v>
      </c>
      <c r="T43" s="80">
        <f>IFERROR(R43/(P43),"-")</f>
        <v>0.8</v>
      </c>
      <c r="U43" s="335"/>
      <c r="V43" s="82">
        <v>3</v>
      </c>
      <c r="W43" s="80">
        <f>IF(P43=0,"-",V43/P43)</f>
        <v>0.6</v>
      </c>
      <c r="X43" s="334">
        <v>149000</v>
      </c>
      <c r="Y43" s="335">
        <f>IFERROR(X43/P43,"-")</f>
        <v>29800</v>
      </c>
      <c r="Z43" s="335">
        <f>IFERROR(X43/V43,"-")</f>
        <v>49666.666666667</v>
      </c>
      <c r="AA43" s="329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0.2</v>
      </c>
      <c r="AO43" s="98">
        <v>1</v>
      </c>
      <c r="AP43" s="100">
        <f>IFERROR(AO43/AM43,"-")</f>
        <v>1</v>
      </c>
      <c r="AQ43" s="101">
        <v>3000</v>
      </c>
      <c r="AR43" s="102">
        <f>IFERROR(AQ43/AM43,"-")</f>
        <v>3000</v>
      </c>
      <c r="AS43" s="103">
        <v>1</v>
      </c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0.2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1</v>
      </c>
      <c r="BO43" s="118">
        <f>IF(P43=0,"",IF(BN43=0,"",(BN43/P43)))</f>
        <v>0.2</v>
      </c>
      <c r="BP43" s="119">
        <v>1</v>
      </c>
      <c r="BQ43" s="120">
        <f>IFERROR(BP43/BN43,"-")</f>
        <v>1</v>
      </c>
      <c r="BR43" s="121">
        <v>21000</v>
      </c>
      <c r="BS43" s="122">
        <f>IFERROR(BR43/BN43,"-")</f>
        <v>21000</v>
      </c>
      <c r="BT43" s="123"/>
      <c r="BU43" s="123"/>
      <c r="BV43" s="123">
        <v>1</v>
      </c>
      <c r="BW43" s="124">
        <v>2</v>
      </c>
      <c r="BX43" s="125">
        <f>IF(P43=0,"",IF(BW43=0,"",(BW43/P43)))</f>
        <v>0.4</v>
      </c>
      <c r="BY43" s="126">
        <v>1</v>
      </c>
      <c r="BZ43" s="127">
        <f>IFERROR(BY43/BW43,"-")</f>
        <v>0.5</v>
      </c>
      <c r="CA43" s="128">
        <v>125000</v>
      </c>
      <c r="CB43" s="129">
        <f>IFERROR(CA43/BW43,"-")</f>
        <v>62500</v>
      </c>
      <c r="CC43" s="130"/>
      <c r="CD43" s="130"/>
      <c r="CE43" s="130">
        <v>1</v>
      </c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3</v>
      </c>
      <c r="CP43" s="139">
        <v>149000</v>
      </c>
      <c r="CQ43" s="139">
        <v>125000</v>
      </c>
      <c r="CR43" s="139"/>
      <c r="CS43" s="140" t="str">
        <f>IF(AND(CQ43=0,CR43=0),"",IF(AND(CQ43&lt;=100000,CR43&lt;=100000),"",IF(CQ43/CP43&gt;0.7,"男高",IF(CR43/CP43&gt;0.7,"女高",""))))</f>
        <v>男高</v>
      </c>
    </row>
    <row r="44" spans="1:98">
      <c r="A44" s="78">
        <f>AB44</f>
        <v>1.2555555555556</v>
      </c>
      <c r="B44" s="346" t="s">
        <v>142</v>
      </c>
      <c r="C44" s="346"/>
      <c r="D44" s="346" t="s">
        <v>143</v>
      </c>
      <c r="E44" s="346" t="s">
        <v>144</v>
      </c>
      <c r="F44" s="346" t="s">
        <v>66</v>
      </c>
      <c r="G44" s="88" t="s">
        <v>67</v>
      </c>
      <c r="H44" s="88" t="s">
        <v>145</v>
      </c>
      <c r="I44" s="347" t="s">
        <v>140</v>
      </c>
      <c r="J44" s="329">
        <v>180000</v>
      </c>
      <c r="K44" s="79">
        <v>23</v>
      </c>
      <c r="L44" s="79">
        <v>0</v>
      </c>
      <c r="M44" s="79">
        <v>99</v>
      </c>
      <c r="N44" s="89">
        <v>5</v>
      </c>
      <c r="O44" s="90">
        <v>0</v>
      </c>
      <c r="P44" s="91">
        <f>N44+O44</f>
        <v>5</v>
      </c>
      <c r="Q44" s="80">
        <f>IFERROR(P44/M44,"-")</f>
        <v>0.050505050505051</v>
      </c>
      <c r="R44" s="79">
        <v>2</v>
      </c>
      <c r="S44" s="79">
        <v>1</v>
      </c>
      <c r="T44" s="80">
        <f>IFERROR(R44/(P44),"-")</f>
        <v>0.4</v>
      </c>
      <c r="U44" s="335">
        <f>IFERROR(J44/SUM(N44:O45),"-")</f>
        <v>13846.153846154</v>
      </c>
      <c r="V44" s="82">
        <v>1</v>
      </c>
      <c r="W44" s="80">
        <f>IF(P44=0,"-",V44/P44)</f>
        <v>0.2</v>
      </c>
      <c r="X44" s="334">
        <v>3000</v>
      </c>
      <c r="Y44" s="335">
        <f>IFERROR(X44/P44,"-")</f>
        <v>600</v>
      </c>
      <c r="Z44" s="335">
        <f>IFERROR(X44/V44,"-")</f>
        <v>3000</v>
      </c>
      <c r="AA44" s="329">
        <f>SUM(X44:X45)-SUM(J44:J45)</f>
        <v>46000</v>
      </c>
      <c r="AB44" s="83">
        <f>SUM(X44:X45)/SUM(J44:J45)</f>
        <v>1.2555555555556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0.2</v>
      </c>
      <c r="AO44" s="98">
        <v>1</v>
      </c>
      <c r="AP44" s="100">
        <f>IFERROR(AO44/AM44,"-")</f>
        <v>1</v>
      </c>
      <c r="AQ44" s="101">
        <v>3000</v>
      </c>
      <c r="AR44" s="102">
        <f>IFERROR(AQ44/AM44,"-")</f>
        <v>3000</v>
      </c>
      <c r="AS44" s="103">
        <v>1</v>
      </c>
      <c r="AT44" s="103"/>
      <c r="AU44" s="103"/>
      <c r="AV44" s="104">
        <v>1</v>
      </c>
      <c r="AW44" s="105">
        <f>IF(P44=0,"",IF(AV44=0,"",(AV44/P44)))</f>
        <v>0.2</v>
      </c>
      <c r="AX44" s="104"/>
      <c r="AY44" s="106">
        <f>IFERROR(AX44/AV44,"-")</f>
        <v>0</v>
      </c>
      <c r="AZ44" s="107"/>
      <c r="BA44" s="108">
        <f>IFERROR(AZ44/AV44,"-")</f>
        <v>0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2</v>
      </c>
      <c r="BO44" s="118">
        <f>IF(P44=0,"",IF(BN44=0,"",(BN44/P44)))</f>
        <v>0.4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1</v>
      </c>
      <c r="BX44" s="125">
        <f>IF(P44=0,"",IF(BW44=0,"",(BW44/P44)))</f>
        <v>0.2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3000</v>
      </c>
      <c r="CQ44" s="139">
        <v>3000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6" t="s">
        <v>146</v>
      </c>
      <c r="C45" s="346"/>
      <c r="D45" s="346" t="s">
        <v>143</v>
      </c>
      <c r="E45" s="346" t="s">
        <v>144</v>
      </c>
      <c r="F45" s="346" t="s">
        <v>71</v>
      </c>
      <c r="G45" s="88"/>
      <c r="H45" s="88"/>
      <c r="I45" s="88"/>
      <c r="J45" s="329"/>
      <c r="K45" s="79">
        <v>31</v>
      </c>
      <c r="L45" s="79">
        <v>26</v>
      </c>
      <c r="M45" s="79">
        <v>16</v>
      </c>
      <c r="N45" s="89">
        <v>8</v>
      </c>
      <c r="O45" s="90">
        <v>0</v>
      </c>
      <c r="P45" s="91">
        <f>N45+O45</f>
        <v>8</v>
      </c>
      <c r="Q45" s="80">
        <f>IFERROR(P45/M45,"-")</f>
        <v>0.5</v>
      </c>
      <c r="R45" s="79">
        <v>5</v>
      </c>
      <c r="S45" s="79">
        <v>2</v>
      </c>
      <c r="T45" s="80">
        <f>IFERROR(R45/(P45),"-")</f>
        <v>0.625</v>
      </c>
      <c r="U45" s="335"/>
      <c r="V45" s="82">
        <v>3</v>
      </c>
      <c r="W45" s="80">
        <f>IF(P45=0,"-",V45/P45)</f>
        <v>0.375</v>
      </c>
      <c r="X45" s="334">
        <v>223000</v>
      </c>
      <c r="Y45" s="335">
        <f>IFERROR(X45/P45,"-")</f>
        <v>27875</v>
      </c>
      <c r="Z45" s="335">
        <f>IFERROR(X45/V45,"-")</f>
        <v>74333.333333333</v>
      </c>
      <c r="AA45" s="329"/>
      <c r="AB45" s="83"/>
      <c r="AC45" s="77"/>
      <c r="AD45" s="92">
        <v>1</v>
      </c>
      <c r="AE45" s="93">
        <f>IF(P45=0,"",IF(AD45=0,"",(AD45/P45)))</f>
        <v>0.125</v>
      </c>
      <c r="AF45" s="92"/>
      <c r="AG45" s="94">
        <f>IFERROR(AF45/AD45,"-")</f>
        <v>0</v>
      </c>
      <c r="AH45" s="95"/>
      <c r="AI45" s="96">
        <f>IFERROR(AH45/AD45,"-")</f>
        <v>0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2</v>
      </c>
      <c r="BF45" s="111">
        <f>IF(P45=0,"",IF(BE45=0,"",(BE45/P45)))</f>
        <v>0.25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1</v>
      </c>
      <c r="BO45" s="118">
        <f>IF(P45=0,"",IF(BN45=0,"",(BN45/P45)))</f>
        <v>0.125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2</v>
      </c>
      <c r="BX45" s="125">
        <f>IF(P45=0,"",IF(BW45=0,"",(BW45/P45)))</f>
        <v>0.25</v>
      </c>
      <c r="BY45" s="126">
        <v>1</v>
      </c>
      <c r="BZ45" s="127">
        <f>IFERROR(BY45/BW45,"-")</f>
        <v>0.5</v>
      </c>
      <c r="CA45" s="128">
        <v>18000</v>
      </c>
      <c r="CB45" s="129">
        <f>IFERROR(CA45/BW45,"-")</f>
        <v>9000</v>
      </c>
      <c r="CC45" s="130"/>
      <c r="CD45" s="130"/>
      <c r="CE45" s="130">
        <v>1</v>
      </c>
      <c r="CF45" s="131">
        <v>2</v>
      </c>
      <c r="CG45" s="132">
        <f>IF(P45=0,"",IF(CF45=0,"",(CF45/P45)))</f>
        <v>0.25</v>
      </c>
      <c r="CH45" s="133">
        <v>2</v>
      </c>
      <c r="CI45" s="134">
        <f>IFERROR(CH45/CF45,"-")</f>
        <v>1</v>
      </c>
      <c r="CJ45" s="135">
        <v>205000</v>
      </c>
      <c r="CK45" s="136">
        <f>IFERROR(CJ45/CF45,"-")</f>
        <v>102500</v>
      </c>
      <c r="CL45" s="137"/>
      <c r="CM45" s="137"/>
      <c r="CN45" s="137">
        <v>2</v>
      </c>
      <c r="CO45" s="138">
        <v>3</v>
      </c>
      <c r="CP45" s="139">
        <v>223000</v>
      </c>
      <c r="CQ45" s="139">
        <v>184000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>
        <f>AB46</f>
        <v>0.47777777777778</v>
      </c>
      <c r="B46" s="346" t="s">
        <v>147</v>
      </c>
      <c r="C46" s="346"/>
      <c r="D46" s="346" t="s">
        <v>143</v>
      </c>
      <c r="E46" s="346" t="s">
        <v>144</v>
      </c>
      <c r="F46" s="346" t="s">
        <v>66</v>
      </c>
      <c r="G46" s="88" t="s">
        <v>83</v>
      </c>
      <c r="H46" s="88" t="s">
        <v>145</v>
      </c>
      <c r="I46" s="88" t="s">
        <v>148</v>
      </c>
      <c r="J46" s="329">
        <v>180000</v>
      </c>
      <c r="K46" s="79">
        <v>12</v>
      </c>
      <c r="L46" s="79">
        <v>0</v>
      </c>
      <c r="M46" s="79">
        <v>58</v>
      </c>
      <c r="N46" s="89">
        <v>3</v>
      </c>
      <c r="O46" s="90">
        <v>0</v>
      </c>
      <c r="P46" s="91">
        <f>N46+O46</f>
        <v>3</v>
      </c>
      <c r="Q46" s="80">
        <f>IFERROR(P46/M46,"-")</f>
        <v>0.051724137931034</v>
      </c>
      <c r="R46" s="79">
        <v>2</v>
      </c>
      <c r="S46" s="79">
        <v>0</v>
      </c>
      <c r="T46" s="80">
        <f>IFERROR(R46/(P46),"-")</f>
        <v>0.66666666666667</v>
      </c>
      <c r="U46" s="335">
        <f>IFERROR(J46/SUM(N46:O47),"-")</f>
        <v>22500</v>
      </c>
      <c r="V46" s="82">
        <v>1</v>
      </c>
      <c r="W46" s="80">
        <f>IF(P46=0,"-",V46/P46)</f>
        <v>0.33333333333333</v>
      </c>
      <c r="X46" s="334">
        <v>86000</v>
      </c>
      <c r="Y46" s="335">
        <f>IFERROR(X46/P46,"-")</f>
        <v>28666.666666667</v>
      </c>
      <c r="Z46" s="335">
        <f>IFERROR(X46/V46,"-")</f>
        <v>86000</v>
      </c>
      <c r="AA46" s="329">
        <f>SUM(X46:X47)-SUM(J46:J47)</f>
        <v>-94000</v>
      </c>
      <c r="AB46" s="83">
        <f>SUM(X46:X47)/SUM(J46:J47)</f>
        <v>0.47777777777778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0.33333333333333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2</v>
      </c>
      <c r="BO46" s="118">
        <f>IF(P46=0,"",IF(BN46=0,"",(BN46/P46)))</f>
        <v>0.66666666666667</v>
      </c>
      <c r="BP46" s="119">
        <v>1</v>
      </c>
      <c r="BQ46" s="120">
        <f>IFERROR(BP46/BN46,"-")</f>
        <v>0.5</v>
      </c>
      <c r="BR46" s="121">
        <v>86000</v>
      </c>
      <c r="BS46" s="122">
        <f>IFERROR(BR46/BN46,"-")</f>
        <v>43000</v>
      </c>
      <c r="BT46" s="123"/>
      <c r="BU46" s="123"/>
      <c r="BV46" s="123">
        <v>1</v>
      </c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86000</v>
      </c>
      <c r="CQ46" s="139">
        <v>86000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6" t="s">
        <v>149</v>
      </c>
      <c r="C47" s="346"/>
      <c r="D47" s="346" t="s">
        <v>143</v>
      </c>
      <c r="E47" s="346" t="s">
        <v>144</v>
      </c>
      <c r="F47" s="346" t="s">
        <v>71</v>
      </c>
      <c r="G47" s="88"/>
      <c r="H47" s="88"/>
      <c r="I47" s="88"/>
      <c r="J47" s="329"/>
      <c r="K47" s="79">
        <v>27</v>
      </c>
      <c r="L47" s="79">
        <v>18</v>
      </c>
      <c r="M47" s="79">
        <v>14</v>
      </c>
      <c r="N47" s="89">
        <v>5</v>
      </c>
      <c r="O47" s="90">
        <v>0</v>
      </c>
      <c r="P47" s="91">
        <f>N47+O47</f>
        <v>5</v>
      </c>
      <c r="Q47" s="80">
        <f>IFERROR(P47/M47,"-")</f>
        <v>0.35714285714286</v>
      </c>
      <c r="R47" s="79">
        <v>1</v>
      </c>
      <c r="S47" s="79">
        <v>1</v>
      </c>
      <c r="T47" s="80">
        <f>IFERROR(R47/(P47),"-")</f>
        <v>0.2</v>
      </c>
      <c r="U47" s="335"/>
      <c r="V47" s="82">
        <v>0</v>
      </c>
      <c r="W47" s="80">
        <f>IF(P47=0,"-",V47/P47)</f>
        <v>0</v>
      </c>
      <c r="X47" s="334">
        <v>0</v>
      </c>
      <c r="Y47" s="335">
        <f>IFERROR(X47/P47,"-")</f>
        <v>0</v>
      </c>
      <c r="Z47" s="335" t="str">
        <f>IFERROR(X47/V47,"-")</f>
        <v>-</v>
      </c>
      <c r="AA47" s="329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2</v>
      </c>
      <c r="BO47" s="118">
        <f>IF(P47=0,"",IF(BN47=0,"",(BN47/P47)))</f>
        <v>0.4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>
        <v>1</v>
      </c>
      <c r="BX47" s="125">
        <f>IF(P47=0,"",IF(BW47=0,"",(BW47/P47)))</f>
        <v>0.2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>
        <v>2</v>
      </c>
      <c r="CG47" s="132">
        <f>IF(P47=0,"",IF(CF47=0,"",(CF47/P47)))</f>
        <v>0.4</v>
      </c>
      <c r="CH47" s="133"/>
      <c r="CI47" s="134">
        <f>IFERROR(CH47/CF47,"-")</f>
        <v>0</v>
      </c>
      <c r="CJ47" s="135"/>
      <c r="CK47" s="136">
        <f>IFERROR(CJ47/CF47,"-")</f>
        <v>0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0.46527777777778</v>
      </c>
      <c r="B48" s="346" t="s">
        <v>150</v>
      </c>
      <c r="C48" s="346"/>
      <c r="D48" s="346" t="s">
        <v>136</v>
      </c>
      <c r="E48" s="346" t="s">
        <v>137</v>
      </c>
      <c r="F48" s="346" t="s">
        <v>66</v>
      </c>
      <c r="G48" s="88" t="s">
        <v>111</v>
      </c>
      <c r="H48" s="88" t="s">
        <v>151</v>
      </c>
      <c r="I48" s="88" t="s">
        <v>152</v>
      </c>
      <c r="J48" s="329">
        <v>144000</v>
      </c>
      <c r="K48" s="79">
        <v>10</v>
      </c>
      <c r="L48" s="79">
        <v>0</v>
      </c>
      <c r="M48" s="79">
        <v>59</v>
      </c>
      <c r="N48" s="89">
        <v>8</v>
      </c>
      <c r="O48" s="90">
        <v>0</v>
      </c>
      <c r="P48" s="91">
        <f>N48+O48</f>
        <v>8</v>
      </c>
      <c r="Q48" s="80">
        <f>IFERROR(P48/M48,"-")</f>
        <v>0.13559322033898</v>
      </c>
      <c r="R48" s="79">
        <v>1</v>
      </c>
      <c r="S48" s="79">
        <v>3</v>
      </c>
      <c r="T48" s="80">
        <f>IFERROR(R48/(P48),"-")</f>
        <v>0.125</v>
      </c>
      <c r="U48" s="335">
        <f>IFERROR(J48/SUM(N48:O49),"-")</f>
        <v>12000</v>
      </c>
      <c r="V48" s="82">
        <v>2</v>
      </c>
      <c r="W48" s="80">
        <f>IF(P48=0,"-",V48/P48)</f>
        <v>0.25</v>
      </c>
      <c r="X48" s="334">
        <v>67000</v>
      </c>
      <c r="Y48" s="335">
        <f>IFERROR(X48/P48,"-")</f>
        <v>8375</v>
      </c>
      <c r="Z48" s="335">
        <f>IFERROR(X48/V48,"-")</f>
        <v>33500</v>
      </c>
      <c r="AA48" s="329">
        <f>SUM(X48:X49)-SUM(J48:J49)</f>
        <v>-77000</v>
      </c>
      <c r="AB48" s="83">
        <f>SUM(X48:X49)/SUM(J48:J49)</f>
        <v>0.46527777777778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>
        <v>1</v>
      </c>
      <c r="AN48" s="99">
        <f>IF(P48=0,"",IF(AM48=0,"",(AM48/P48)))</f>
        <v>0.125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>
        <v>2</v>
      </c>
      <c r="AW48" s="105">
        <f>IF(P48=0,"",IF(AV48=0,"",(AV48/P48)))</f>
        <v>0.25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>
        <v>3</v>
      </c>
      <c r="BF48" s="111">
        <f>IF(P48=0,"",IF(BE48=0,"",(BE48/P48)))</f>
        <v>0.375</v>
      </c>
      <c r="BG48" s="110">
        <v>1</v>
      </c>
      <c r="BH48" s="112">
        <f>IFERROR(BG48/BE48,"-")</f>
        <v>0.33333333333333</v>
      </c>
      <c r="BI48" s="113">
        <v>33000</v>
      </c>
      <c r="BJ48" s="114">
        <f>IFERROR(BI48/BE48,"-")</f>
        <v>11000</v>
      </c>
      <c r="BK48" s="115"/>
      <c r="BL48" s="115"/>
      <c r="BM48" s="115">
        <v>1</v>
      </c>
      <c r="BN48" s="117">
        <v>1</v>
      </c>
      <c r="BO48" s="118">
        <f>IF(P48=0,"",IF(BN48=0,"",(BN48/P48)))</f>
        <v>0.125</v>
      </c>
      <c r="BP48" s="119">
        <v>1</v>
      </c>
      <c r="BQ48" s="120">
        <f>IFERROR(BP48/BN48,"-")</f>
        <v>1</v>
      </c>
      <c r="BR48" s="121">
        <v>34000</v>
      </c>
      <c r="BS48" s="122">
        <f>IFERROR(BR48/BN48,"-")</f>
        <v>34000</v>
      </c>
      <c r="BT48" s="123"/>
      <c r="BU48" s="123"/>
      <c r="BV48" s="123">
        <v>1</v>
      </c>
      <c r="BW48" s="124">
        <v>1</v>
      </c>
      <c r="BX48" s="125">
        <f>IF(P48=0,"",IF(BW48=0,"",(BW48/P48)))</f>
        <v>0.125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2</v>
      </c>
      <c r="CP48" s="139">
        <v>67000</v>
      </c>
      <c r="CQ48" s="139">
        <v>34000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6" t="s">
        <v>153</v>
      </c>
      <c r="C49" s="346"/>
      <c r="D49" s="346" t="s">
        <v>136</v>
      </c>
      <c r="E49" s="346" t="s">
        <v>137</v>
      </c>
      <c r="F49" s="346" t="s">
        <v>71</v>
      </c>
      <c r="G49" s="88"/>
      <c r="H49" s="88"/>
      <c r="I49" s="88"/>
      <c r="J49" s="329"/>
      <c r="K49" s="79">
        <v>28</v>
      </c>
      <c r="L49" s="79">
        <v>16</v>
      </c>
      <c r="M49" s="79">
        <v>7</v>
      </c>
      <c r="N49" s="89">
        <v>4</v>
      </c>
      <c r="O49" s="90">
        <v>0</v>
      </c>
      <c r="P49" s="91">
        <f>N49+O49</f>
        <v>4</v>
      </c>
      <c r="Q49" s="80">
        <f>IFERROR(P49/M49,"-")</f>
        <v>0.57142857142857</v>
      </c>
      <c r="R49" s="79">
        <v>1</v>
      </c>
      <c r="S49" s="79">
        <v>1</v>
      </c>
      <c r="T49" s="80">
        <f>IFERROR(R49/(P49),"-")</f>
        <v>0.25</v>
      </c>
      <c r="U49" s="335"/>
      <c r="V49" s="82">
        <v>0</v>
      </c>
      <c r="W49" s="80">
        <f>IF(P49=0,"-",V49/P49)</f>
        <v>0</v>
      </c>
      <c r="X49" s="334">
        <v>0</v>
      </c>
      <c r="Y49" s="335">
        <f>IFERROR(X49/P49,"-")</f>
        <v>0</v>
      </c>
      <c r="Z49" s="335" t="str">
        <f>IFERROR(X49/V49,"-")</f>
        <v>-</v>
      </c>
      <c r="AA49" s="329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0.25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>
        <v>2</v>
      </c>
      <c r="BX49" s="125">
        <f>IF(P49=0,"",IF(BW49=0,"",(BW49/P49)))</f>
        <v>0.5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>
        <v>1</v>
      </c>
      <c r="CG49" s="132">
        <f>IF(P49=0,"",IF(CF49=0,"",(CF49/P49)))</f>
        <v>0.25</v>
      </c>
      <c r="CH49" s="133"/>
      <c r="CI49" s="134">
        <f>IFERROR(CH49/CF49,"-")</f>
        <v>0</v>
      </c>
      <c r="CJ49" s="135"/>
      <c r="CK49" s="136">
        <f>IFERROR(CJ49/CF49,"-")</f>
        <v>0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</v>
      </c>
      <c r="B50" s="346" t="s">
        <v>154</v>
      </c>
      <c r="C50" s="346"/>
      <c r="D50" s="346" t="s">
        <v>155</v>
      </c>
      <c r="E50" s="346" t="s">
        <v>65</v>
      </c>
      <c r="F50" s="346" t="s">
        <v>66</v>
      </c>
      <c r="G50" s="88" t="s">
        <v>111</v>
      </c>
      <c r="H50" s="88" t="s">
        <v>151</v>
      </c>
      <c r="I50" s="88" t="s">
        <v>156</v>
      </c>
      <c r="J50" s="329">
        <v>144000</v>
      </c>
      <c r="K50" s="79">
        <v>13</v>
      </c>
      <c r="L50" s="79">
        <v>0</v>
      </c>
      <c r="M50" s="79">
        <v>82</v>
      </c>
      <c r="N50" s="89">
        <v>2</v>
      </c>
      <c r="O50" s="90">
        <v>0</v>
      </c>
      <c r="P50" s="91">
        <f>N50+O50</f>
        <v>2</v>
      </c>
      <c r="Q50" s="80">
        <f>IFERROR(P50/M50,"-")</f>
        <v>0.024390243902439</v>
      </c>
      <c r="R50" s="79">
        <v>1</v>
      </c>
      <c r="S50" s="79">
        <v>0</v>
      </c>
      <c r="T50" s="80">
        <f>IFERROR(R50/(P50),"-")</f>
        <v>0.5</v>
      </c>
      <c r="U50" s="335">
        <f>IFERROR(J50/SUM(N50:O51),"-")</f>
        <v>72000</v>
      </c>
      <c r="V50" s="82">
        <v>0</v>
      </c>
      <c r="W50" s="80">
        <f>IF(P50=0,"-",V50/P50)</f>
        <v>0</v>
      </c>
      <c r="X50" s="334">
        <v>0</v>
      </c>
      <c r="Y50" s="335">
        <f>IFERROR(X50/P50,"-")</f>
        <v>0</v>
      </c>
      <c r="Z50" s="335" t="str">
        <f>IFERROR(X50/V50,"-")</f>
        <v>-</v>
      </c>
      <c r="AA50" s="329">
        <f>SUM(X50:X51)-SUM(J50:J51)</f>
        <v>-144000</v>
      </c>
      <c r="AB50" s="83">
        <f>SUM(X50:X51)/SUM(J50:J51)</f>
        <v>0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0.5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1</v>
      </c>
      <c r="BX50" s="125">
        <f>IF(P50=0,"",IF(BW50=0,"",(BW50/P50)))</f>
        <v>0.5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6" t="s">
        <v>157</v>
      </c>
      <c r="C51" s="346"/>
      <c r="D51" s="346" t="s">
        <v>155</v>
      </c>
      <c r="E51" s="346" t="s">
        <v>65</v>
      </c>
      <c r="F51" s="346" t="s">
        <v>71</v>
      </c>
      <c r="G51" s="88"/>
      <c r="H51" s="88"/>
      <c r="I51" s="88"/>
      <c r="J51" s="329"/>
      <c r="K51" s="79">
        <v>116</v>
      </c>
      <c r="L51" s="79">
        <v>13</v>
      </c>
      <c r="M51" s="79">
        <v>0</v>
      </c>
      <c r="N51" s="89">
        <v>0</v>
      </c>
      <c r="O51" s="90">
        <v>0</v>
      </c>
      <c r="P51" s="91">
        <f>N51+O51</f>
        <v>0</v>
      </c>
      <c r="Q51" s="80" t="str">
        <f>IFERROR(P51/M51,"-")</f>
        <v>-</v>
      </c>
      <c r="R51" s="79">
        <v>0</v>
      </c>
      <c r="S51" s="79">
        <v>0</v>
      </c>
      <c r="T51" s="80" t="str">
        <f>IFERROR(R51/(P51),"-")</f>
        <v>-</v>
      </c>
      <c r="U51" s="335"/>
      <c r="V51" s="82">
        <v>0</v>
      </c>
      <c r="W51" s="80" t="str">
        <f>IF(P51=0,"-",V51/P51)</f>
        <v>-</v>
      </c>
      <c r="X51" s="334">
        <v>0</v>
      </c>
      <c r="Y51" s="335" t="str">
        <f>IFERROR(X51/P51,"-")</f>
        <v>-</v>
      </c>
      <c r="Z51" s="335" t="str">
        <f>IFERROR(X51/V51,"-")</f>
        <v>-</v>
      </c>
      <c r="AA51" s="329"/>
      <c r="AB51" s="83"/>
      <c r="AC51" s="77"/>
      <c r="AD51" s="92"/>
      <c r="AE51" s="93" t="str">
        <f>IF(P51=0,"",IF(AD51=0,"",(AD51/P51)))</f>
        <v/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 t="str">
        <f>IF(P51=0,"",IF(AM51=0,"",(AM51/P51)))</f>
        <v/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 t="str">
        <f>IF(P51=0,"",IF(AV51=0,"",(AV51/P51)))</f>
        <v/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 t="str">
        <f>IF(P51=0,"",IF(BE51=0,"",(BE51/P51)))</f>
        <v/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 t="str">
        <f>IF(P51=0,"",IF(BN51=0,"",(BN51/P51)))</f>
        <v/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 t="str">
        <f>IF(P51=0,"",IF(BW51=0,"",(BW51/P51)))</f>
        <v/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 t="str">
        <f>IF(P51=0,"",IF(CF51=0,"",(CF51/P51)))</f>
        <v/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</v>
      </c>
      <c r="B52" s="346" t="s">
        <v>158</v>
      </c>
      <c r="C52" s="346"/>
      <c r="D52" s="346" t="s">
        <v>159</v>
      </c>
      <c r="E52" s="346" t="s">
        <v>160</v>
      </c>
      <c r="F52" s="346" t="s">
        <v>66</v>
      </c>
      <c r="G52" s="88" t="s">
        <v>161</v>
      </c>
      <c r="H52" s="88" t="s">
        <v>162</v>
      </c>
      <c r="I52" s="347" t="s">
        <v>163</v>
      </c>
      <c r="J52" s="329">
        <v>78000</v>
      </c>
      <c r="K52" s="79">
        <v>4</v>
      </c>
      <c r="L52" s="79">
        <v>0</v>
      </c>
      <c r="M52" s="79">
        <v>26</v>
      </c>
      <c r="N52" s="89">
        <v>1</v>
      </c>
      <c r="O52" s="90">
        <v>0</v>
      </c>
      <c r="P52" s="91">
        <f>N52+O52</f>
        <v>1</v>
      </c>
      <c r="Q52" s="80">
        <f>IFERROR(P52/M52,"-")</f>
        <v>0.038461538461538</v>
      </c>
      <c r="R52" s="79">
        <v>0</v>
      </c>
      <c r="S52" s="79">
        <v>1</v>
      </c>
      <c r="T52" s="80">
        <f>IFERROR(R52/(P52),"-")</f>
        <v>0</v>
      </c>
      <c r="U52" s="335">
        <f>IFERROR(J52/SUM(N52:O53),"-")</f>
        <v>78000</v>
      </c>
      <c r="V52" s="82">
        <v>0</v>
      </c>
      <c r="W52" s="80">
        <f>IF(P52=0,"-",V52/P52)</f>
        <v>0</v>
      </c>
      <c r="X52" s="334">
        <v>0</v>
      </c>
      <c r="Y52" s="335">
        <f>IFERROR(X52/P52,"-")</f>
        <v>0</v>
      </c>
      <c r="Z52" s="335" t="str">
        <f>IFERROR(X52/V52,"-")</f>
        <v>-</v>
      </c>
      <c r="AA52" s="329">
        <f>SUM(X52:X53)-SUM(J52:J53)</f>
        <v>-78000</v>
      </c>
      <c r="AB52" s="83">
        <f>SUM(X52:X53)/SUM(J52:J53)</f>
        <v>0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1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6" t="s">
        <v>164</v>
      </c>
      <c r="C53" s="346"/>
      <c r="D53" s="346" t="s">
        <v>159</v>
      </c>
      <c r="E53" s="346" t="s">
        <v>160</v>
      </c>
      <c r="F53" s="346" t="s">
        <v>71</v>
      </c>
      <c r="G53" s="88"/>
      <c r="H53" s="88"/>
      <c r="I53" s="88"/>
      <c r="J53" s="329"/>
      <c r="K53" s="79">
        <v>8</v>
      </c>
      <c r="L53" s="79">
        <v>5</v>
      </c>
      <c r="M53" s="79">
        <v>11</v>
      </c>
      <c r="N53" s="89">
        <v>0</v>
      </c>
      <c r="O53" s="90">
        <v>0</v>
      </c>
      <c r="P53" s="91">
        <f>N53+O53</f>
        <v>0</v>
      </c>
      <c r="Q53" s="80">
        <f>IFERROR(P53/M53,"-")</f>
        <v>0</v>
      </c>
      <c r="R53" s="79">
        <v>0</v>
      </c>
      <c r="S53" s="79">
        <v>0</v>
      </c>
      <c r="T53" s="80" t="str">
        <f>IFERROR(R53/(P53),"-")</f>
        <v>-</v>
      </c>
      <c r="U53" s="335"/>
      <c r="V53" s="82">
        <v>0</v>
      </c>
      <c r="W53" s="80" t="str">
        <f>IF(P53=0,"-",V53/P53)</f>
        <v>-</v>
      </c>
      <c r="X53" s="334">
        <v>0</v>
      </c>
      <c r="Y53" s="335" t="str">
        <f>IFERROR(X53/P53,"-")</f>
        <v>-</v>
      </c>
      <c r="Z53" s="335" t="str">
        <f>IFERROR(X53/V53,"-")</f>
        <v>-</v>
      </c>
      <c r="AA53" s="329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3.2307692307692</v>
      </c>
      <c r="B54" s="346" t="s">
        <v>165</v>
      </c>
      <c r="C54" s="346"/>
      <c r="D54" s="346" t="s">
        <v>166</v>
      </c>
      <c r="E54" s="346" t="s">
        <v>167</v>
      </c>
      <c r="F54" s="346" t="s">
        <v>66</v>
      </c>
      <c r="G54" s="88" t="s">
        <v>161</v>
      </c>
      <c r="H54" s="88" t="s">
        <v>162</v>
      </c>
      <c r="I54" s="347" t="s">
        <v>168</v>
      </c>
      <c r="J54" s="329">
        <v>78000</v>
      </c>
      <c r="K54" s="79">
        <v>9</v>
      </c>
      <c r="L54" s="79">
        <v>0</v>
      </c>
      <c r="M54" s="79">
        <v>24</v>
      </c>
      <c r="N54" s="89">
        <v>3</v>
      </c>
      <c r="O54" s="90">
        <v>0</v>
      </c>
      <c r="P54" s="91">
        <f>N54+O54</f>
        <v>3</v>
      </c>
      <c r="Q54" s="80">
        <f>IFERROR(P54/M54,"-")</f>
        <v>0.125</v>
      </c>
      <c r="R54" s="79">
        <v>0</v>
      </c>
      <c r="S54" s="79">
        <v>1</v>
      </c>
      <c r="T54" s="80">
        <f>IFERROR(R54/(P54),"-")</f>
        <v>0</v>
      </c>
      <c r="U54" s="335">
        <f>IFERROR(J54/SUM(N54:O55),"-")</f>
        <v>11142.857142857</v>
      </c>
      <c r="V54" s="82">
        <v>0</v>
      </c>
      <c r="W54" s="80">
        <f>IF(P54=0,"-",V54/P54)</f>
        <v>0</v>
      </c>
      <c r="X54" s="334">
        <v>0</v>
      </c>
      <c r="Y54" s="335">
        <f>IFERROR(X54/P54,"-")</f>
        <v>0</v>
      </c>
      <c r="Z54" s="335" t="str">
        <f>IFERROR(X54/V54,"-")</f>
        <v>-</v>
      </c>
      <c r="AA54" s="329">
        <f>SUM(X54:X55)-SUM(J54:J55)</f>
        <v>174000</v>
      </c>
      <c r="AB54" s="83">
        <f>SUM(X54:X55)/SUM(J54:J55)</f>
        <v>3.2307692307692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2</v>
      </c>
      <c r="BO54" s="118">
        <f>IF(P54=0,"",IF(BN54=0,"",(BN54/P54)))</f>
        <v>0.66666666666667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1</v>
      </c>
      <c r="BX54" s="125">
        <f>IF(P54=0,"",IF(BW54=0,"",(BW54/P54)))</f>
        <v>0.33333333333333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6" t="s">
        <v>169</v>
      </c>
      <c r="C55" s="346"/>
      <c r="D55" s="346" t="s">
        <v>166</v>
      </c>
      <c r="E55" s="346" t="s">
        <v>167</v>
      </c>
      <c r="F55" s="346" t="s">
        <v>71</v>
      </c>
      <c r="G55" s="88"/>
      <c r="H55" s="88"/>
      <c r="I55" s="88"/>
      <c r="J55" s="329"/>
      <c r="K55" s="79">
        <v>16</v>
      </c>
      <c r="L55" s="79">
        <v>13</v>
      </c>
      <c r="M55" s="79">
        <v>7</v>
      </c>
      <c r="N55" s="89">
        <v>4</v>
      </c>
      <c r="O55" s="90">
        <v>0</v>
      </c>
      <c r="P55" s="91">
        <f>N55+O55</f>
        <v>4</v>
      </c>
      <c r="Q55" s="80">
        <f>IFERROR(P55/M55,"-")</f>
        <v>0.57142857142857</v>
      </c>
      <c r="R55" s="79">
        <v>1</v>
      </c>
      <c r="S55" s="79">
        <v>0</v>
      </c>
      <c r="T55" s="80">
        <f>IFERROR(R55/(P55),"-")</f>
        <v>0.25</v>
      </c>
      <c r="U55" s="335"/>
      <c r="V55" s="82">
        <v>2</v>
      </c>
      <c r="W55" s="80">
        <f>IF(P55=0,"-",V55/P55)</f>
        <v>0.5</v>
      </c>
      <c r="X55" s="334">
        <v>252000</v>
      </c>
      <c r="Y55" s="335">
        <f>IFERROR(X55/P55,"-")</f>
        <v>63000</v>
      </c>
      <c r="Z55" s="335">
        <f>IFERROR(X55/V55,"-")</f>
        <v>126000</v>
      </c>
      <c r="AA55" s="329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>
        <v>1</v>
      </c>
      <c r="AN55" s="99">
        <f>IF(P55=0,"",IF(AM55=0,"",(AM55/P55)))</f>
        <v>0.25</v>
      </c>
      <c r="AO55" s="98"/>
      <c r="AP55" s="100">
        <f>IFERROR(AO55/AM55,"-")</f>
        <v>0</v>
      </c>
      <c r="AQ55" s="101"/>
      <c r="AR55" s="102">
        <f>IFERROR(AQ55/AM55,"-")</f>
        <v>0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0.25</v>
      </c>
      <c r="BG55" s="110">
        <v>1</v>
      </c>
      <c r="BH55" s="112">
        <f>IFERROR(BG55/BE55,"-")</f>
        <v>1</v>
      </c>
      <c r="BI55" s="113">
        <v>15000</v>
      </c>
      <c r="BJ55" s="114">
        <f>IFERROR(BI55/BE55,"-")</f>
        <v>15000</v>
      </c>
      <c r="BK55" s="115"/>
      <c r="BL55" s="115"/>
      <c r="BM55" s="115">
        <v>1</v>
      </c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>
        <v>2</v>
      </c>
      <c r="BX55" s="125">
        <f>IF(P55=0,"",IF(BW55=0,"",(BW55/P55)))</f>
        <v>0.5</v>
      </c>
      <c r="BY55" s="126">
        <v>1</v>
      </c>
      <c r="BZ55" s="127">
        <f>IFERROR(BY55/BW55,"-")</f>
        <v>0.5</v>
      </c>
      <c r="CA55" s="128">
        <v>237000</v>
      </c>
      <c r="CB55" s="129">
        <f>IFERROR(CA55/BW55,"-")</f>
        <v>118500</v>
      </c>
      <c r="CC55" s="130"/>
      <c r="CD55" s="130"/>
      <c r="CE55" s="130">
        <v>1</v>
      </c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2</v>
      </c>
      <c r="CP55" s="139">
        <v>252000</v>
      </c>
      <c r="CQ55" s="139">
        <v>237000</v>
      </c>
      <c r="CR55" s="139"/>
      <c r="CS55" s="140" t="str">
        <f>IF(AND(CQ55=0,CR55=0),"",IF(AND(CQ55&lt;=100000,CR55&lt;=100000),"",IF(CQ55/CP55&gt;0.7,"男高",IF(CR55/CP55&gt;0.7,"女高",""))))</f>
        <v>男高</v>
      </c>
    </row>
    <row r="56" spans="1:98">
      <c r="A56" s="78" t="str">
        <f>AB56</f>
        <v>0</v>
      </c>
      <c r="B56" s="346" t="s">
        <v>170</v>
      </c>
      <c r="C56" s="346"/>
      <c r="D56" s="346"/>
      <c r="E56" s="346"/>
      <c r="F56" s="346" t="s">
        <v>66</v>
      </c>
      <c r="G56" s="88" t="s">
        <v>171</v>
      </c>
      <c r="H56" s="88" t="s">
        <v>172</v>
      </c>
      <c r="I56" s="348" t="s">
        <v>173</v>
      </c>
      <c r="J56" s="329">
        <v>0</v>
      </c>
      <c r="K56" s="79">
        <v>5</v>
      </c>
      <c r="L56" s="79">
        <v>0</v>
      </c>
      <c r="M56" s="79">
        <v>23</v>
      </c>
      <c r="N56" s="89">
        <v>3</v>
      </c>
      <c r="O56" s="90">
        <v>0</v>
      </c>
      <c r="P56" s="91">
        <f>N56+O56</f>
        <v>3</v>
      </c>
      <c r="Q56" s="80">
        <f>IFERROR(P56/M56,"-")</f>
        <v>0.1304347826087</v>
      </c>
      <c r="R56" s="79">
        <v>1</v>
      </c>
      <c r="S56" s="79">
        <v>1</v>
      </c>
      <c r="T56" s="80">
        <f>IFERROR(R56/(P56),"-")</f>
        <v>0.33333333333333</v>
      </c>
      <c r="U56" s="335">
        <f>IFERROR(J56/SUM(N56:O57),"-")</f>
        <v>0</v>
      </c>
      <c r="V56" s="82">
        <v>2</v>
      </c>
      <c r="W56" s="80">
        <f>IF(P56=0,"-",V56/P56)</f>
        <v>0.66666666666667</v>
      </c>
      <c r="X56" s="334">
        <v>16000</v>
      </c>
      <c r="Y56" s="335">
        <f>IFERROR(X56/P56,"-")</f>
        <v>5333.3333333333</v>
      </c>
      <c r="Z56" s="335">
        <f>IFERROR(X56/V56,"-")</f>
        <v>8000</v>
      </c>
      <c r="AA56" s="329">
        <f>SUM(X56:X57)-SUM(J56:J57)</f>
        <v>16000</v>
      </c>
      <c r="AB56" s="83" t="str">
        <f>SUM(X56:X57)/SUM(J56:J57)</f>
        <v>0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>
        <v>1</v>
      </c>
      <c r="AN56" s="99">
        <f>IF(P56=0,"",IF(AM56=0,"",(AM56/P56)))</f>
        <v>0.33333333333333</v>
      </c>
      <c r="AO56" s="98"/>
      <c r="AP56" s="100">
        <f>IFERROR(AO56/AM56,"-")</f>
        <v>0</v>
      </c>
      <c r="AQ56" s="101"/>
      <c r="AR56" s="102">
        <f>IFERROR(AQ56/AM56,"-")</f>
        <v>0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1</v>
      </c>
      <c r="BO56" s="118">
        <f>IF(P56=0,"",IF(BN56=0,"",(BN56/P56)))</f>
        <v>0.33333333333333</v>
      </c>
      <c r="BP56" s="119">
        <v>1</v>
      </c>
      <c r="BQ56" s="120">
        <f>IFERROR(BP56/BN56,"-")</f>
        <v>1</v>
      </c>
      <c r="BR56" s="121">
        <v>13000</v>
      </c>
      <c r="BS56" s="122">
        <f>IFERROR(BR56/BN56,"-")</f>
        <v>13000</v>
      </c>
      <c r="BT56" s="123"/>
      <c r="BU56" s="123"/>
      <c r="BV56" s="123">
        <v>1</v>
      </c>
      <c r="BW56" s="124">
        <v>1</v>
      </c>
      <c r="BX56" s="125">
        <f>IF(P56=0,"",IF(BW56=0,"",(BW56/P56)))</f>
        <v>0.33333333333333</v>
      </c>
      <c r="BY56" s="126">
        <v>1</v>
      </c>
      <c r="BZ56" s="127">
        <f>IFERROR(BY56/BW56,"-")</f>
        <v>1</v>
      </c>
      <c r="CA56" s="128">
        <v>3000</v>
      </c>
      <c r="CB56" s="129">
        <f>IFERROR(CA56/BW56,"-")</f>
        <v>3000</v>
      </c>
      <c r="CC56" s="130">
        <v>1</v>
      </c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2</v>
      </c>
      <c r="CP56" s="139">
        <v>16000</v>
      </c>
      <c r="CQ56" s="139">
        <v>13000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6" t="s">
        <v>174</v>
      </c>
      <c r="C57" s="346"/>
      <c r="D57" s="346"/>
      <c r="E57" s="346"/>
      <c r="F57" s="346" t="s">
        <v>71</v>
      </c>
      <c r="G57" s="88"/>
      <c r="H57" s="88"/>
      <c r="I57" s="88"/>
      <c r="J57" s="329"/>
      <c r="K57" s="79">
        <v>7</v>
      </c>
      <c r="L57" s="79">
        <v>6</v>
      </c>
      <c r="M57" s="79">
        <v>3</v>
      </c>
      <c r="N57" s="89">
        <v>0</v>
      </c>
      <c r="O57" s="90">
        <v>0</v>
      </c>
      <c r="P57" s="91">
        <f>N57+O57</f>
        <v>0</v>
      </c>
      <c r="Q57" s="80">
        <f>IFERROR(P57/M57,"-")</f>
        <v>0</v>
      </c>
      <c r="R57" s="79">
        <v>0</v>
      </c>
      <c r="S57" s="79">
        <v>0</v>
      </c>
      <c r="T57" s="80" t="str">
        <f>IFERROR(R57/(P57),"-")</f>
        <v>-</v>
      </c>
      <c r="U57" s="335"/>
      <c r="V57" s="82">
        <v>0</v>
      </c>
      <c r="W57" s="80" t="str">
        <f>IF(P57=0,"-",V57/P57)</f>
        <v>-</v>
      </c>
      <c r="X57" s="334">
        <v>0</v>
      </c>
      <c r="Y57" s="335" t="str">
        <f>IFERROR(X57/P57,"-")</f>
        <v>-</v>
      </c>
      <c r="Z57" s="335" t="str">
        <f>IFERROR(X57/V57,"-")</f>
        <v>-</v>
      </c>
      <c r="AA57" s="329"/>
      <c r="AB57" s="83"/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30"/>
      <c r="B58" s="85"/>
      <c r="C58" s="86"/>
      <c r="D58" s="86"/>
      <c r="E58" s="86"/>
      <c r="F58" s="87"/>
      <c r="G58" s="88"/>
      <c r="H58" s="88"/>
      <c r="I58" s="88"/>
      <c r="J58" s="330"/>
      <c r="K58" s="34"/>
      <c r="L58" s="34"/>
      <c r="M58" s="31"/>
      <c r="N58" s="23"/>
      <c r="O58" s="23"/>
      <c r="P58" s="23"/>
      <c r="Q58" s="32"/>
      <c r="R58" s="32"/>
      <c r="S58" s="23"/>
      <c r="T58" s="32"/>
      <c r="U58" s="336"/>
      <c r="V58" s="25"/>
      <c r="W58" s="25"/>
      <c r="X58" s="336"/>
      <c r="Y58" s="336"/>
      <c r="Z58" s="336"/>
      <c r="AA58" s="336"/>
      <c r="AB58" s="33"/>
      <c r="AC58" s="57"/>
      <c r="AD58" s="61"/>
      <c r="AE58" s="62"/>
      <c r="AF58" s="61"/>
      <c r="AG58" s="65"/>
      <c r="AH58" s="66"/>
      <c r="AI58" s="67"/>
      <c r="AJ58" s="68"/>
      <c r="AK58" s="68"/>
      <c r="AL58" s="68"/>
      <c r="AM58" s="61"/>
      <c r="AN58" s="62"/>
      <c r="AO58" s="61"/>
      <c r="AP58" s="65"/>
      <c r="AQ58" s="66"/>
      <c r="AR58" s="67"/>
      <c r="AS58" s="68"/>
      <c r="AT58" s="68"/>
      <c r="AU58" s="68"/>
      <c r="AV58" s="61"/>
      <c r="AW58" s="62"/>
      <c r="AX58" s="61"/>
      <c r="AY58" s="65"/>
      <c r="AZ58" s="66"/>
      <c r="BA58" s="67"/>
      <c r="BB58" s="68"/>
      <c r="BC58" s="68"/>
      <c r="BD58" s="68"/>
      <c r="BE58" s="61"/>
      <c r="BF58" s="62"/>
      <c r="BG58" s="61"/>
      <c r="BH58" s="65"/>
      <c r="BI58" s="66"/>
      <c r="BJ58" s="67"/>
      <c r="BK58" s="68"/>
      <c r="BL58" s="68"/>
      <c r="BM58" s="68"/>
      <c r="BN58" s="63"/>
      <c r="BO58" s="64"/>
      <c r="BP58" s="61"/>
      <c r="BQ58" s="65"/>
      <c r="BR58" s="66"/>
      <c r="BS58" s="67"/>
      <c r="BT58" s="68"/>
      <c r="BU58" s="68"/>
      <c r="BV58" s="68"/>
      <c r="BW58" s="63"/>
      <c r="BX58" s="64"/>
      <c r="BY58" s="61"/>
      <c r="BZ58" s="65"/>
      <c r="CA58" s="66"/>
      <c r="CB58" s="67"/>
      <c r="CC58" s="68"/>
      <c r="CD58" s="68"/>
      <c r="CE58" s="68"/>
      <c r="CF58" s="63"/>
      <c r="CG58" s="64"/>
      <c r="CH58" s="61"/>
      <c r="CI58" s="65"/>
      <c r="CJ58" s="66"/>
      <c r="CK58" s="67"/>
      <c r="CL58" s="68"/>
      <c r="CM58" s="68"/>
      <c r="CN58" s="68"/>
      <c r="CO58" s="69"/>
      <c r="CP58" s="66"/>
      <c r="CQ58" s="66"/>
      <c r="CR58" s="66"/>
      <c r="CS58" s="70"/>
    </row>
    <row r="59" spans="1:98">
      <c r="A59" s="30"/>
      <c r="B59" s="37"/>
      <c r="C59" s="21"/>
      <c r="D59" s="21"/>
      <c r="E59" s="21"/>
      <c r="F59" s="22"/>
      <c r="G59" s="36"/>
      <c r="H59" s="36"/>
      <c r="I59" s="73"/>
      <c r="J59" s="331"/>
      <c r="K59" s="34"/>
      <c r="L59" s="34"/>
      <c r="M59" s="31"/>
      <c r="N59" s="23"/>
      <c r="O59" s="23"/>
      <c r="P59" s="23"/>
      <c r="Q59" s="32"/>
      <c r="R59" s="32"/>
      <c r="S59" s="23"/>
      <c r="T59" s="32"/>
      <c r="U59" s="336"/>
      <c r="V59" s="25"/>
      <c r="W59" s="25"/>
      <c r="X59" s="336"/>
      <c r="Y59" s="336"/>
      <c r="Z59" s="336"/>
      <c r="AA59" s="336"/>
      <c r="AB59" s="33"/>
      <c r="AC59" s="59"/>
      <c r="AD59" s="61"/>
      <c r="AE59" s="62"/>
      <c r="AF59" s="61"/>
      <c r="AG59" s="65"/>
      <c r="AH59" s="66"/>
      <c r="AI59" s="67"/>
      <c r="AJ59" s="68"/>
      <c r="AK59" s="68"/>
      <c r="AL59" s="68"/>
      <c r="AM59" s="61"/>
      <c r="AN59" s="62"/>
      <c r="AO59" s="61"/>
      <c r="AP59" s="65"/>
      <c r="AQ59" s="66"/>
      <c r="AR59" s="67"/>
      <c r="AS59" s="68"/>
      <c r="AT59" s="68"/>
      <c r="AU59" s="68"/>
      <c r="AV59" s="61"/>
      <c r="AW59" s="62"/>
      <c r="AX59" s="61"/>
      <c r="AY59" s="65"/>
      <c r="AZ59" s="66"/>
      <c r="BA59" s="67"/>
      <c r="BB59" s="68"/>
      <c r="BC59" s="68"/>
      <c r="BD59" s="68"/>
      <c r="BE59" s="61"/>
      <c r="BF59" s="62"/>
      <c r="BG59" s="61"/>
      <c r="BH59" s="65"/>
      <c r="BI59" s="66"/>
      <c r="BJ59" s="67"/>
      <c r="BK59" s="68"/>
      <c r="BL59" s="68"/>
      <c r="BM59" s="68"/>
      <c r="BN59" s="63"/>
      <c r="BO59" s="64"/>
      <c r="BP59" s="61"/>
      <c r="BQ59" s="65"/>
      <c r="BR59" s="66"/>
      <c r="BS59" s="67"/>
      <c r="BT59" s="68"/>
      <c r="BU59" s="68"/>
      <c r="BV59" s="68"/>
      <c r="BW59" s="63"/>
      <c r="BX59" s="64"/>
      <c r="BY59" s="61"/>
      <c r="BZ59" s="65"/>
      <c r="CA59" s="66"/>
      <c r="CB59" s="67"/>
      <c r="CC59" s="68"/>
      <c r="CD59" s="68"/>
      <c r="CE59" s="68"/>
      <c r="CF59" s="63"/>
      <c r="CG59" s="64"/>
      <c r="CH59" s="61"/>
      <c r="CI59" s="65"/>
      <c r="CJ59" s="66"/>
      <c r="CK59" s="67"/>
      <c r="CL59" s="68"/>
      <c r="CM59" s="68"/>
      <c r="CN59" s="68"/>
      <c r="CO59" s="69"/>
      <c r="CP59" s="66"/>
      <c r="CQ59" s="66"/>
      <c r="CR59" s="66"/>
      <c r="CS59" s="70"/>
    </row>
    <row r="60" spans="1:98">
      <c r="A60" s="19">
        <f>AB60</f>
        <v>1.6275584795322</v>
      </c>
      <c r="B60" s="39"/>
      <c r="C60" s="39"/>
      <c r="D60" s="39"/>
      <c r="E60" s="39"/>
      <c r="F60" s="39"/>
      <c r="G60" s="40" t="s">
        <v>175</v>
      </c>
      <c r="H60" s="40"/>
      <c r="I60" s="40"/>
      <c r="J60" s="332">
        <f>SUM(J6:J59)</f>
        <v>2736000</v>
      </c>
      <c r="K60" s="41">
        <f>SUM(K6:K59)</f>
        <v>1184</v>
      </c>
      <c r="L60" s="41">
        <f>SUM(L6:L59)</f>
        <v>494</v>
      </c>
      <c r="M60" s="41">
        <f>SUM(M6:M59)</f>
        <v>2065</v>
      </c>
      <c r="N60" s="41">
        <f>SUM(N6:N59)</f>
        <v>175</v>
      </c>
      <c r="O60" s="41">
        <f>SUM(O6:O59)</f>
        <v>0</v>
      </c>
      <c r="P60" s="41">
        <f>SUM(P6:P59)</f>
        <v>175</v>
      </c>
      <c r="Q60" s="42">
        <f>IFERROR(P60/M60,"-")</f>
        <v>0.084745762711864</v>
      </c>
      <c r="R60" s="76">
        <f>SUM(R6:R59)</f>
        <v>73</v>
      </c>
      <c r="S60" s="76">
        <f>SUM(S6:S59)</f>
        <v>37</v>
      </c>
      <c r="T60" s="42">
        <f>IFERROR(R60/P60,"-")</f>
        <v>0.41714285714286</v>
      </c>
      <c r="U60" s="337">
        <f>IFERROR(J60/P60,"-")</f>
        <v>15634.285714286</v>
      </c>
      <c r="V60" s="44">
        <f>SUM(V6:V59)</f>
        <v>48</v>
      </c>
      <c r="W60" s="42">
        <f>IFERROR(V60/P60,"-")</f>
        <v>0.27428571428571</v>
      </c>
      <c r="X60" s="332">
        <f>SUM(X6:X59)</f>
        <v>4453000</v>
      </c>
      <c r="Y60" s="332">
        <f>IFERROR(X60/P60,"-")</f>
        <v>25445.714285714</v>
      </c>
      <c r="Z60" s="332">
        <f>IFERROR(X60/V60,"-")</f>
        <v>92770.833333333</v>
      </c>
      <c r="AA60" s="332">
        <f>X60-J60</f>
        <v>1717000</v>
      </c>
      <c r="AB60" s="45">
        <f>X60/J60</f>
        <v>1.6275584795322</v>
      </c>
      <c r="AC60" s="58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5"/>
    <mergeCell ref="J28:J35"/>
    <mergeCell ref="U28:U35"/>
    <mergeCell ref="AA28:AA35"/>
    <mergeCell ref="AB28:AB35"/>
    <mergeCell ref="A36:A41"/>
    <mergeCell ref="J36:J41"/>
    <mergeCell ref="U36:U41"/>
    <mergeCell ref="AA36:AA41"/>
    <mergeCell ref="AB36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176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 t="str">
        <f>AB6</f>
        <v>0</v>
      </c>
      <c r="B6" s="346" t="s">
        <v>177</v>
      </c>
      <c r="C6" s="346" t="s">
        <v>178</v>
      </c>
      <c r="D6" s="346" t="s">
        <v>179</v>
      </c>
      <c r="E6" s="346" t="s">
        <v>180</v>
      </c>
      <c r="F6" s="346" t="s">
        <v>66</v>
      </c>
      <c r="G6" s="88" t="s">
        <v>181</v>
      </c>
      <c r="H6" s="88" t="s">
        <v>182</v>
      </c>
      <c r="I6" s="88" t="s">
        <v>183</v>
      </c>
      <c r="J6" s="329">
        <v>0</v>
      </c>
      <c r="K6" s="79">
        <v>14</v>
      </c>
      <c r="L6" s="79">
        <v>0</v>
      </c>
      <c r="M6" s="79">
        <v>148</v>
      </c>
      <c r="N6" s="89">
        <v>9</v>
      </c>
      <c r="O6" s="90">
        <v>0</v>
      </c>
      <c r="P6" s="91">
        <f>N6+O6</f>
        <v>9</v>
      </c>
      <c r="Q6" s="80">
        <f>IFERROR(P6/M6,"-")</f>
        <v>0.060810810810811</v>
      </c>
      <c r="R6" s="79">
        <v>0</v>
      </c>
      <c r="S6" s="79">
        <v>5</v>
      </c>
      <c r="T6" s="80">
        <f>IFERROR(R6/(P6),"-")</f>
        <v>0</v>
      </c>
      <c r="U6" s="335">
        <f>IFERROR(J6/SUM(N6:O9),"-")</f>
        <v>0</v>
      </c>
      <c r="V6" s="82">
        <v>2</v>
      </c>
      <c r="W6" s="80">
        <f>IF(P6=0,"-",V6/P6)</f>
        <v>0.22222222222222</v>
      </c>
      <c r="X6" s="334">
        <v>52000</v>
      </c>
      <c r="Y6" s="335">
        <f>IFERROR(X6/P6,"-")</f>
        <v>5777.7777777778</v>
      </c>
      <c r="Z6" s="335">
        <f>IFERROR(X6/V6,"-")</f>
        <v>26000</v>
      </c>
      <c r="AA6" s="329">
        <f>SUM(X6:X9)-SUM(J6:J9)</f>
        <v>216000</v>
      </c>
      <c r="AB6" s="83" t="str">
        <f>SUM(X6:X9)/SUM(J6:J9)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4</v>
      </c>
      <c r="BF6" s="111">
        <f>IF(P6=0,"",IF(BE6=0,"",(BE6/P6)))</f>
        <v>0.44444444444444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0.44444444444444</v>
      </c>
      <c r="BP6" s="119">
        <v>1</v>
      </c>
      <c r="BQ6" s="120">
        <f>IFERROR(BP6/BN6,"-")</f>
        <v>0.25</v>
      </c>
      <c r="BR6" s="121">
        <v>3000</v>
      </c>
      <c r="BS6" s="122">
        <f>IFERROR(BR6/BN6,"-")</f>
        <v>750</v>
      </c>
      <c r="BT6" s="123">
        <v>1</v>
      </c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1</v>
      </c>
      <c r="CG6" s="132">
        <f>IF(P6=0,"",IF(CF6=0,"",(CF6/P6)))</f>
        <v>0.11111111111111</v>
      </c>
      <c r="CH6" s="133">
        <v>1</v>
      </c>
      <c r="CI6" s="134">
        <f>IFERROR(CH6/CF6,"-")</f>
        <v>1</v>
      </c>
      <c r="CJ6" s="135">
        <v>49000</v>
      </c>
      <c r="CK6" s="136">
        <f>IFERROR(CJ6/CF6,"-")</f>
        <v>49000</v>
      </c>
      <c r="CL6" s="137"/>
      <c r="CM6" s="137"/>
      <c r="CN6" s="137">
        <v>1</v>
      </c>
      <c r="CO6" s="138">
        <v>2</v>
      </c>
      <c r="CP6" s="139">
        <v>52000</v>
      </c>
      <c r="CQ6" s="139">
        <v>49000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184</v>
      </c>
      <c r="C7" s="346"/>
      <c r="D7" s="346"/>
      <c r="E7" s="346"/>
      <c r="F7" s="346" t="s">
        <v>71</v>
      </c>
      <c r="G7" s="88"/>
      <c r="H7" s="88"/>
      <c r="I7" s="88"/>
      <c r="J7" s="329"/>
      <c r="K7" s="79">
        <v>79</v>
      </c>
      <c r="L7" s="79">
        <v>37</v>
      </c>
      <c r="M7" s="79">
        <v>15</v>
      </c>
      <c r="N7" s="89">
        <v>7</v>
      </c>
      <c r="O7" s="90">
        <v>0</v>
      </c>
      <c r="P7" s="91">
        <f>N7+O7</f>
        <v>7</v>
      </c>
      <c r="Q7" s="80">
        <f>IFERROR(P7/M7,"-")</f>
        <v>0.46666666666667</v>
      </c>
      <c r="R7" s="79">
        <v>4</v>
      </c>
      <c r="S7" s="79">
        <v>1</v>
      </c>
      <c r="T7" s="80">
        <f>IFERROR(R7/(P7),"-")</f>
        <v>0.57142857142857</v>
      </c>
      <c r="U7" s="335"/>
      <c r="V7" s="82">
        <v>3</v>
      </c>
      <c r="W7" s="80">
        <f>IF(P7=0,"-",V7/P7)</f>
        <v>0.42857142857143</v>
      </c>
      <c r="X7" s="334">
        <v>154000</v>
      </c>
      <c r="Y7" s="335">
        <f>IFERROR(X7/P7,"-")</f>
        <v>22000</v>
      </c>
      <c r="Z7" s="335">
        <f>IFERROR(X7/V7,"-")</f>
        <v>51333.333333333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0.14285714285714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4</v>
      </c>
      <c r="BO7" s="118">
        <f>IF(P7=0,"",IF(BN7=0,"",(BN7/P7)))</f>
        <v>0.57142857142857</v>
      </c>
      <c r="BP7" s="119">
        <v>2</v>
      </c>
      <c r="BQ7" s="120">
        <f>IFERROR(BP7/BN7,"-")</f>
        <v>0.5</v>
      </c>
      <c r="BR7" s="121">
        <v>44000</v>
      </c>
      <c r="BS7" s="122">
        <f>IFERROR(BR7/BN7,"-")</f>
        <v>11000</v>
      </c>
      <c r="BT7" s="123">
        <v>1</v>
      </c>
      <c r="BU7" s="123"/>
      <c r="BV7" s="123">
        <v>1</v>
      </c>
      <c r="BW7" s="124">
        <v>2</v>
      </c>
      <c r="BX7" s="125">
        <f>IF(P7=0,"",IF(BW7=0,"",(BW7/P7)))</f>
        <v>0.28571428571429</v>
      </c>
      <c r="BY7" s="126">
        <v>1</v>
      </c>
      <c r="BZ7" s="127">
        <f>IFERROR(BY7/BW7,"-")</f>
        <v>0.5</v>
      </c>
      <c r="CA7" s="128">
        <v>110000</v>
      </c>
      <c r="CB7" s="129">
        <f>IFERROR(CA7/BW7,"-")</f>
        <v>55000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154000</v>
      </c>
      <c r="CQ7" s="139">
        <v>110000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6" t="s">
        <v>185</v>
      </c>
      <c r="C8" s="346" t="s">
        <v>178</v>
      </c>
      <c r="D8" s="346" t="s">
        <v>186</v>
      </c>
      <c r="E8" s="346" t="s">
        <v>187</v>
      </c>
      <c r="F8" s="346" t="s">
        <v>66</v>
      </c>
      <c r="G8" s="88" t="s">
        <v>181</v>
      </c>
      <c r="H8" s="88" t="s">
        <v>182</v>
      </c>
      <c r="I8" s="88"/>
      <c r="J8" s="329"/>
      <c r="K8" s="79">
        <v>12</v>
      </c>
      <c r="L8" s="79">
        <v>0</v>
      </c>
      <c r="M8" s="79">
        <v>101</v>
      </c>
      <c r="N8" s="89">
        <v>5</v>
      </c>
      <c r="O8" s="90">
        <v>0</v>
      </c>
      <c r="P8" s="91">
        <f>N8+O8</f>
        <v>5</v>
      </c>
      <c r="Q8" s="80">
        <f>IFERROR(P8/M8,"-")</f>
        <v>0.04950495049505</v>
      </c>
      <c r="R8" s="79">
        <v>1</v>
      </c>
      <c r="S8" s="79">
        <v>1</v>
      </c>
      <c r="T8" s="80">
        <f>IFERROR(R8/(P8),"-")</f>
        <v>0.2</v>
      </c>
      <c r="U8" s="335"/>
      <c r="V8" s="82">
        <v>1</v>
      </c>
      <c r="W8" s="80">
        <f>IF(P8=0,"-",V8/P8)</f>
        <v>0.2</v>
      </c>
      <c r="X8" s="334">
        <v>5000</v>
      </c>
      <c r="Y8" s="335">
        <f>IFERROR(X8/P8,"-")</f>
        <v>1000</v>
      </c>
      <c r="Z8" s="335">
        <f>IFERROR(X8/V8,"-")</f>
        <v>5000</v>
      </c>
      <c r="AA8" s="329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0.4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0.6</v>
      </c>
      <c r="BP8" s="119">
        <v>1</v>
      </c>
      <c r="BQ8" s="120">
        <f>IFERROR(BP8/BN8,"-")</f>
        <v>0.33333333333333</v>
      </c>
      <c r="BR8" s="121">
        <v>5000</v>
      </c>
      <c r="BS8" s="122">
        <f>IFERROR(BR8/BN8,"-")</f>
        <v>1666.6666666667</v>
      </c>
      <c r="BT8" s="123">
        <v>1</v>
      </c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5000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188</v>
      </c>
      <c r="C9" s="346"/>
      <c r="D9" s="346"/>
      <c r="E9" s="346"/>
      <c r="F9" s="346" t="s">
        <v>71</v>
      </c>
      <c r="G9" s="88"/>
      <c r="H9" s="88"/>
      <c r="I9" s="88"/>
      <c r="J9" s="329"/>
      <c r="K9" s="79">
        <v>61</v>
      </c>
      <c r="L9" s="79">
        <v>37</v>
      </c>
      <c r="M9" s="79">
        <v>12</v>
      </c>
      <c r="N9" s="89">
        <v>7</v>
      </c>
      <c r="O9" s="90">
        <v>1</v>
      </c>
      <c r="P9" s="91">
        <f>N9+O9</f>
        <v>8</v>
      </c>
      <c r="Q9" s="80">
        <f>IFERROR(P9/M9,"-")</f>
        <v>0.66666666666667</v>
      </c>
      <c r="R9" s="79">
        <v>3</v>
      </c>
      <c r="S9" s="79">
        <v>0</v>
      </c>
      <c r="T9" s="80">
        <f>IFERROR(R9/(P9),"-")</f>
        <v>0.375</v>
      </c>
      <c r="U9" s="335"/>
      <c r="V9" s="82">
        <v>1</v>
      </c>
      <c r="W9" s="80">
        <f>IF(P9=0,"-",V9/P9)</f>
        <v>0.125</v>
      </c>
      <c r="X9" s="334">
        <v>5000</v>
      </c>
      <c r="Y9" s="335">
        <f>IFERROR(X9/P9,"-")</f>
        <v>625</v>
      </c>
      <c r="Z9" s="335">
        <f>IFERROR(X9/V9,"-")</f>
        <v>5000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0.125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5</v>
      </c>
      <c r="BF9" s="111">
        <f>IF(P9=0,"",IF(BE9=0,"",(BE9/P9)))</f>
        <v>0.625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0.125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0.125</v>
      </c>
      <c r="BY9" s="126">
        <v>1</v>
      </c>
      <c r="BZ9" s="127">
        <f>IFERROR(BY9/BW9,"-")</f>
        <v>1</v>
      </c>
      <c r="CA9" s="128">
        <v>5000</v>
      </c>
      <c r="CB9" s="129">
        <f>IFERROR(CA9/BW9,"-")</f>
        <v>5000</v>
      </c>
      <c r="CC9" s="130">
        <v>1</v>
      </c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5000</v>
      </c>
      <c r="CQ9" s="139">
        <v>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 t="str">
        <f>AB10</f>
        <v>0</v>
      </c>
      <c r="B10" s="346" t="s">
        <v>189</v>
      </c>
      <c r="C10" s="346" t="s">
        <v>190</v>
      </c>
      <c r="D10" s="346" t="s">
        <v>191</v>
      </c>
      <c r="E10" s="346"/>
      <c r="F10" s="346" t="s">
        <v>66</v>
      </c>
      <c r="G10" s="88" t="s">
        <v>192</v>
      </c>
      <c r="H10" s="88" t="s">
        <v>193</v>
      </c>
      <c r="I10" s="88" t="s">
        <v>194</v>
      </c>
      <c r="J10" s="329">
        <v>0</v>
      </c>
      <c r="K10" s="79">
        <v>4</v>
      </c>
      <c r="L10" s="79">
        <v>0</v>
      </c>
      <c r="M10" s="79">
        <v>13</v>
      </c>
      <c r="N10" s="89">
        <v>2</v>
      </c>
      <c r="O10" s="90">
        <v>0</v>
      </c>
      <c r="P10" s="91">
        <f>N10+O10</f>
        <v>2</v>
      </c>
      <c r="Q10" s="80">
        <f>IFERROR(P10/M10,"-")</f>
        <v>0.15384615384615</v>
      </c>
      <c r="R10" s="79">
        <v>0</v>
      </c>
      <c r="S10" s="79">
        <v>0</v>
      </c>
      <c r="T10" s="80">
        <f>IFERROR(R10/(P10),"-")</f>
        <v>0</v>
      </c>
      <c r="U10" s="335">
        <f>IFERROR(J10/SUM(N10:O11),"-")</f>
        <v>0</v>
      </c>
      <c r="V10" s="82">
        <v>0</v>
      </c>
      <c r="W10" s="80">
        <f>IF(P10=0,"-",V10/P10)</f>
        <v>0</v>
      </c>
      <c r="X10" s="334">
        <v>0</v>
      </c>
      <c r="Y10" s="335">
        <f>IFERROR(X10/P10,"-")</f>
        <v>0</v>
      </c>
      <c r="Z10" s="335" t="str">
        <f>IFERROR(X10/V10,"-")</f>
        <v>-</v>
      </c>
      <c r="AA10" s="329">
        <f>SUM(X10:X11)-SUM(J10:J11)</f>
        <v>0</v>
      </c>
      <c r="AB10" s="83" t="str">
        <f>SUM(X10:X11)/SUM(J10:J11)</f>
        <v>0</v>
      </c>
      <c r="AC10" s="77"/>
      <c r="AD10" s="92">
        <v>1</v>
      </c>
      <c r="AE10" s="93">
        <f>IF(P10=0,"",IF(AD10=0,"",(AD10/P10)))</f>
        <v>0.5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0.5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195</v>
      </c>
      <c r="C11" s="346"/>
      <c r="D11" s="346"/>
      <c r="E11" s="346"/>
      <c r="F11" s="346" t="s">
        <v>71</v>
      </c>
      <c r="G11" s="88"/>
      <c r="H11" s="88"/>
      <c r="I11" s="88"/>
      <c r="J11" s="329"/>
      <c r="K11" s="79">
        <v>37</v>
      </c>
      <c r="L11" s="79">
        <v>27</v>
      </c>
      <c r="M11" s="79">
        <v>13</v>
      </c>
      <c r="N11" s="89">
        <v>5</v>
      </c>
      <c r="O11" s="90">
        <v>0</v>
      </c>
      <c r="P11" s="91">
        <f>N11+O11</f>
        <v>5</v>
      </c>
      <c r="Q11" s="80">
        <f>IFERROR(P11/M11,"-")</f>
        <v>0.38461538461538</v>
      </c>
      <c r="R11" s="79">
        <v>0</v>
      </c>
      <c r="S11" s="79">
        <v>2</v>
      </c>
      <c r="T11" s="80">
        <f>IFERROR(R11/(P11),"-")</f>
        <v>0</v>
      </c>
      <c r="U11" s="335"/>
      <c r="V11" s="82">
        <v>0</v>
      </c>
      <c r="W11" s="80">
        <f>IF(P11=0,"-",V11/P11)</f>
        <v>0</v>
      </c>
      <c r="X11" s="334">
        <v>0</v>
      </c>
      <c r="Y11" s="335">
        <f>IFERROR(X11/P11,"-")</f>
        <v>0</v>
      </c>
      <c r="Z11" s="335" t="str">
        <f>IFERROR(X11/V11,"-")</f>
        <v>-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4</v>
      </c>
      <c r="BF11" s="111">
        <f>IF(P11=0,"",IF(BE11=0,"",(BE11/P11)))</f>
        <v>0.8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0.2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 t="str">
        <f>AB12</f>
        <v>0</v>
      </c>
      <c r="B12" s="346" t="s">
        <v>196</v>
      </c>
      <c r="C12" s="346" t="s">
        <v>190</v>
      </c>
      <c r="D12" s="346" t="s">
        <v>197</v>
      </c>
      <c r="E12" s="346"/>
      <c r="F12" s="346" t="s">
        <v>66</v>
      </c>
      <c r="G12" s="88" t="s">
        <v>198</v>
      </c>
      <c r="H12" s="88" t="s">
        <v>199</v>
      </c>
      <c r="I12" s="88" t="s">
        <v>200</v>
      </c>
      <c r="J12" s="329">
        <v>0</v>
      </c>
      <c r="K12" s="79">
        <v>63</v>
      </c>
      <c r="L12" s="79">
        <v>0</v>
      </c>
      <c r="M12" s="79">
        <v>147</v>
      </c>
      <c r="N12" s="89">
        <v>12</v>
      </c>
      <c r="O12" s="90">
        <v>0</v>
      </c>
      <c r="P12" s="91">
        <f>N12+O12</f>
        <v>12</v>
      </c>
      <c r="Q12" s="80">
        <f>IFERROR(P12/M12,"-")</f>
        <v>0.081632653061224</v>
      </c>
      <c r="R12" s="79">
        <v>5</v>
      </c>
      <c r="S12" s="79">
        <v>3</v>
      </c>
      <c r="T12" s="80">
        <f>IFERROR(R12/(P12),"-")</f>
        <v>0.41666666666667</v>
      </c>
      <c r="U12" s="335">
        <f>IFERROR(J12/SUM(N12:O13),"-")</f>
        <v>0</v>
      </c>
      <c r="V12" s="82">
        <v>2</v>
      </c>
      <c r="W12" s="80">
        <f>IF(P12=0,"-",V12/P12)</f>
        <v>0.16666666666667</v>
      </c>
      <c r="X12" s="334">
        <v>18000</v>
      </c>
      <c r="Y12" s="335">
        <f>IFERROR(X12/P12,"-")</f>
        <v>1500</v>
      </c>
      <c r="Z12" s="335">
        <f>IFERROR(X12/V12,"-")</f>
        <v>9000</v>
      </c>
      <c r="AA12" s="329">
        <f>SUM(X12:X13)-SUM(J12:J13)</f>
        <v>18000</v>
      </c>
      <c r="AB12" s="83" t="str">
        <f>SUM(X12:X13)/SUM(J12:J13)</f>
        <v>0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2</v>
      </c>
      <c r="AN12" s="99">
        <f>IF(P12=0,"",IF(AM12=0,"",(AM12/P12)))</f>
        <v>0.16666666666667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0.083333333333333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0.16666666666667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4</v>
      </c>
      <c r="BO12" s="118">
        <f>IF(P12=0,"",IF(BN12=0,"",(BN12/P12)))</f>
        <v>0.33333333333333</v>
      </c>
      <c r="BP12" s="119">
        <v>1</v>
      </c>
      <c r="BQ12" s="120">
        <f>IFERROR(BP12/BN12,"-")</f>
        <v>0.25</v>
      </c>
      <c r="BR12" s="121">
        <v>13000</v>
      </c>
      <c r="BS12" s="122">
        <f>IFERROR(BR12/BN12,"-")</f>
        <v>3250</v>
      </c>
      <c r="BT12" s="123"/>
      <c r="BU12" s="123">
        <v>1</v>
      </c>
      <c r="BV12" s="123"/>
      <c r="BW12" s="124">
        <v>2</v>
      </c>
      <c r="BX12" s="125">
        <f>IF(P12=0,"",IF(BW12=0,"",(BW12/P12)))</f>
        <v>0.16666666666667</v>
      </c>
      <c r="BY12" s="126">
        <v>1</v>
      </c>
      <c r="BZ12" s="127">
        <f>IFERROR(BY12/BW12,"-")</f>
        <v>0.5</v>
      </c>
      <c r="CA12" s="128">
        <v>5000</v>
      </c>
      <c r="CB12" s="129">
        <f>IFERROR(CA12/BW12,"-")</f>
        <v>2500</v>
      </c>
      <c r="CC12" s="130">
        <v>1</v>
      </c>
      <c r="CD12" s="130"/>
      <c r="CE12" s="130"/>
      <c r="CF12" s="131">
        <v>1</v>
      </c>
      <c r="CG12" s="132">
        <f>IF(P12=0,"",IF(CF12=0,"",(CF12/P12)))</f>
        <v>0.083333333333333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2</v>
      </c>
      <c r="CP12" s="139">
        <v>18000</v>
      </c>
      <c r="CQ12" s="139">
        <v>13000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201</v>
      </c>
      <c r="C13" s="346"/>
      <c r="D13" s="346"/>
      <c r="E13" s="346"/>
      <c r="F13" s="346" t="s">
        <v>71</v>
      </c>
      <c r="G13" s="88"/>
      <c r="H13" s="88"/>
      <c r="I13" s="88"/>
      <c r="J13" s="329"/>
      <c r="K13" s="79">
        <v>120</v>
      </c>
      <c r="L13" s="79">
        <v>68</v>
      </c>
      <c r="M13" s="79">
        <v>50</v>
      </c>
      <c r="N13" s="89">
        <v>18</v>
      </c>
      <c r="O13" s="90">
        <v>1</v>
      </c>
      <c r="P13" s="91">
        <f>N13+O13</f>
        <v>19</v>
      </c>
      <c r="Q13" s="80">
        <f>IFERROR(P13/M13,"-")</f>
        <v>0.38</v>
      </c>
      <c r="R13" s="79">
        <v>13</v>
      </c>
      <c r="S13" s="79">
        <v>1</v>
      </c>
      <c r="T13" s="80">
        <f>IFERROR(R13/(P13),"-")</f>
        <v>0.68421052631579</v>
      </c>
      <c r="U13" s="335"/>
      <c r="V13" s="82">
        <v>0</v>
      </c>
      <c r="W13" s="80">
        <f>IF(P13=0,"-",V13/P13)</f>
        <v>0</v>
      </c>
      <c r="X13" s="334">
        <v>0</v>
      </c>
      <c r="Y13" s="335">
        <f>IFERROR(X13/P13,"-")</f>
        <v>0</v>
      </c>
      <c r="Z13" s="335" t="str">
        <f>IFERROR(X13/V13,"-")</f>
        <v>-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0.052631578947368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4</v>
      </c>
      <c r="BF13" s="111">
        <f>IF(P13=0,"",IF(BE13=0,"",(BE13/P13)))</f>
        <v>0.21052631578947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10</v>
      </c>
      <c r="BO13" s="118">
        <f>IF(P13=0,"",IF(BN13=0,"",(BN13/P13)))</f>
        <v>0.52631578947368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0.10526315789474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2</v>
      </c>
      <c r="CG13" s="132">
        <f>IF(P13=0,"",IF(CF13=0,"",(CF13/P13)))</f>
        <v>0.10526315789474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1.986</v>
      </c>
      <c r="B14" s="346" t="s">
        <v>202</v>
      </c>
      <c r="C14" s="346"/>
      <c r="D14" s="346"/>
      <c r="E14" s="346"/>
      <c r="F14" s="346" t="s">
        <v>66</v>
      </c>
      <c r="G14" s="88" t="s">
        <v>203</v>
      </c>
      <c r="H14" s="88"/>
      <c r="I14" s="88" t="s">
        <v>204</v>
      </c>
      <c r="J14" s="329">
        <v>500000</v>
      </c>
      <c r="K14" s="79">
        <v>74</v>
      </c>
      <c r="L14" s="79">
        <v>0</v>
      </c>
      <c r="M14" s="79">
        <v>243</v>
      </c>
      <c r="N14" s="89">
        <v>31</v>
      </c>
      <c r="O14" s="90">
        <v>1</v>
      </c>
      <c r="P14" s="91">
        <f>N14+O14</f>
        <v>32</v>
      </c>
      <c r="Q14" s="80">
        <f>IFERROR(P14/M14,"-")</f>
        <v>0.13168724279835</v>
      </c>
      <c r="R14" s="79">
        <v>2</v>
      </c>
      <c r="S14" s="79">
        <v>9</v>
      </c>
      <c r="T14" s="80">
        <f>IFERROR(R14/(P14),"-")</f>
        <v>0.0625</v>
      </c>
      <c r="U14" s="335">
        <f>IFERROR(J14/SUM(N14:O19),"-")</f>
        <v>10000</v>
      </c>
      <c r="V14" s="82">
        <v>7</v>
      </c>
      <c r="W14" s="80">
        <f>IF(P14=0,"-",V14/P14)</f>
        <v>0.21875</v>
      </c>
      <c r="X14" s="334">
        <v>77000</v>
      </c>
      <c r="Y14" s="335">
        <f>IFERROR(X14/P14,"-")</f>
        <v>2406.25</v>
      </c>
      <c r="Z14" s="335">
        <f>IFERROR(X14/V14,"-")</f>
        <v>11000</v>
      </c>
      <c r="AA14" s="329">
        <f>SUM(X14:X19)-SUM(J14:J19)</f>
        <v>493000</v>
      </c>
      <c r="AB14" s="83">
        <f>SUM(X14:X19)/SUM(J14:J19)</f>
        <v>1.986</v>
      </c>
      <c r="AC14" s="77"/>
      <c r="AD14" s="92">
        <v>1</v>
      </c>
      <c r="AE14" s="93">
        <f>IF(P14=0,"",IF(AD14=0,"",(AD14/P14)))</f>
        <v>0.03125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16</v>
      </c>
      <c r="AN14" s="99">
        <f>IF(P14=0,"",IF(AM14=0,"",(AM14/P14)))</f>
        <v>0.5</v>
      </c>
      <c r="AO14" s="98">
        <v>3</v>
      </c>
      <c r="AP14" s="100">
        <f>IFERROR(AO14/AM14,"-")</f>
        <v>0.1875</v>
      </c>
      <c r="AQ14" s="101">
        <v>26000</v>
      </c>
      <c r="AR14" s="102">
        <f>IFERROR(AQ14/AM14,"-")</f>
        <v>1625</v>
      </c>
      <c r="AS14" s="103">
        <v>1</v>
      </c>
      <c r="AT14" s="103">
        <v>2</v>
      </c>
      <c r="AU14" s="103"/>
      <c r="AV14" s="104">
        <v>4</v>
      </c>
      <c r="AW14" s="105">
        <f>IF(P14=0,"",IF(AV14=0,"",(AV14/P14)))</f>
        <v>0.125</v>
      </c>
      <c r="AX14" s="104">
        <v>1</v>
      </c>
      <c r="AY14" s="106">
        <f>IFERROR(AX14/AV14,"-")</f>
        <v>0.25</v>
      </c>
      <c r="AZ14" s="107">
        <v>8000</v>
      </c>
      <c r="BA14" s="108">
        <f>IFERROR(AZ14/AV14,"-")</f>
        <v>2000</v>
      </c>
      <c r="BB14" s="109"/>
      <c r="BC14" s="109">
        <v>1</v>
      </c>
      <c r="BD14" s="109"/>
      <c r="BE14" s="110">
        <v>3</v>
      </c>
      <c r="BF14" s="111">
        <f>IF(P14=0,"",IF(BE14=0,"",(BE14/P14)))</f>
        <v>0.09375</v>
      </c>
      <c r="BG14" s="110">
        <v>1</v>
      </c>
      <c r="BH14" s="112">
        <f>IFERROR(BG14/BE14,"-")</f>
        <v>0.33333333333333</v>
      </c>
      <c r="BI14" s="113">
        <v>5000</v>
      </c>
      <c r="BJ14" s="114">
        <f>IFERROR(BI14/BE14,"-")</f>
        <v>1666.6666666667</v>
      </c>
      <c r="BK14" s="115">
        <v>1</v>
      </c>
      <c r="BL14" s="115"/>
      <c r="BM14" s="115"/>
      <c r="BN14" s="117">
        <v>7</v>
      </c>
      <c r="BO14" s="118">
        <f>IF(P14=0,"",IF(BN14=0,"",(BN14/P14)))</f>
        <v>0.21875</v>
      </c>
      <c r="BP14" s="119">
        <v>2</v>
      </c>
      <c r="BQ14" s="120">
        <f>IFERROR(BP14/BN14,"-")</f>
        <v>0.28571428571429</v>
      </c>
      <c r="BR14" s="121">
        <v>38000</v>
      </c>
      <c r="BS14" s="122">
        <f>IFERROR(BR14/BN14,"-")</f>
        <v>5428.5714285714</v>
      </c>
      <c r="BT14" s="123">
        <v>1</v>
      </c>
      <c r="BU14" s="123"/>
      <c r="BV14" s="123">
        <v>1</v>
      </c>
      <c r="BW14" s="124">
        <v>1</v>
      </c>
      <c r="BX14" s="125">
        <f>IF(P14=0,"",IF(BW14=0,"",(BW14/P14)))</f>
        <v>0.03125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7</v>
      </c>
      <c r="CP14" s="139">
        <v>77000</v>
      </c>
      <c r="CQ14" s="139">
        <v>33000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205</v>
      </c>
      <c r="C15" s="346"/>
      <c r="D15" s="346"/>
      <c r="E15" s="346"/>
      <c r="F15" s="346" t="s">
        <v>66</v>
      </c>
      <c r="G15" s="88"/>
      <c r="H15" s="88"/>
      <c r="I15" s="88"/>
      <c r="J15" s="329"/>
      <c r="K15" s="79">
        <v>0</v>
      </c>
      <c r="L15" s="79">
        <v>0</v>
      </c>
      <c r="M15" s="79">
        <v>0</v>
      </c>
      <c r="N15" s="89">
        <v>0</v>
      </c>
      <c r="O15" s="90">
        <v>0</v>
      </c>
      <c r="P15" s="91">
        <f>N15+O15</f>
        <v>0</v>
      </c>
      <c r="Q15" s="80" t="str">
        <f>IFERROR(P15/M15,"-")</f>
        <v>-</v>
      </c>
      <c r="R15" s="79">
        <v>0</v>
      </c>
      <c r="S15" s="79">
        <v>0</v>
      </c>
      <c r="T15" s="80" t="str">
        <f>IFERROR(R15/(P15),"-")</f>
        <v>-</v>
      </c>
      <c r="U15" s="335"/>
      <c r="V15" s="82">
        <v>0</v>
      </c>
      <c r="W15" s="80" t="str">
        <f>IF(P15=0,"-",V15/P15)</f>
        <v>-</v>
      </c>
      <c r="X15" s="334">
        <v>0</v>
      </c>
      <c r="Y15" s="335" t="str">
        <f>IFERROR(X15/P15,"-")</f>
        <v>-</v>
      </c>
      <c r="Z15" s="335" t="str">
        <f>IFERROR(X15/V15,"-")</f>
        <v>-</v>
      </c>
      <c r="AA15" s="329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6" t="s">
        <v>206</v>
      </c>
      <c r="C16" s="346"/>
      <c r="D16" s="346"/>
      <c r="E16" s="346"/>
      <c r="F16" s="346" t="s">
        <v>66</v>
      </c>
      <c r="G16" s="88"/>
      <c r="H16" s="88"/>
      <c r="I16" s="88"/>
      <c r="J16" s="329"/>
      <c r="K16" s="79">
        <v>0</v>
      </c>
      <c r="L16" s="79">
        <v>0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5"/>
      <c r="V16" s="82">
        <v>0</v>
      </c>
      <c r="W16" s="80" t="str">
        <f>IF(P16=0,"-",V16/P16)</f>
        <v>-</v>
      </c>
      <c r="X16" s="334">
        <v>0</v>
      </c>
      <c r="Y16" s="335" t="str">
        <f>IFERROR(X16/P16,"-")</f>
        <v>-</v>
      </c>
      <c r="Z16" s="335" t="str">
        <f>IFERROR(X16/V16,"-")</f>
        <v>-</v>
      </c>
      <c r="AA16" s="329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6" t="s">
        <v>207</v>
      </c>
      <c r="C17" s="346"/>
      <c r="D17" s="346"/>
      <c r="E17" s="346"/>
      <c r="F17" s="346" t="s">
        <v>71</v>
      </c>
      <c r="G17" s="88"/>
      <c r="H17" s="88"/>
      <c r="I17" s="88"/>
      <c r="J17" s="329"/>
      <c r="K17" s="79">
        <v>348</v>
      </c>
      <c r="L17" s="79">
        <v>115</v>
      </c>
      <c r="M17" s="79">
        <v>86</v>
      </c>
      <c r="N17" s="89">
        <v>16</v>
      </c>
      <c r="O17" s="90">
        <v>0</v>
      </c>
      <c r="P17" s="91">
        <f>N17+O17</f>
        <v>16</v>
      </c>
      <c r="Q17" s="80">
        <f>IFERROR(P17/M17,"-")</f>
        <v>0.18604651162791</v>
      </c>
      <c r="R17" s="79">
        <v>9</v>
      </c>
      <c r="S17" s="79">
        <v>1</v>
      </c>
      <c r="T17" s="80">
        <f>IFERROR(R17/(P17),"-")</f>
        <v>0.5625</v>
      </c>
      <c r="U17" s="335"/>
      <c r="V17" s="82">
        <v>7</v>
      </c>
      <c r="W17" s="80">
        <f>IF(P17=0,"-",V17/P17)</f>
        <v>0.4375</v>
      </c>
      <c r="X17" s="334">
        <v>916000</v>
      </c>
      <c r="Y17" s="335">
        <f>IFERROR(X17/P17,"-")</f>
        <v>57250</v>
      </c>
      <c r="Z17" s="335">
        <f>IFERROR(X17/V17,"-")</f>
        <v>130857.14285714</v>
      </c>
      <c r="AA17" s="329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0.0625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5</v>
      </c>
      <c r="AW17" s="105">
        <f>IF(P17=0,"",IF(AV17=0,"",(AV17/P17)))</f>
        <v>0.3125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3</v>
      </c>
      <c r="BO17" s="118">
        <f>IF(P17=0,"",IF(BN17=0,"",(BN17/P17)))</f>
        <v>0.1875</v>
      </c>
      <c r="BP17" s="119">
        <v>1</v>
      </c>
      <c r="BQ17" s="120">
        <f>IFERROR(BP17/BN17,"-")</f>
        <v>0.33333333333333</v>
      </c>
      <c r="BR17" s="121">
        <v>3000</v>
      </c>
      <c r="BS17" s="122">
        <f>IFERROR(BR17/BN17,"-")</f>
        <v>1000</v>
      </c>
      <c r="BT17" s="123">
        <v>1</v>
      </c>
      <c r="BU17" s="123"/>
      <c r="BV17" s="123"/>
      <c r="BW17" s="124">
        <v>4</v>
      </c>
      <c r="BX17" s="125">
        <f>IF(P17=0,"",IF(BW17=0,"",(BW17/P17)))</f>
        <v>0.25</v>
      </c>
      <c r="BY17" s="126">
        <v>3</v>
      </c>
      <c r="BZ17" s="127">
        <f>IFERROR(BY17/BW17,"-")</f>
        <v>0.75</v>
      </c>
      <c r="CA17" s="128">
        <v>559000</v>
      </c>
      <c r="CB17" s="129">
        <f>IFERROR(CA17/BW17,"-")</f>
        <v>139750</v>
      </c>
      <c r="CC17" s="130"/>
      <c r="CD17" s="130"/>
      <c r="CE17" s="130">
        <v>3</v>
      </c>
      <c r="CF17" s="131">
        <v>3</v>
      </c>
      <c r="CG17" s="132">
        <f>IF(P17=0,"",IF(CF17=0,"",(CF17/P17)))</f>
        <v>0.1875</v>
      </c>
      <c r="CH17" s="133">
        <v>3</v>
      </c>
      <c r="CI17" s="134">
        <f>IFERROR(CH17/CF17,"-")</f>
        <v>1</v>
      </c>
      <c r="CJ17" s="135">
        <v>354000</v>
      </c>
      <c r="CK17" s="136">
        <f>IFERROR(CJ17/CF17,"-")</f>
        <v>118000</v>
      </c>
      <c r="CL17" s="137">
        <v>1</v>
      </c>
      <c r="CM17" s="137"/>
      <c r="CN17" s="137">
        <v>2</v>
      </c>
      <c r="CO17" s="138">
        <v>7</v>
      </c>
      <c r="CP17" s="139">
        <v>916000</v>
      </c>
      <c r="CQ17" s="139">
        <v>390000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6" t="s">
        <v>208</v>
      </c>
      <c r="C18" s="346"/>
      <c r="D18" s="346"/>
      <c r="E18" s="346"/>
      <c r="F18" s="346" t="s">
        <v>71</v>
      </c>
      <c r="G18" s="88"/>
      <c r="H18" s="88"/>
      <c r="I18" s="88"/>
      <c r="J18" s="329"/>
      <c r="K18" s="79">
        <v>8</v>
      </c>
      <c r="L18" s="79">
        <v>6</v>
      </c>
      <c r="M18" s="79">
        <v>7</v>
      </c>
      <c r="N18" s="89">
        <v>1</v>
      </c>
      <c r="O18" s="90">
        <v>1</v>
      </c>
      <c r="P18" s="91">
        <f>N18+O18</f>
        <v>2</v>
      </c>
      <c r="Q18" s="80">
        <f>IFERROR(P18/M18,"-")</f>
        <v>0.28571428571429</v>
      </c>
      <c r="R18" s="79">
        <v>0</v>
      </c>
      <c r="S18" s="79">
        <v>1</v>
      </c>
      <c r="T18" s="80">
        <f>IFERROR(R18/(P18),"-")</f>
        <v>0</v>
      </c>
      <c r="U18" s="335"/>
      <c r="V18" s="82">
        <v>0</v>
      </c>
      <c r="W18" s="80">
        <f>IF(P18=0,"-",V18/P18)</f>
        <v>0</v>
      </c>
      <c r="X18" s="334">
        <v>0</v>
      </c>
      <c r="Y18" s="335">
        <f>IFERROR(X18/P18,"-")</f>
        <v>0</v>
      </c>
      <c r="Z18" s="335" t="str">
        <f>IFERROR(X18/V18,"-")</f>
        <v>-</v>
      </c>
      <c r="AA18" s="329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1</v>
      </c>
      <c r="BX18" s="125">
        <f>IF(P18=0,"",IF(BW18=0,"",(BW18/P18)))</f>
        <v>0.5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6" t="s">
        <v>209</v>
      </c>
      <c r="C19" s="346"/>
      <c r="D19" s="346"/>
      <c r="E19" s="346"/>
      <c r="F19" s="346" t="s">
        <v>71</v>
      </c>
      <c r="G19" s="88"/>
      <c r="H19" s="88"/>
      <c r="I19" s="88"/>
      <c r="J19" s="329"/>
      <c r="K19" s="79">
        <v>0</v>
      </c>
      <c r="L19" s="79">
        <v>0</v>
      </c>
      <c r="M19" s="79">
        <v>0</v>
      </c>
      <c r="N19" s="89">
        <v>0</v>
      </c>
      <c r="O19" s="90">
        <v>0</v>
      </c>
      <c r="P19" s="91">
        <f>N19+O19</f>
        <v>0</v>
      </c>
      <c r="Q19" s="80" t="str">
        <f>IFERROR(P19/M19,"-")</f>
        <v>-</v>
      </c>
      <c r="R19" s="79">
        <v>0</v>
      </c>
      <c r="S19" s="79">
        <v>0</v>
      </c>
      <c r="T19" s="80" t="str">
        <f>IFERROR(R19/(P19),"-")</f>
        <v>-</v>
      </c>
      <c r="U19" s="335"/>
      <c r="V19" s="82">
        <v>0</v>
      </c>
      <c r="W19" s="80" t="str">
        <f>IF(P19=0,"-",V19/P19)</f>
        <v>-</v>
      </c>
      <c r="X19" s="334">
        <v>0</v>
      </c>
      <c r="Y19" s="335" t="str">
        <f>IFERROR(X19/P19,"-")</f>
        <v>-</v>
      </c>
      <c r="Z19" s="335" t="str">
        <f>IFERROR(X19/V19,"-")</f>
        <v>-</v>
      </c>
      <c r="AA19" s="329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30"/>
      <c r="B20" s="85"/>
      <c r="C20" s="86"/>
      <c r="D20" s="86"/>
      <c r="E20" s="86"/>
      <c r="F20" s="87"/>
      <c r="G20" s="88"/>
      <c r="H20" s="88"/>
      <c r="I20" s="88"/>
      <c r="J20" s="330"/>
      <c r="K20" s="34"/>
      <c r="L20" s="34"/>
      <c r="M20" s="31"/>
      <c r="N20" s="23"/>
      <c r="O20" s="23"/>
      <c r="P20" s="23"/>
      <c r="Q20" s="32"/>
      <c r="R20" s="32"/>
      <c r="S20" s="23"/>
      <c r="T20" s="32"/>
      <c r="U20" s="336"/>
      <c r="V20" s="25"/>
      <c r="W20" s="25"/>
      <c r="X20" s="336"/>
      <c r="Y20" s="336"/>
      <c r="Z20" s="336"/>
      <c r="AA20" s="336"/>
      <c r="AB20" s="33"/>
      <c r="AC20" s="57"/>
      <c r="AD20" s="61"/>
      <c r="AE20" s="62"/>
      <c r="AF20" s="61"/>
      <c r="AG20" s="65"/>
      <c r="AH20" s="66"/>
      <c r="AI20" s="67"/>
      <c r="AJ20" s="68"/>
      <c r="AK20" s="68"/>
      <c r="AL20" s="68"/>
      <c r="AM20" s="61"/>
      <c r="AN20" s="62"/>
      <c r="AO20" s="61"/>
      <c r="AP20" s="65"/>
      <c r="AQ20" s="66"/>
      <c r="AR20" s="67"/>
      <c r="AS20" s="68"/>
      <c r="AT20" s="68"/>
      <c r="AU20" s="68"/>
      <c r="AV20" s="61"/>
      <c r="AW20" s="62"/>
      <c r="AX20" s="61"/>
      <c r="AY20" s="65"/>
      <c r="AZ20" s="66"/>
      <c r="BA20" s="67"/>
      <c r="BB20" s="68"/>
      <c r="BC20" s="68"/>
      <c r="BD20" s="68"/>
      <c r="BE20" s="61"/>
      <c r="BF20" s="62"/>
      <c r="BG20" s="61"/>
      <c r="BH20" s="65"/>
      <c r="BI20" s="66"/>
      <c r="BJ20" s="67"/>
      <c r="BK20" s="68"/>
      <c r="BL20" s="68"/>
      <c r="BM20" s="68"/>
      <c r="BN20" s="63"/>
      <c r="BO20" s="64"/>
      <c r="BP20" s="61"/>
      <c r="BQ20" s="65"/>
      <c r="BR20" s="66"/>
      <c r="BS20" s="67"/>
      <c r="BT20" s="68"/>
      <c r="BU20" s="68"/>
      <c r="BV20" s="68"/>
      <c r="BW20" s="63"/>
      <c r="BX20" s="64"/>
      <c r="BY20" s="61"/>
      <c r="BZ20" s="65"/>
      <c r="CA20" s="66"/>
      <c r="CB20" s="67"/>
      <c r="CC20" s="68"/>
      <c r="CD20" s="68"/>
      <c r="CE20" s="68"/>
      <c r="CF20" s="63"/>
      <c r="CG20" s="64"/>
      <c r="CH20" s="61"/>
      <c r="CI20" s="65"/>
      <c r="CJ20" s="66"/>
      <c r="CK20" s="67"/>
      <c r="CL20" s="68"/>
      <c r="CM20" s="68"/>
      <c r="CN20" s="68"/>
      <c r="CO20" s="69"/>
      <c r="CP20" s="66"/>
      <c r="CQ20" s="66"/>
      <c r="CR20" s="66"/>
      <c r="CS20" s="70"/>
    </row>
    <row r="21" spans="1:98">
      <c r="A21" s="30"/>
      <c r="B21" s="37"/>
      <c r="C21" s="21"/>
      <c r="D21" s="21"/>
      <c r="E21" s="21"/>
      <c r="F21" s="22"/>
      <c r="G21" s="36"/>
      <c r="H21" s="36"/>
      <c r="I21" s="73"/>
      <c r="J21" s="331"/>
      <c r="K21" s="34"/>
      <c r="L21" s="34"/>
      <c r="M21" s="31"/>
      <c r="N21" s="23"/>
      <c r="O21" s="23"/>
      <c r="P21" s="23"/>
      <c r="Q21" s="32"/>
      <c r="R21" s="32"/>
      <c r="S21" s="23"/>
      <c r="T21" s="32"/>
      <c r="U21" s="336"/>
      <c r="V21" s="25"/>
      <c r="W21" s="25"/>
      <c r="X21" s="336"/>
      <c r="Y21" s="336"/>
      <c r="Z21" s="336"/>
      <c r="AA21" s="336"/>
      <c r="AB21" s="33"/>
      <c r="AC21" s="59"/>
      <c r="AD21" s="61"/>
      <c r="AE21" s="62"/>
      <c r="AF21" s="61"/>
      <c r="AG21" s="65"/>
      <c r="AH21" s="66"/>
      <c r="AI21" s="67"/>
      <c r="AJ21" s="68"/>
      <c r="AK21" s="68"/>
      <c r="AL21" s="68"/>
      <c r="AM21" s="61"/>
      <c r="AN21" s="62"/>
      <c r="AO21" s="61"/>
      <c r="AP21" s="65"/>
      <c r="AQ21" s="66"/>
      <c r="AR21" s="67"/>
      <c r="AS21" s="68"/>
      <c r="AT21" s="68"/>
      <c r="AU21" s="68"/>
      <c r="AV21" s="61"/>
      <c r="AW21" s="62"/>
      <c r="AX21" s="61"/>
      <c r="AY21" s="65"/>
      <c r="AZ21" s="66"/>
      <c r="BA21" s="67"/>
      <c r="BB21" s="68"/>
      <c r="BC21" s="68"/>
      <c r="BD21" s="68"/>
      <c r="BE21" s="61"/>
      <c r="BF21" s="62"/>
      <c r="BG21" s="61"/>
      <c r="BH21" s="65"/>
      <c r="BI21" s="66"/>
      <c r="BJ21" s="67"/>
      <c r="BK21" s="68"/>
      <c r="BL21" s="68"/>
      <c r="BM21" s="68"/>
      <c r="BN21" s="63"/>
      <c r="BO21" s="64"/>
      <c r="BP21" s="61"/>
      <c r="BQ21" s="65"/>
      <c r="BR21" s="66"/>
      <c r="BS21" s="67"/>
      <c r="BT21" s="68"/>
      <c r="BU21" s="68"/>
      <c r="BV21" s="68"/>
      <c r="BW21" s="63"/>
      <c r="BX21" s="64"/>
      <c r="BY21" s="61"/>
      <c r="BZ21" s="65"/>
      <c r="CA21" s="66"/>
      <c r="CB21" s="67"/>
      <c r="CC21" s="68"/>
      <c r="CD21" s="68"/>
      <c r="CE21" s="68"/>
      <c r="CF21" s="63"/>
      <c r="CG21" s="64"/>
      <c r="CH21" s="61"/>
      <c r="CI21" s="65"/>
      <c r="CJ21" s="66"/>
      <c r="CK21" s="67"/>
      <c r="CL21" s="68"/>
      <c r="CM21" s="68"/>
      <c r="CN21" s="68"/>
      <c r="CO21" s="69"/>
      <c r="CP21" s="66"/>
      <c r="CQ21" s="66"/>
      <c r="CR21" s="66"/>
      <c r="CS21" s="70"/>
    </row>
    <row r="22" spans="1:98">
      <c r="A22" s="19">
        <f>AB22</f>
        <v>2.454</v>
      </c>
      <c r="B22" s="39"/>
      <c r="C22" s="39"/>
      <c r="D22" s="39"/>
      <c r="E22" s="39"/>
      <c r="F22" s="39"/>
      <c r="G22" s="40" t="s">
        <v>210</v>
      </c>
      <c r="H22" s="40"/>
      <c r="I22" s="40"/>
      <c r="J22" s="332">
        <f>SUM(J6:J21)</f>
        <v>500000</v>
      </c>
      <c r="K22" s="41">
        <f>SUM(K6:K21)</f>
        <v>820</v>
      </c>
      <c r="L22" s="41">
        <f>SUM(L6:L21)</f>
        <v>290</v>
      </c>
      <c r="M22" s="41">
        <f>SUM(M6:M21)</f>
        <v>835</v>
      </c>
      <c r="N22" s="41">
        <f>SUM(N6:N21)</f>
        <v>113</v>
      </c>
      <c r="O22" s="41">
        <f>SUM(O6:O21)</f>
        <v>4</v>
      </c>
      <c r="P22" s="41">
        <f>SUM(P6:P21)</f>
        <v>117</v>
      </c>
      <c r="Q22" s="42">
        <f>IFERROR(P22/M22,"-")</f>
        <v>0.14011976047904</v>
      </c>
      <c r="R22" s="76">
        <f>SUM(R6:R21)</f>
        <v>37</v>
      </c>
      <c r="S22" s="76">
        <f>SUM(S6:S21)</f>
        <v>24</v>
      </c>
      <c r="T22" s="42">
        <f>IFERROR(R22/P22,"-")</f>
        <v>0.31623931623932</v>
      </c>
      <c r="U22" s="337">
        <f>IFERROR(J22/P22,"-")</f>
        <v>4273.5042735043</v>
      </c>
      <c r="V22" s="44">
        <f>SUM(V6:V21)</f>
        <v>23</v>
      </c>
      <c r="W22" s="42">
        <f>IFERROR(V22/P22,"-")</f>
        <v>0.1965811965812</v>
      </c>
      <c r="X22" s="332">
        <f>SUM(X6:X21)</f>
        <v>1227000</v>
      </c>
      <c r="Y22" s="332">
        <f>IFERROR(X22/P22,"-")</f>
        <v>10487.179487179</v>
      </c>
      <c r="Z22" s="332">
        <f>IFERROR(X22/V22,"-")</f>
        <v>53347.826086957</v>
      </c>
      <c r="AA22" s="332">
        <f>X22-J22</f>
        <v>727000</v>
      </c>
      <c r="AB22" s="45">
        <f>X22/J22</f>
        <v>2.454</v>
      </c>
      <c r="AC22" s="58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9"/>
    <mergeCell ref="J14:J19"/>
    <mergeCell ref="U14:U19"/>
    <mergeCell ref="AA14:AA19"/>
    <mergeCell ref="AB14:AB1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211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0.053333333333333</v>
      </c>
      <c r="B6" s="346" t="s">
        <v>212</v>
      </c>
      <c r="C6" s="346" t="s">
        <v>213</v>
      </c>
      <c r="D6" s="346" t="s">
        <v>214</v>
      </c>
      <c r="E6" s="346" t="s">
        <v>215</v>
      </c>
      <c r="F6" s="346" t="s">
        <v>66</v>
      </c>
      <c r="G6" s="88" t="s">
        <v>216</v>
      </c>
      <c r="H6" s="88" t="s">
        <v>217</v>
      </c>
      <c r="I6" s="347" t="s">
        <v>168</v>
      </c>
      <c r="J6" s="329">
        <v>150000</v>
      </c>
      <c r="K6" s="79">
        <v>28</v>
      </c>
      <c r="L6" s="79">
        <v>0</v>
      </c>
      <c r="M6" s="79">
        <v>105</v>
      </c>
      <c r="N6" s="89">
        <v>11</v>
      </c>
      <c r="O6" s="90">
        <v>0</v>
      </c>
      <c r="P6" s="91">
        <f>N6+O6</f>
        <v>11</v>
      </c>
      <c r="Q6" s="80">
        <f>IFERROR(P6/M6,"-")</f>
        <v>0.1047619047619</v>
      </c>
      <c r="R6" s="79">
        <v>1</v>
      </c>
      <c r="S6" s="79">
        <v>2</v>
      </c>
      <c r="T6" s="80">
        <f>IFERROR(R6/(P6),"-")</f>
        <v>0.090909090909091</v>
      </c>
      <c r="U6" s="335">
        <f>IFERROR(J6/SUM(N6:O7),"-")</f>
        <v>2343.75</v>
      </c>
      <c r="V6" s="82">
        <v>0</v>
      </c>
      <c r="W6" s="80">
        <f>IF(P6=0,"-",V6/P6)</f>
        <v>0</v>
      </c>
      <c r="X6" s="334">
        <v>0</v>
      </c>
      <c r="Y6" s="335">
        <f>IFERROR(X6/P6,"-")</f>
        <v>0</v>
      </c>
      <c r="Z6" s="335" t="str">
        <f>IFERROR(X6/V6,"-")</f>
        <v>-</v>
      </c>
      <c r="AA6" s="329">
        <f>SUM(X6:X7)-SUM(J6:J7)</f>
        <v>-142000</v>
      </c>
      <c r="AB6" s="83">
        <f>SUM(X6:X7)/SUM(J6:J7)</f>
        <v>0.053333333333333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8</v>
      </c>
      <c r="AN6" s="99">
        <f>IF(P6=0,"",IF(AM6=0,"",(AM6/P6)))</f>
        <v>0.72727272727273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0.18181818181818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0.090909090909091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218</v>
      </c>
      <c r="C7" s="346"/>
      <c r="D7" s="346"/>
      <c r="E7" s="346"/>
      <c r="F7" s="346" t="s">
        <v>71</v>
      </c>
      <c r="G7" s="88"/>
      <c r="H7" s="88"/>
      <c r="I7" s="88"/>
      <c r="J7" s="329"/>
      <c r="K7" s="79">
        <v>174</v>
      </c>
      <c r="L7" s="79">
        <v>125</v>
      </c>
      <c r="M7" s="79">
        <v>121</v>
      </c>
      <c r="N7" s="89">
        <v>53</v>
      </c>
      <c r="O7" s="90">
        <v>0</v>
      </c>
      <c r="P7" s="91">
        <f>N7+O7</f>
        <v>53</v>
      </c>
      <c r="Q7" s="80">
        <f>IFERROR(P7/M7,"-")</f>
        <v>0.43801652892562</v>
      </c>
      <c r="R7" s="79">
        <v>15</v>
      </c>
      <c r="S7" s="79">
        <v>11</v>
      </c>
      <c r="T7" s="80">
        <f>IFERROR(R7/(P7),"-")</f>
        <v>0.28301886792453</v>
      </c>
      <c r="U7" s="335"/>
      <c r="V7" s="82">
        <v>2</v>
      </c>
      <c r="W7" s="80">
        <f>IF(P7=0,"-",V7/P7)</f>
        <v>0.037735849056604</v>
      </c>
      <c r="X7" s="334">
        <v>8000</v>
      </c>
      <c r="Y7" s="335">
        <f>IFERROR(X7/P7,"-")</f>
        <v>150.94339622642</v>
      </c>
      <c r="Z7" s="335">
        <f>IFERROR(X7/V7,"-")</f>
        <v>4000</v>
      </c>
      <c r="AA7" s="329"/>
      <c r="AB7" s="83"/>
      <c r="AC7" s="77"/>
      <c r="AD7" s="92">
        <v>1</v>
      </c>
      <c r="AE7" s="93">
        <f>IF(P7=0,"",IF(AD7=0,"",(AD7/P7)))</f>
        <v>0.018867924528302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10</v>
      </c>
      <c r="AN7" s="99">
        <f>IF(P7=0,"",IF(AM7=0,"",(AM7/P7)))</f>
        <v>0.18867924528302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10</v>
      </c>
      <c r="AW7" s="105">
        <f>IF(P7=0,"",IF(AV7=0,"",(AV7/P7)))</f>
        <v>0.18867924528302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12</v>
      </c>
      <c r="BF7" s="111">
        <f>IF(P7=0,"",IF(BE7=0,"",(BE7/P7)))</f>
        <v>0.22641509433962</v>
      </c>
      <c r="BG7" s="110">
        <v>1</v>
      </c>
      <c r="BH7" s="112">
        <f>IFERROR(BG7/BE7,"-")</f>
        <v>0.083333333333333</v>
      </c>
      <c r="BI7" s="113">
        <v>3000</v>
      </c>
      <c r="BJ7" s="114">
        <f>IFERROR(BI7/BE7,"-")</f>
        <v>250</v>
      </c>
      <c r="BK7" s="115">
        <v>1</v>
      </c>
      <c r="BL7" s="115"/>
      <c r="BM7" s="115"/>
      <c r="BN7" s="117">
        <v>15</v>
      </c>
      <c r="BO7" s="118">
        <f>IF(P7=0,"",IF(BN7=0,"",(BN7/P7)))</f>
        <v>0.28301886792453</v>
      </c>
      <c r="BP7" s="119">
        <v>1</v>
      </c>
      <c r="BQ7" s="120">
        <f>IFERROR(BP7/BN7,"-")</f>
        <v>0.066666666666667</v>
      </c>
      <c r="BR7" s="121">
        <v>5000</v>
      </c>
      <c r="BS7" s="122">
        <f>IFERROR(BR7/BN7,"-")</f>
        <v>333.33333333333</v>
      </c>
      <c r="BT7" s="123">
        <v>1</v>
      </c>
      <c r="BU7" s="123"/>
      <c r="BV7" s="123"/>
      <c r="BW7" s="124">
        <v>3</v>
      </c>
      <c r="BX7" s="125">
        <f>IF(P7=0,"",IF(BW7=0,"",(BW7/P7)))</f>
        <v>0.056603773584906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0.037735849056604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8000</v>
      </c>
      <c r="CQ7" s="139">
        <v>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0"/>
      <c r="K8" s="34"/>
      <c r="L8" s="34"/>
      <c r="M8" s="31"/>
      <c r="N8" s="23"/>
      <c r="O8" s="23"/>
      <c r="P8" s="23"/>
      <c r="Q8" s="32"/>
      <c r="R8" s="32"/>
      <c r="S8" s="23"/>
      <c r="T8" s="32"/>
      <c r="U8" s="336"/>
      <c r="V8" s="25"/>
      <c r="W8" s="25"/>
      <c r="X8" s="336"/>
      <c r="Y8" s="336"/>
      <c r="Z8" s="336"/>
      <c r="AA8" s="336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1"/>
      <c r="K9" s="34"/>
      <c r="L9" s="34"/>
      <c r="M9" s="31"/>
      <c r="N9" s="23"/>
      <c r="O9" s="23"/>
      <c r="P9" s="23"/>
      <c r="Q9" s="32"/>
      <c r="R9" s="32"/>
      <c r="S9" s="23"/>
      <c r="T9" s="32"/>
      <c r="U9" s="336"/>
      <c r="V9" s="25"/>
      <c r="W9" s="25"/>
      <c r="X9" s="336"/>
      <c r="Y9" s="336"/>
      <c r="Z9" s="336"/>
      <c r="AA9" s="336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0.053333333333333</v>
      </c>
      <c r="B10" s="39"/>
      <c r="C10" s="39"/>
      <c r="D10" s="39"/>
      <c r="E10" s="39"/>
      <c r="F10" s="39"/>
      <c r="G10" s="40" t="s">
        <v>219</v>
      </c>
      <c r="H10" s="40"/>
      <c r="I10" s="40"/>
      <c r="J10" s="332">
        <f>SUM(J6:J9)</f>
        <v>150000</v>
      </c>
      <c r="K10" s="41">
        <f>SUM(K6:K9)</f>
        <v>202</v>
      </c>
      <c r="L10" s="41">
        <f>SUM(L6:L9)</f>
        <v>125</v>
      </c>
      <c r="M10" s="41">
        <f>SUM(M6:M9)</f>
        <v>226</v>
      </c>
      <c r="N10" s="41">
        <f>SUM(N6:N9)</f>
        <v>64</v>
      </c>
      <c r="O10" s="41">
        <f>SUM(O6:O9)</f>
        <v>0</v>
      </c>
      <c r="P10" s="41">
        <f>SUM(P6:P9)</f>
        <v>64</v>
      </c>
      <c r="Q10" s="42">
        <f>IFERROR(P10/M10,"-")</f>
        <v>0.28318584070796</v>
      </c>
      <c r="R10" s="76">
        <f>SUM(R6:R9)</f>
        <v>16</v>
      </c>
      <c r="S10" s="76">
        <f>SUM(S6:S9)</f>
        <v>13</v>
      </c>
      <c r="T10" s="42">
        <f>IFERROR(R10/P10,"-")</f>
        <v>0.25</v>
      </c>
      <c r="U10" s="337">
        <f>IFERROR(J10/P10,"-")</f>
        <v>2343.75</v>
      </c>
      <c r="V10" s="44">
        <f>SUM(V6:V9)</f>
        <v>2</v>
      </c>
      <c r="W10" s="42">
        <f>IFERROR(V10/P10,"-")</f>
        <v>0.03125</v>
      </c>
      <c r="X10" s="332">
        <f>SUM(X6:X9)</f>
        <v>8000</v>
      </c>
      <c r="Y10" s="332">
        <f>IFERROR(X10/P10,"-")</f>
        <v>125</v>
      </c>
      <c r="Z10" s="332">
        <f>IFERROR(X10/V10,"-")</f>
        <v>4000</v>
      </c>
      <c r="AA10" s="332">
        <f>X10-J10</f>
        <v>-142000</v>
      </c>
      <c r="AB10" s="45">
        <f>X10/J10</f>
        <v>0.053333333333333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31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32</v>
      </c>
      <c r="CK2" s="306" t="s">
        <v>33</v>
      </c>
      <c r="CL2" s="309" t="s">
        <v>34</v>
      </c>
      <c r="CM2" s="310"/>
      <c r="CN2" s="311"/>
    </row>
    <row r="3" spans="1:94" customHeight="1" ht="14.25">
      <c r="A3" s="145" t="s">
        <v>220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36</v>
      </c>
      <c r="Z3" s="318"/>
      <c r="AA3" s="318"/>
      <c r="AB3" s="318"/>
      <c r="AC3" s="318"/>
      <c r="AD3" s="318"/>
      <c r="AE3" s="318"/>
      <c r="AF3" s="318"/>
      <c r="AG3" s="318"/>
      <c r="AH3" s="319" t="s">
        <v>37</v>
      </c>
      <c r="AI3" s="320"/>
      <c r="AJ3" s="320"/>
      <c r="AK3" s="320"/>
      <c r="AL3" s="320"/>
      <c r="AM3" s="320"/>
      <c r="AN3" s="320"/>
      <c r="AO3" s="320"/>
      <c r="AP3" s="321"/>
      <c r="AQ3" s="322" t="s">
        <v>38</v>
      </c>
      <c r="AR3" s="323"/>
      <c r="AS3" s="323"/>
      <c r="AT3" s="323"/>
      <c r="AU3" s="323"/>
      <c r="AV3" s="323"/>
      <c r="AW3" s="323"/>
      <c r="AX3" s="323"/>
      <c r="AY3" s="324"/>
      <c r="AZ3" s="325" t="s">
        <v>39</v>
      </c>
      <c r="BA3" s="326"/>
      <c r="BB3" s="326"/>
      <c r="BC3" s="326"/>
      <c r="BD3" s="326"/>
      <c r="BE3" s="326"/>
      <c r="BF3" s="326"/>
      <c r="BG3" s="326"/>
      <c r="BH3" s="327"/>
      <c r="BI3" s="312" t="s">
        <v>40</v>
      </c>
      <c r="BJ3" s="313"/>
      <c r="BK3" s="313"/>
      <c r="BL3" s="313"/>
      <c r="BM3" s="313"/>
      <c r="BN3" s="313"/>
      <c r="BO3" s="313"/>
      <c r="BP3" s="313"/>
      <c r="BQ3" s="314"/>
      <c r="BR3" s="293" t="s">
        <v>41</v>
      </c>
      <c r="BS3" s="294"/>
      <c r="BT3" s="294"/>
      <c r="BU3" s="294"/>
      <c r="BV3" s="294"/>
      <c r="BW3" s="294"/>
      <c r="BX3" s="294"/>
      <c r="BY3" s="294"/>
      <c r="BZ3" s="295"/>
      <c r="CA3" s="296" t="s">
        <v>42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43</v>
      </c>
      <c r="CM3" s="300"/>
      <c r="CN3" s="301" t="s">
        <v>44</v>
      </c>
    </row>
    <row r="4" spans="1:94">
      <c r="A4" s="151"/>
      <c r="B4" s="152" t="s">
        <v>45</v>
      </c>
      <c r="C4" s="152" t="s">
        <v>221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5"/>
      <c r="CK4" s="308"/>
      <c r="CL4" s="165" t="s">
        <v>61</v>
      </c>
      <c r="CM4" s="165" t="s">
        <v>62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1.4261371298275</v>
      </c>
      <c r="B6" s="346" t="s">
        <v>222</v>
      </c>
      <c r="C6" s="346"/>
      <c r="D6" s="346"/>
      <c r="E6" s="175" t="s">
        <v>223</v>
      </c>
      <c r="F6" s="175" t="s">
        <v>224</v>
      </c>
      <c r="G6" s="339">
        <v>244717</v>
      </c>
      <c r="H6" s="176">
        <v>100</v>
      </c>
      <c r="I6" s="176">
        <v>0</v>
      </c>
      <c r="J6" s="176">
        <v>18926</v>
      </c>
      <c r="K6" s="177">
        <v>38</v>
      </c>
      <c r="L6" s="178">
        <f>IFERROR(K6/J6,"-")</f>
        <v>0.0020078199302547</v>
      </c>
      <c r="M6" s="176">
        <v>14</v>
      </c>
      <c r="N6" s="176">
        <v>13</v>
      </c>
      <c r="O6" s="178">
        <f>IFERROR(M6/(K6),"-")</f>
        <v>0.36842105263158</v>
      </c>
      <c r="P6" s="179">
        <f>IFERROR(G6/SUM(K6:K6),"-")</f>
        <v>6439.9210526316</v>
      </c>
      <c r="Q6" s="180">
        <v>9</v>
      </c>
      <c r="R6" s="178">
        <f>IF(K6=0,"-",Q6/K6)</f>
        <v>0.23684210526316</v>
      </c>
      <c r="S6" s="344">
        <v>349000</v>
      </c>
      <c r="T6" s="345">
        <f>IFERROR(S6/K6,"-")</f>
        <v>9184.2105263158</v>
      </c>
      <c r="U6" s="345">
        <f>IFERROR(S6/Q6,"-")</f>
        <v>38777.777777778</v>
      </c>
      <c r="V6" s="339">
        <f>SUM(S6:S6)-SUM(G6:G6)</f>
        <v>104283</v>
      </c>
      <c r="W6" s="182">
        <f>SUM(S6:S6)/SUM(G6:G6)</f>
        <v>1.4261371298275</v>
      </c>
      <c r="Y6" s="183"/>
      <c r="Z6" s="184">
        <f>IF(K6=0,"",IF(Y6=0,"",(Y6/K6)))</f>
        <v>0</v>
      </c>
      <c r="AA6" s="183"/>
      <c r="AB6" s="185" t="str">
        <f>IFERROR(AA6/Y6,"-")</f>
        <v>-</v>
      </c>
      <c r="AC6" s="186"/>
      <c r="AD6" s="187" t="str">
        <f>IFERROR(AC6/Y6,"-")</f>
        <v>-</v>
      </c>
      <c r="AE6" s="188"/>
      <c r="AF6" s="188"/>
      <c r="AG6" s="188"/>
      <c r="AH6" s="189"/>
      <c r="AI6" s="190">
        <f>IF(K6=0,"",IF(AH6=0,"",(AH6/K6)))</f>
        <v>0</v>
      </c>
      <c r="AJ6" s="189"/>
      <c r="AK6" s="191" t="str">
        <f>IFERROR(AJ6/AH6,"-")</f>
        <v>-</v>
      </c>
      <c r="AL6" s="192"/>
      <c r="AM6" s="193" t="str">
        <f>IFERROR(AL6/AH6,"-")</f>
        <v>-</v>
      </c>
      <c r="AN6" s="194"/>
      <c r="AO6" s="194"/>
      <c r="AP6" s="194"/>
      <c r="AQ6" s="195"/>
      <c r="AR6" s="196">
        <f>IF(K6=0,"",IF(AQ6=0,"",(AQ6/K6)))</f>
        <v>0</v>
      </c>
      <c r="AS6" s="195"/>
      <c r="AT6" s="197" t="str">
        <f>IFERROR(AS6/AQ6,"-")</f>
        <v>-</v>
      </c>
      <c r="AU6" s="198"/>
      <c r="AV6" s="199" t="str">
        <f>IFERROR(AU6/AQ6,"-")</f>
        <v>-</v>
      </c>
      <c r="AW6" s="200"/>
      <c r="AX6" s="200"/>
      <c r="AY6" s="200"/>
      <c r="AZ6" s="201">
        <v>1</v>
      </c>
      <c r="BA6" s="202">
        <f>IF(K6=0,"",IF(AZ6=0,"",(AZ6/K6)))</f>
        <v>0.026315789473684</v>
      </c>
      <c r="BB6" s="201">
        <v>1</v>
      </c>
      <c r="BC6" s="203">
        <f>IFERROR(BB6/AZ6,"-")</f>
        <v>1</v>
      </c>
      <c r="BD6" s="204">
        <v>40000</v>
      </c>
      <c r="BE6" s="205">
        <f>IFERROR(BD6/AZ6,"-")</f>
        <v>40000</v>
      </c>
      <c r="BF6" s="206"/>
      <c r="BG6" s="206"/>
      <c r="BH6" s="206">
        <v>1</v>
      </c>
      <c r="BI6" s="207">
        <v>14</v>
      </c>
      <c r="BJ6" s="208">
        <f>IF(K6=0,"",IF(BI6=0,"",(BI6/K6)))</f>
        <v>0.36842105263158</v>
      </c>
      <c r="BK6" s="209"/>
      <c r="BL6" s="210">
        <f>IFERROR(BK6/BI6,"-")</f>
        <v>0</v>
      </c>
      <c r="BM6" s="211"/>
      <c r="BN6" s="212">
        <f>IFERROR(BM6/BI6,"-")</f>
        <v>0</v>
      </c>
      <c r="BO6" s="213"/>
      <c r="BP6" s="213"/>
      <c r="BQ6" s="213"/>
      <c r="BR6" s="214">
        <v>17</v>
      </c>
      <c r="BS6" s="215">
        <f>IF(K6=0,"",IF(BR6=0,"",(BR6/K6)))</f>
        <v>0.44736842105263</v>
      </c>
      <c r="BT6" s="216">
        <v>6</v>
      </c>
      <c r="BU6" s="217">
        <f>IFERROR(BT6/BR6,"-")</f>
        <v>0.35294117647059</v>
      </c>
      <c r="BV6" s="218">
        <v>149000</v>
      </c>
      <c r="BW6" s="219">
        <f>IFERROR(BV6/BR6,"-")</f>
        <v>8764.7058823529</v>
      </c>
      <c r="BX6" s="220">
        <v>2</v>
      </c>
      <c r="BY6" s="220"/>
      <c r="BZ6" s="220">
        <v>4</v>
      </c>
      <c r="CA6" s="221">
        <v>6</v>
      </c>
      <c r="CB6" s="222">
        <f>IF(K6=0,"",IF(CA6=0,"",(CA6/K6)))</f>
        <v>0.15789473684211</v>
      </c>
      <c r="CC6" s="223">
        <v>2</v>
      </c>
      <c r="CD6" s="224">
        <f>IFERROR(CC6/CA6,"-")</f>
        <v>0.33333333333333</v>
      </c>
      <c r="CE6" s="225">
        <v>160000</v>
      </c>
      <c r="CF6" s="226">
        <f>IFERROR(CE6/CA6,"-")</f>
        <v>26666.666666667</v>
      </c>
      <c r="CG6" s="227"/>
      <c r="CH6" s="227"/>
      <c r="CI6" s="227">
        <v>2</v>
      </c>
      <c r="CJ6" s="228">
        <v>9</v>
      </c>
      <c r="CK6" s="229">
        <v>349000</v>
      </c>
      <c r="CL6" s="229">
        <v>147000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174">
        <f>W7</f>
        <v>0.59753642212469</v>
      </c>
      <c r="B7" s="346" t="s">
        <v>225</v>
      </c>
      <c r="C7" s="346"/>
      <c r="D7" s="346"/>
      <c r="E7" s="175" t="s">
        <v>226</v>
      </c>
      <c r="F7" s="175" t="s">
        <v>224</v>
      </c>
      <c r="G7" s="339">
        <v>416711</v>
      </c>
      <c r="H7" s="176">
        <v>167</v>
      </c>
      <c r="I7" s="176">
        <v>0</v>
      </c>
      <c r="J7" s="176">
        <v>8552</v>
      </c>
      <c r="K7" s="177">
        <v>84</v>
      </c>
      <c r="L7" s="178">
        <f>IFERROR(K7/J7,"-")</f>
        <v>0.009822263797942</v>
      </c>
      <c r="M7" s="176">
        <v>13</v>
      </c>
      <c r="N7" s="176">
        <v>35</v>
      </c>
      <c r="O7" s="178">
        <f>IFERROR(M7/(K7),"-")</f>
        <v>0.1547619047619</v>
      </c>
      <c r="P7" s="179">
        <f>IFERROR(G7/SUM(K7:K7),"-")</f>
        <v>4960.8452380952</v>
      </c>
      <c r="Q7" s="180">
        <v>10</v>
      </c>
      <c r="R7" s="178">
        <f>IF(K7=0,"-",Q7/K7)</f>
        <v>0.11904761904762</v>
      </c>
      <c r="S7" s="344">
        <v>249000</v>
      </c>
      <c r="T7" s="345">
        <f>IFERROR(S7/K7,"-")</f>
        <v>2964.2857142857</v>
      </c>
      <c r="U7" s="345">
        <f>IFERROR(S7/Q7,"-")</f>
        <v>24900</v>
      </c>
      <c r="V7" s="339">
        <f>SUM(S7:S7)-SUM(G7:G7)</f>
        <v>-167711</v>
      </c>
      <c r="W7" s="182">
        <f>SUM(S7:S7)/SUM(G7:G7)</f>
        <v>0.59753642212469</v>
      </c>
      <c r="Y7" s="183">
        <v>1</v>
      </c>
      <c r="Z7" s="184">
        <f>IF(K7=0,"",IF(Y7=0,"",(Y7/K7)))</f>
        <v>0.011904761904762</v>
      </c>
      <c r="AA7" s="183"/>
      <c r="AB7" s="185">
        <f>IFERROR(AA7/Y7,"-")</f>
        <v>0</v>
      </c>
      <c r="AC7" s="186"/>
      <c r="AD7" s="187">
        <f>IFERROR(AC7/Y7,"-")</f>
        <v>0</v>
      </c>
      <c r="AE7" s="188"/>
      <c r="AF7" s="188"/>
      <c r="AG7" s="188"/>
      <c r="AH7" s="189">
        <v>14</v>
      </c>
      <c r="AI7" s="190">
        <f>IF(K7=0,"",IF(AH7=0,"",(AH7/K7)))</f>
        <v>0.16666666666667</v>
      </c>
      <c r="AJ7" s="189">
        <v>1</v>
      </c>
      <c r="AK7" s="191">
        <f>IFERROR(AJ7/AH7,"-")</f>
        <v>0.071428571428571</v>
      </c>
      <c r="AL7" s="192">
        <v>3000</v>
      </c>
      <c r="AM7" s="193">
        <f>IFERROR(AL7/AH7,"-")</f>
        <v>214.28571428571</v>
      </c>
      <c r="AN7" s="194">
        <v>1</v>
      </c>
      <c r="AO7" s="194"/>
      <c r="AP7" s="194"/>
      <c r="AQ7" s="195">
        <v>5</v>
      </c>
      <c r="AR7" s="196">
        <f>IF(K7=0,"",IF(AQ7=0,"",(AQ7/K7)))</f>
        <v>0.05952380952381</v>
      </c>
      <c r="AS7" s="195"/>
      <c r="AT7" s="197">
        <f>IFERROR(AS7/AQ7,"-")</f>
        <v>0</v>
      </c>
      <c r="AU7" s="198"/>
      <c r="AV7" s="199">
        <f>IFERROR(AU7/AQ7,"-")</f>
        <v>0</v>
      </c>
      <c r="AW7" s="200"/>
      <c r="AX7" s="200"/>
      <c r="AY7" s="200"/>
      <c r="AZ7" s="201">
        <v>15</v>
      </c>
      <c r="BA7" s="202">
        <f>IF(K7=0,"",IF(AZ7=0,"",(AZ7/K7)))</f>
        <v>0.17857142857143</v>
      </c>
      <c r="BB7" s="201"/>
      <c r="BC7" s="203">
        <f>IFERROR(BB7/AZ7,"-")</f>
        <v>0</v>
      </c>
      <c r="BD7" s="204"/>
      <c r="BE7" s="205">
        <f>IFERROR(BD7/AZ7,"-")</f>
        <v>0</v>
      </c>
      <c r="BF7" s="206"/>
      <c r="BG7" s="206"/>
      <c r="BH7" s="206"/>
      <c r="BI7" s="207">
        <v>27</v>
      </c>
      <c r="BJ7" s="208">
        <f>IF(K7=0,"",IF(BI7=0,"",(BI7/K7)))</f>
        <v>0.32142857142857</v>
      </c>
      <c r="BK7" s="209">
        <v>4</v>
      </c>
      <c r="BL7" s="210">
        <f>IFERROR(BK7/BI7,"-")</f>
        <v>0.14814814814815</v>
      </c>
      <c r="BM7" s="211">
        <v>141000</v>
      </c>
      <c r="BN7" s="212">
        <f>IFERROR(BM7/BI7,"-")</f>
        <v>5222.2222222222</v>
      </c>
      <c r="BO7" s="213"/>
      <c r="BP7" s="213"/>
      <c r="BQ7" s="213">
        <v>4</v>
      </c>
      <c r="BR7" s="214">
        <v>16</v>
      </c>
      <c r="BS7" s="215">
        <f>IF(K7=0,"",IF(BR7=0,"",(BR7/K7)))</f>
        <v>0.19047619047619</v>
      </c>
      <c r="BT7" s="216">
        <v>5</v>
      </c>
      <c r="BU7" s="217">
        <f>IFERROR(BT7/BR7,"-")</f>
        <v>0.3125</v>
      </c>
      <c r="BV7" s="218">
        <v>105000</v>
      </c>
      <c r="BW7" s="219">
        <f>IFERROR(BV7/BR7,"-")</f>
        <v>6562.5</v>
      </c>
      <c r="BX7" s="220">
        <v>1</v>
      </c>
      <c r="BY7" s="220">
        <v>1</v>
      </c>
      <c r="BZ7" s="220">
        <v>3</v>
      </c>
      <c r="CA7" s="221">
        <v>6</v>
      </c>
      <c r="CB7" s="222">
        <f>IF(K7=0,"",IF(CA7=0,"",(CA7/K7)))</f>
        <v>0.071428571428571</v>
      </c>
      <c r="CC7" s="223"/>
      <c r="CD7" s="224">
        <f>IFERROR(CC7/CA7,"-")</f>
        <v>0</v>
      </c>
      <c r="CE7" s="225"/>
      <c r="CF7" s="226">
        <f>IFERROR(CE7/CA7,"-")</f>
        <v>0</v>
      </c>
      <c r="CG7" s="227"/>
      <c r="CH7" s="227"/>
      <c r="CI7" s="227"/>
      <c r="CJ7" s="228">
        <v>10</v>
      </c>
      <c r="CK7" s="229">
        <v>249000</v>
      </c>
      <c r="CL7" s="229">
        <v>75000</v>
      </c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231"/>
      <c r="B8" s="151"/>
      <c r="C8" s="232"/>
      <c r="D8" s="233"/>
      <c r="E8" s="175"/>
      <c r="F8" s="175"/>
      <c r="G8" s="340"/>
      <c r="H8" s="234"/>
      <c r="I8" s="234"/>
      <c r="J8" s="176"/>
      <c r="K8" s="176"/>
      <c r="L8" s="235"/>
      <c r="M8" s="235"/>
      <c r="N8" s="176"/>
      <c r="O8" s="235"/>
      <c r="P8" s="181"/>
      <c r="Q8" s="181"/>
      <c r="R8" s="181"/>
      <c r="S8" s="344"/>
      <c r="T8" s="344"/>
      <c r="U8" s="344"/>
      <c r="V8" s="344"/>
      <c r="W8" s="235"/>
      <c r="X8" s="172"/>
      <c r="Y8" s="236"/>
      <c r="Z8" s="237"/>
      <c r="AA8" s="236"/>
      <c r="AB8" s="238"/>
      <c r="AC8" s="239"/>
      <c r="AD8" s="240"/>
      <c r="AE8" s="241"/>
      <c r="AF8" s="241"/>
      <c r="AG8" s="241"/>
      <c r="AH8" s="236"/>
      <c r="AI8" s="237"/>
      <c r="AJ8" s="236"/>
      <c r="AK8" s="238"/>
      <c r="AL8" s="239"/>
      <c r="AM8" s="240"/>
      <c r="AN8" s="241"/>
      <c r="AO8" s="241"/>
      <c r="AP8" s="241"/>
      <c r="AQ8" s="236"/>
      <c r="AR8" s="237"/>
      <c r="AS8" s="236"/>
      <c r="AT8" s="238"/>
      <c r="AU8" s="239"/>
      <c r="AV8" s="240"/>
      <c r="AW8" s="241"/>
      <c r="AX8" s="241"/>
      <c r="AY8" s="241"/>
      <c r="AZ8" s="236"/>
      <c r="BA8" s="237"/>
      <c r="BB8" s="236"/>
      <c r="BC8" s="238"/>
      <c r="BD8" s="239"/>
      <c r="BE8" s="240"/>
      <c r="BF8" s="241"/>
      <c r="BG8" s="241"/>
      <c r="BH8" s="241"/>
      <c r="BI8" s="173"/>
      <c r="BJ8" s="242"/>
      <c r="BK8" s="236"/>
      <c r="BL8" s="238"/>
      <c r="BM8" s="239"/>
      <c r="BN8" s="240"/>
      <c r="BO8" s="241"/>
      <c r="BP8" s="241"/>
      <c r="BQ8" s="241"/>
      <c r="BR8" s="173"/>
      <c r="BS8" s="242"/>
      <c r="BT8" s="236"/>
      <c r="BU8" s="238"/>
      <c r="BV8" s="239"/>
      <c r="BW8" s="240"/>
      <c r="BX8" s="241"/>
      <c r="BY8" s="241"/>
      <c r="BZ8" s="241"/>
      <c r="CA8" s="173"/>
      <c r="CB8" s="242"/>
      <c r="CC8" s="236"/>
      <c r="CD8" s="238"/>
      <c r="CE8" s="239"/>
      <c r="CF8" s="240"/>
      <c r="CG8" s="241"/>
      <c r="CH8" s="241"/>
      <c r="CI8" s="241"/>
      <c r="CJ8" s="243"/>
      <c r="CK8" s="239"/>
      <c r="CL8" s="239"/>
      <c r="CM8" s="239"/>
      <c r="CN8" s="244"/>
    </row>
    <row r="9" spans="1:94">
      <c r="A9" s="231"/>
      <c r="B9" s="245"/>
      <c r="C9" s="176"/>
      <c r="D9" s="176"/>
      <c r="E9" s="246"/>
      <c r="F9" s="247"/>
      <c r="G9" s="341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248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166">
        <f>Z10</f>
        <v/>
      </c>
      <c r="B10" s="249"/>
      <c r="C10" s="249"/>
      <c r="D10" s="249"/>
      <c r="E10" s="250" t="s">
        <v>227</v>
      </c>
      <c r="F10" s="250"/>
      <c r="G10" s="342">
        <f>SUM(G6:G9)</f>
        <v>661428</v>
      </c>
      <c r="H10" s="249">
        <f>SUM(H6:H9)</f>
        <v>267</v>
      </c>
      <c r="I10" s="249">
        <f>SUM(I6:I9)</f>
        <v>0</v>
      </c>
      <c r="J10" s="249">
        <f>SUM(J6:J9)</f>
        <v>27478</v>
      </c>
      <c r="K10" s="249">
        <f>SUM(K6:K9)</f>
        <v>122</v>
      </c>
      <c r="L10" s="251">
        <f>IFERROR(K10/J10,"-")</f>
        <v>0.0044399155688187</v>
      </c>
      <c r="M10" s="252">
        <f>SUM(M6:M9)</f>
        <v>27</v>
      </c>
      <c r="N10" s="252">
        <f>SUM(N6:N9)</f>
        <v>48</v>
      </c>
      <c r="O10" s="251">
        <f>IFERROR(M10/K10,"-")</f>
        <v>0.22131147540984</v>
      </c>
      <c r="P10" s="253">
        <f>IFERROR(G10/K10,"-")</f>
        <v>5421.5409836066</v>
      </c>
      <c r="Q10" s="254">
        <f>SUM(Q6:Q9)</f>
        <v>19</v>
      </c>
      <c r="R10" s="251">
        <f>IFERROR(Q10/K10,"-")</f>
        <v>0.15573770491803</v>
      </c>
      <c r="S10" s="342">
        <f>SUM(S6:S9)</f>
        <v>598000</v>
      </c>
      <c r="T10" s="342">
        <f>IFERROR(S10/K10,"-")</f>
        <v>4901.6393442623</v>
      </c>
      <c r="U10" s="342">
        <f>IFERROR(S10/Q10,"-")</f>
        <v>31473.684210526</v>
      </c>
      <c r="V10" s="342">
        <f>S10-G10</f>
        <v>-63428</v>
      </c>
      <c r="W10" s="255">
        <f>S10/G10</f>
        <v>0.90410445279002</v>
      </c>
      <c r="X10" s="256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257"/>
      <c r="CH10" s="257"/>
      <c r="CI10" s="257"/>
      <c r="CJ10" s="257"/>
      <c r="CK10" s="257"/>
      <c r="CL10" s="257"/>
      <c r="CM10" s="257"/>
      <c r="CN10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