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<sst xmlns="http://schemas.openxmlformats.org/spreadsheetml/2006/main" uniqueCount="145">
  <si>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</si>
  <si>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</si>
  <si>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</si>
  <si>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</si>
  <si>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</si>
  <si>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</si>
  <si>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</si>
  <si>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</si>
  <si>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</si>
  <si>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</si>
  <si>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</si>
  <si>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</si>
  <si>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</si>
  <si>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</si>
  <si>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</si>
  <si>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</si>
  <si>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</si>
  <si>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</si>
  <si>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</si>
  <si>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</si>
  <si>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</si>
  <si>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</si>
  <si>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</si>
  <si>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</si>
  <si>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</si>
  <si>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</si>
  <si>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</si>
  <si>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</si>
  <si>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</si>
  <si>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</si>
  <si>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</si>
  <si>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</si>
  <si>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</si>
  <si>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</si>
  <si>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</si>
  <si>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</si>
  <si>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</si>
  <si>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</si>
  <si>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</si>
  <si>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</si>
  <si>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</si>
  <si>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</si>
  <si>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</si>
  <si>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</si>
  <si>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</si>
  <si>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</si>
  <si>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</si>
  <si>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</si>
  <si>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</si>
  <si>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</si>
  <si>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</si>
  <si>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</si>
  <si>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</si>
  <si>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</si>
  <si>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</si>
  <si>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</si>
  <si>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</si>
  <si>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</si>
  <si>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</si>
  <si>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</si>
  <si>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</si>
  <si>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</si>
  <si>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sd1831</t>
  </si>
  <si>
    <t>デリヘル版2（塩見彩）</t>
  </si>
  <si>
    <t>もう50代の熟女だけど</t>
  </si>
  <si>
    <t>lp03</t>
  </si>
  <si>
    <t>デイリースポーツ関西</t>
  </si>
  <si>
    <t>全5段・半5段段つかみ10段保証</t>
  </si>
  <si>
    <t>10段保証</t>
  </si>
  <si>
    <t>sd1832</t>
  </si>
  <si>
    <t>４コマ漫画（塩見彩）</t>
  </si>
  <si>
    <t>日本の出会い系番付第1位に推薦します</t>
  </si>
  <si>
    <t>sd1833</t>
  </si>
  <si>
    <t>新書籍版2（塩見彩）</t>
  </si>
  <si>
    <t>ネガティブな人専用出会い</t>
  </si>
  <si>
    <t>sd1834</t>
  </si>
  <si>
    <t>焼肉版（塩見彩）</t>
  </si>
  <si>
    <t>欲しい欲しい欲しい</t>
  </si>
  <si>
    <t>sd1835</t>
  </si>
  <si>
    <t>右女3スマホ（塩見彩）</t>
  </si>
  <si>
    <t>日本中の女は俺の彼女</t>
  </si>
  <si>
    <t>sd1836</t>
  </si>
  <si>
    <t>(空電共通)</t>
  </si>
  <si>
    <t>空電</t>
  </si>
  <si>
    <t>sd1837</t>
  </si>
  <si>
    <t>旧デイリー風（塩見彩）</t>
  </si>
  <si>
    <t>学生いませんギャルもいません熟女熟女熟女熟女</t>
  </si>
  <si>
    <t>スポーツ報知関東</t>
  </si>
  <si>
    <t>半2段つかみ20段保証</t>
  </si>
  <si>
    <t>20段保証</t>
  </si>
  <si>
    <t>sd1838</t>
  </si>
  <si>
    <t>求人風（塩見彩）</t>
  </si>
  <si>
    <t>半3段つかみ20段保証</t>
  </si>
  <si>
    <t>sd1839</t>
  </si>
  <si>
    <t>デリヘル版3（塩見彩）</t>
  </si>
  <si>
    <t>70歳までの出会いリクルート</t>
  </si>
  <si>
    <t>半5段つかみ20段保証</t>
  </si>
  <si>
    <t>sd1840</t>
  </si>
  <si>
    <t>新聞 TOTAL</t>
  </si>
  <si>
    <t>●雑誌 広告</t>
  </si>
  <si>
    <t>dz128</t>
  </si>
  <si>
    <t>ぶんか社</t>
  </si>
  <si>
    <t>黄色黒版（ソフトver）（）</t>
  </si>
  <si>
    <t>lp02</t>
  </si>
  <si>
    <t>EX MAX</t>
  </si>
  <si>
    <t>表4</t>
  </si>
  <si>
    <t>8月26日(木)</t>
  </si>
  <si>
    <t>dz129</t>
  </si>
  <si>
    <t>ak308</t>
  </si>
  <si>
    <t>大洋図書</t>
  </si>
  <si>
    <t>2Pスポーツ新聞_v01_どきどき(塩見彩さん)</t>
  </si>
  <si>
    <t>実話ナックルズGOLD ドキュメント</t>
  </si>
  <si>
    <t>4C2P</t>
  </si>
  <si>
    <t>8月05日(木)</t>
  </si>
  <si>
    <t>ak309</t>
  </si>
  <si>
    <t>ak310</t>
  </si>
  <si>
    <t>5Pセフレ確保(塩見彩さん）</t>
  </si>
  <si>
    <t>実話ナックルズ ウルトラ</t>
  </si>
  <si>
    <t>1C5P</t>
  </si>
  <si>
    <t>8月16日(月)</t>
  </si>
  <si>
    <t>ak311</t>
  </si>
  <si>
    <t>ak312</t>
  </si>
  <si>
    <t>2P_対談風_どきどき</t>
  </si>
  <si>
    <t>臨時増刊ラヴァーズ</t>
  </si>
  <si>
    <t>8月23日(月)</t>
  </si>
  <si>
    <t>ak313</t>
  </si>
  <si>
    <t>ht223</t>
  </si>
  <si>
    <t>RNパック</t>
  </si>
  <si>
    <t>8月01日(日)</t>
  </si>
  <si>
    <t>ht224</t>
  </si>
  <si>
    <t>ht225</t>
  </si>
  <si>
    <t>ht226</t>
  </si>
  <si>
    <t>ht227</t>
  </si>
  <si>
    <t>ht228</t>
  </si>
  <si>
    <t>雑誌 TOTAL</t>
  </si>
  <si>
    <t>●DVD 広告</t>
  </si>
  <si>
    <t>pk255</t>
  </si>
  <si>
    <t>楽楽出版</t>
  </si>
  <si>
    <t>DVD漫画たかし</t>
  </si>
  <si>
    <t>毎月売</t>
  </si>
  <si>
    <t>EXCITING MAX!SPECIAL</t>
  </si>
  <si>
    <t>DVD袋裏1C+コンテンツ枠</t>
  </si>
  <si>
    <t>8月10日(火)</t>
  </si>
  <si>
    <t>pk256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</si>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</sst>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10</v>
      </c>
      <c r="D6" s="180">
        <v>1020000</v>
      </c>
      <c r="E6" s="79">
        <v>598</v>
      </c>
      <c r="F6" s="79">
        <v>218</v>
      </c>
      <c r="G6" s="79">
        <v>1056</v>
      </c>
      <c r="H6" s="89">
        <v>81</v>
      </c>
      <c r="I6" s="90">
        <v>1</v>
      </c>
      <c r="J6" s="143">
        <f>H6+I6</f>
        <v>82</v>
      </c>
      <c r="K6" s="80">
        <f>IFERROR(J6/G6,"-")</f>
        <v>0.077651515151515</v>
      </c>
      <c r="L6" s="79">
        <v>40</v>
      </c>
      <c r="M6" s="79">
        <v>10</v>
      </c>
      <c r="N6" s="80">
        <f>IFERROR(L6/J6,"-")</f>
        <v>0.48780487804878</v>
      </c>
      <c r="O6" s="81">
        <f>IFERROR(D6/J6,"-")</f>
        <v>12439.024390244</v>
      </c>
      <c r="P6" s="82">
        <v>22</v>
      </c>
      <c r="Q6" s="80">
        <f>IFERROR(P6/J6,"-")</f>
        <v>0.26829268292683</v>
      </c>
      <c r="R6" s="185">
        <v>604000</v>
      </c>
      <c r="S6" s="186">
        <f>IFERROR(R6/J6,"-")</f>
        <v>7365.8536585366</v>
      </c>
      <c r="T6" s="186">
        <f>IFERROR(R6/P6,"-")</f>
        <v>27454.545454545</v>
      </c>
      <c r="U6" s="180">
        <f>IFERROR(R6-D6,"-")</f>
        <v>-416000</v>
      </c>
      <c r="V6" s="83">
        <f>R6/D6</f>
        <v>0.5921568627451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878000</v>
      </c>
      <c r="E7" s="79">
        <v>1005</v>
      </c>
      <c r="F7" s="79">
        <v>469</v>
      </c>
      <c r="G7" s="79">
        <v>1021</v>
      </c>
      <c r="H7" s="89">
        <v>167</v>
      </c>
      <c r="I7" s="90">
        <v>1</v>
      </c>
      <c r="J7" s="143">
        <f>H7+I7</f>
        <v>168</v>
      </c>
      <c r="K7" s="80">
        <f>IFERROR(J7/G7,"-")</f>
        <v>0.16454456415279</v>
      </c>
      <c r="L7" s="79">
        <v>52</v>
      </c>
      <c r="M7" s="79">
        <v>25</v>
      </c>
      <c r="N7" s="80">
        <f>IFERROR(L7/J7,"-")</f>
        <v>0.30952380952381</v>
      </c>
      <c r="O7" s="81">
        <f>IFERROR(D7/J7,"-")</f>
        <v>5226.1904761905</v>
      </c>
      <c r="P7" s="82">
        <v>34</v>
      </c>
      <c r="Q7" s="80">
        <f>IFERROR(P7/J7,"-")</f>
        <v>0.20238095238095</v>
      </c>
      <c r="R7" s="185">
        <v>1093000</v>
      </c>
      <c r="S7" s="186">
        <f>IFERROR(R7/J7,"-")</f>
        <v>6505.9523809524</v>
      </c>
      <c r="T7" s="186">
        <f>IFERROR(R7/P7,"-")</f>
        <v>32147.058823529</v>
      </c>
      <c r="U7" s="180">
        <f>IFERROR(R7-D7,"-")</f>
        <v>215000</v>
      </c>
      <c r="V7" s="83">
        <f>R7/D7</f>
        <v>1.244874715262</v>
      </c>
      <c r="W7" s="77"/>
      <c r="X7" s="142"/>
    </row>
    <row r="8" spans="1:24">
      <c r="A8" s="78"/>
      <c r="B8" s="84" t="s">
        <v>25</v>
      </c>
      <c r="C8" s="84">
        <v>2</v>
      </c>
      <c r="D8" s="180">
        <v>222000</v>
      </c>
      <c r="E8" s="79">
        <v>300</v>
      </c>
      <c r="F8" s="79">
        <v>188</v>
      </c>
      <c r="G8" s="79">
        <v>344</v>
      </c>
      <c r="H8" s="89">
        <v>94</v>
      </c>
      <c r="I8" s="90">
        <v>1</v>
      </c>
      <c r="J8" s="143">
        <f>H8+I8</f>
        <v>95</v>
      </c>
      <c r="K8" s="80">
        <f>IFERROR(J8/G8,"-")</f>
        <v>0.27616279069767</v>
      </c>
      <c r="L8" s="79">
        <v>21</v>
      </c>
      <c r="M8" s="79">
        <v>14</v>
      </c>
      <c r="N8" s="80">
        <f>IFERROR(L8/J8,"-")</f>
        <v>0.22105263157895</v>
      </c>
      <c r="O8" s="81">
        <f>IFERROR(D8/J8,"-")</f>
        <v>2336.8421052632</v>
      </c>
      <c r="P8" s="82">
        <v>1</v>
      </c>
      <c r="Q8" s="80">
        <f>IFERROR(P8/J8,"-")</f>
        <v>0.010526315789474</v>
      </c>
      <c r="R8" s="185">
        <v>28000</v>
      </c>
      <c r="S8" s="186">
        <f>IFERROR(R8/J8,"-")</f>
        <v>294.73684210526</v>
      </c>
      <c r="T8" s="186">
        <f>IFERROR(R8/P8,"-")</f>
        <v>28000</v>
      </c>
      <c r="U8" s="180">
        <f>IFERROR(R8-D8,"-")</f>
        <v>-194000</v>
      </c>
      <c r="V8" s="83">
        <f>R8/D8</f>
        <v>0.12612612612613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2120000</v>
      </c>
      <c r="E11" s="41">
        <f>SUM(E6:E9)</f>
        <v>1903</v>
      </c>
      <c r="F11" s="41">
        <f>SUM(F6:F9)</f>
        <v>875</v>
      </c>
      <c r="G11" s="41">
        <f>SUM(G6:G9)</f>
        <v>2421</v>
      </c>
      <c r="H11" s="41">
        <f>SUM(H6:H9)</f>
        <v>342</v>
      </c>
      <c r="I11" s="41">
        <f>SUM(I6:I9)</f>
        <v>3</v>
      </c>
      <c r="J11" s="41">
        <f>SUM(J6:J9)</f>
        <v>345</v>
      </c>
      <c r="K11" s="42">
        <f>IFERROR(J11/G11,"-")</f>
        <v>0.14250309789343</v>
      </c>
      <c r="L11" s="76">
        <f>SUM(L6:L9)</f>
        <v>113</v>
      </c>
      <c r="M11" s="76">
        <f>SUM(M6:M9)</f>
        <v>49</v>
      </c>
      <c r="N11" s="42">
        <f>IFERROR(L11/J11,"-")</f>
        <v>0.32753623188406</v>
      </c>
      <c r="O11" s="43">
        <f>IFERROR(D11/J11,"-")</f>
        <v>6144.9275362319</v>
      </c>
      <c r="P11" s="44">
        <f>SUM(P6:P9)</f>
        <v>57</v>
      </c>
      <c r="Q11" s="42">
        <f>IFERROR(P11/J11,"-")</f>
        <v>0.16521739130435</v>
      </c>
      <c r="R11" s="183">
        <f>SUM(R6:R9)</f>
        <v>1725000</v>
      </c>
      <c r="S11" s="183">
        <f>IFERROR(R11/J11,"-")</f>
        <v>5000</v>
      </c>
      <c r="T11" s="183">
        <f>IFERROR(P11/P11,"-")</f>
        <v>1</v>
      </c>
      <c r="U11" s="183">
        <f>SUM(U6:U9)</f>
        <v>-395000</v>
      </c>
      <c r="V11" s="45">
        <f>IFERROR(R11/D11,"-")</f>
        <v>0.81367924528302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0.8875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88" t="s">
        <v>68</v>
      </c>
      <c r="J6" s="180">
        <v>240000</v>
      </c>
      <c r="K6" s="79">
        <v>18</v>
      </c>
      <c r="L6" s="79">
        <v>0</v>
      </c>
      <c r="M6" s="79">
        <v>89</v>
      </c>
      <c r="N6" s="89">
        <v>6</v>
      </c>
      <c r="O6" s="90">
        <v>0</v>
      </c>
      <c r="P6" s="91">
        <f>N6+O6</f>
        <v>6</v>
      </c>
      <c r="Q6" s="80">
        <f>IFERROR(P6/M6,"-")</f>
        <v>0.067415730337079</v>
      </c>
      <c r="R6" s="79">
        <v>2</v>
      </c>
      <c r="S6" s="79">
        <v>3</v>
      </c>
      <c r="T6" s="80">
        <f>IFERROR(R6/(P6),"-")</f>
        <v>0.33333333333333</v>
      </c>
      <c r="U6" s="186">
        <f>IFERROR(J6/SUM(N6:O11),"-")</f>
        <v>7272.7272727273</v>
      </c>
      <c r="V6" s="82">
        <v>3</v>
      </c>
      <c r="W6" s="80">
        <f>IF(P6=0,"-",V6/P6)</f>
        <v>0.5</v>
      </c>
      <c r="X6" s="185">
        <v>29000</v>
      </c>
      <c r="Y6" s="186">
        <f>IFERROR(X6/P6,"-")</f>
        <v>4833.3333333333</v>
      </c>
      <c r="Z6" s="186">
        <f>IFERROR(X6/V6,"-")</f>
        <v>9666.6666666667</v>
      </c>
      <c r="AA6" s="180">
        <f>SUM(X6:X11)-SUM(J6:J11)</f>
        <v>-27000</v>
      </c>
      <c r="AB6" s="83">
        <f>SUM(X6:X11)/SUM(J6:J11)</f>
        <v>0.8875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>
        <v>1</v>
      </c>
      <c r="BQ6" s="120">
        <f>IFERROR(BP6/BN6,"-")</f>
        <v>0.5</v>
      </c>
      <c r="BR6" s="121">
        <v>8000</v>
      </c>
      <c r="BS6" s="122">
        <f>IFERROR(BR6/BN6,"-")</f>
        <v>4000</v>
      </c>
      <c r="BT6" s="123"/>
      <c r="BU6" s="123">
        <v>1</v>
      </c>
      <c r="BV6" s="123"/>
      <c r="BW6" s="124">
        <v>2</v>
      </c>
      <c r="BX6" s="125">
        <f>IF(P6=0,"",IF(BW6=0,"",(BW6/P6)))</f>
        <v>0.33333333333333</v>
      </c>
      <c r="BY6" s="126">
        <v>2</v>
      </c>
      <c r="BZ6" s="127">
        <f>IFERROR(BY6/BW6,"-")</f>
        <v>1</v>
      </c>
      <c r="CA6" s="128">
        <v>21000</v>
      </c>
      <c r="CB6" s="129">
        <f>IFERROR(CA6/BW6,"-")</f>
        <v>10500</v>
      </c>
      <c r="CC6" s="130">
        <v>1</v>
      </c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29000</v>
      </c>
      <c r="CQ6" s="139">
        <v>18000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70</v>
      </c>
      <c r="E7" s="189" t="s">
        <v>71</v>
      </c>
      <c r="F7" s="189" t="s">
        <v>65</v>
      </c>
      <c r="G7" s="88"/>
      <c r="H7" s="88" t="s">
        <v>67</v>
      </c>
      <c r="I7" s="88"/>
      <c r="J7" s="180"/>
      <c r="K7" s="79">
        <v>12</v>
      </c>
      <c r="L7" s="79">
        <v>0</v>
      </c>
      <c r="M7" s="79">
        <v>88</v>
      </c>
      <c r="N7" s="89">
        <v>1</v>
      </c>
      <c r="O7" s="90">
        <v>0</v>
      </c>
      <c r="P7" s="91">
        <f>N7+O7</f>
        <v>1</v>
      </c>
      <c r="Q7" s="80">
        <f>IFERROR(P7/M7,"-")</f>
        <v>0.011363636363636</v>
      </c>
      <c r="R7" s="79">
        <v>0</v>
      </c>
      <c r="S7" s="79">
        <v>0</v>
      </c>
      <c r="T7" s="80">
        <f>IFERROR(R7/(P7),"-")</f>
        <v>0</v>
      </c>
      <c r="U7" s="186"/>
      <c r="V7" s="82">
        <v>1</v>
      </c>
      <c r="W7" s="80">
        <f>IF(P7=0,"-",V7/P7)</f>
        <v>1</v>
      </c>
      <c r="X7" s="185">
        <v>110000</v>
      </c>
      <c r="Y7" s="186">
        <f>IFERROR(X7/P7,"-")</f>
        <v>110000</v>
      </c>
      <c r="Z7" s="186">
        <f>IFERROR(X7/V7,"-")</f>
        <v>110000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>
        <v>1</v>
      </c>
      <c r="BZ7" s="127">
        <f>IFERROR(BY7/BW7,"-")</f>
        <v>1</v>
      </c>
      <c r="CA7" s="128">
        <v>110000</v>
      </c>
      <c r="CB7" s="129">
        <f>IFERROR(CA7/BW7,"-")</f>
        <v>110000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110000</v>
      </c>
      <c r="CQ7" s="139">
        <v>110000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72</v>
      </c>
      <c r="C8" s="189"/>
      <c r="D8" s="189" t="s">
        <v>73</v>
      </c>
      <c r="E8" s="189" t="s">
        <v>74</v>
      </c>
      <c r="F8" s="189" t="s">
        <v>65</v>
      </c>
      <c r="G8" s="88"/>
      <c r="H8" s="88" t="s">
        <v>67</v>
      </c>
      <c r="I8" s="88"/>
      <c r="J8" s="180"/>
      <c r="K8" s="79">
        <v>7</v>
      </c>
      <c r="L8" s="79">
        <v>0</v>
      </c>
      <c r="M8" s="79">
        <v>66</v>
      </c>
      <c r="N8" s="89">
        <v>1</v>
      </c>
      <c r="O8" s="90">
        <v>1</v>
      </c>
      <c r="P8" s="91">
        <f>N8+O8</f>
        <v>2</v>
      </c>
      <c r="Q8" s="80">
        <f>IFERROR(P8/M8,"-")</f>
        <v>0.03030303030303</v>
      </c>
      <c r="R8" s="79">
        <v>1</v>
      </c>
      <c r="S8" s="79">
        <v>0</v>
      </c>
      <c r="T8" s="80">
        <f>IFERROR(R8/(P8),"-")</f>
        <v>0.5</v>
      </c>
      <c r="U8" s="186"/>
      <c r="V8" s="82">
        <v>1</v>
      </c>
      <c r="W8" s="80">
        <f>IF(P8=0,"-",V8/P8)</f>
        <v>0.5</v>
      </c>
      <c r="X8" s="185">
        <v>15000</v>
      </c>
      <c r="Y8" s="186">
        <f>IFERROR(X8/P8,"-")</f>
        <v>7500</v>
      </c>
      <c r="Z8" s="186">
        <f>IFERROR(X8/V8,"-")</f>
        <v>15000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15000</v>
      </c>
      <c r="CB8" s="129">
        <f>IFERROR(CA8/BW8,"-")</f>
        <v>15000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15000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76</v>
      </c>
      <c r="E9" s="189" t="s">
        <v>77</v>
      </c>
      <c r="F9" s="189" t="s">
        <v>65</v>
      </c>
      <c r="G9" s="88"/>
      <c r="H9" s="88" t="s">
        <v>67</v>
      </c>
      <c r="I9" s="88"/>
      <c r="J9" s="180"/>
      <c r="K9" s="79">
        <v>5</v>
      </c>
      <c r="L9" s="79">
        <v>0</v>
      </c>
      <c r="M9" s="79">
        <v>19</v>
      </c>
      <c r="N9" s="89">
        <v>1</v>
      </c>
      <c r="O9" s="90">
        <v>0</v>
      </c>
      <c r="P9" s="91">
        <f>N9+O9</f>
        <v>1</v>
      </c>
      <c r="Q9" s="80">
        <f>IFERROR(P9/M9,"-")</f>
        <v>0.052631578947368</v>
      </c>
      <c r="R9" s="79">
        <v>1</v>
      </c>
      <c r="S9" s="79">
        <v>0</v>
      </c>
      <c r="T9" s="80">
        <f>IFERROR(R9/(P9),"-")</f>
        <v>1</v>
      </c>
      <c r="U9" s="186"/>
      <c r="V9" s="82">
        <v>1</v>
      </c>
      <c r="W9" s="80">
        <f>IF(P9=0,"-",V9/P9)</f>
        <v>1</v>
      </c>
      <c r="X9" s="185">
        <v>3000</v>
      </c>
      <c r="Y9" s="186">
        <f>IFERROR(X9/P9,"-")</f>
        <v>3000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1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78</v>
      </c>
      <c r="C10" s="189"/>
      <c r="D10" s="189" t="s">
        <v>79</v>
      </c>
      <c r="E10" s="189" t="s">
        <v>80</v>
      </c>
      <c r="F10" s="189" t="s">
        <v>65</v>
      </c>
      <c r="G10" s="88"/>
      <c r="H10" s="88" t="s">
        <v>67</v>
      </c>
      <c r="I10" s="88"/>
      <c r="J10" s="180"/>
      <c r="K10" s="79">
        <v>5</v>
      </c>
      <c r="L10" s="79">
        <v>0</v>
      </c>
      <c r="M10" s="79">
        <v>44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82</v>
      </c>
      <c r="E11" s="189" t="s">
        <v>82</v>
      </c>
      <c r="F11" s="189" t="s">
        <v>83</v>
      </c>
      <c r="G11" s="88"/>
      <c r="H11" s="88"/>
      <c r="I11" s="88"/>
      <c r="J11" s="180"/>
      <c r="K11" s="79">
        <v>217</v>
      </c>
      <c r="L11" s="79">
        <v>118</v>
      </c>
      <c r="M11" s="79">
        <v>161</v>
      </c>
      <c r="N11" s="89">
        <v>23</v>
      </c>
      <c r="O11" s="90">
        <v>0</v>
      </c>
      <c r="P11" s="91">
        <f>N11+O11</f>
        <v>23</v>
      </c>
      <c r="Q11" s="80">
        <f>IFERROR(P11/M11,"-")</f>
        <v>0.14285714285714</v>
      </c>
      <c r="R11" s="79">
        <v>11</v>
      </c>
      <c r="S11" s="79">
        <v>2</v>
      </c>
      <c r="T11" s="80">
        <f>IFERROR(R11/(P11),"-")</f>
        <v>0.47826086956522</v>
      </c>
      <c r="U11" s="186"/>
      <c r="V11" s="82">
        <v>2</v>
      </c>
      <c r="W11" s="80">
        <f>IF(P11=0,"-",V11/P11)</f>
        <v>0.08695652173913</v>
      </c>
      <c r="X11" s="185">
        <v>56000</v>
      </c>
      <c r="Y11" s="186">
        <f>IFERROR(X11/P11,"-")</f>
        <v>2434.7826086957</v>
      </c>
      <c r="Z11" s="186">
        <f>IFERROR(X11/V11,"-")</f>
        <v>28000</v>
      </c>
      <c r="AA11" s="180"/>
      <c r="AB11" s="83"/>
      <c r="AC11" s="77"/>
      <c r="AD11" s="92">
        <v>1</v>
      </c>
      <c r="AE11" s="93">
        <f>IF(P11=0,"",IF(AD11=0,"",(AD11/P11)))</f>
        <v>0.043478260869565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0.08695652173913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9</v>
      </c>
      <c r="BO11" s="118">
        <f>IF(P11=0,"",IF(BN11=0,"",(BN11/P11)))</f>
        <v>0.39130434782609</v>
      </c>
      <c r="BP11" s="119">
        <v>1</v>
      </c>
      <c r="BQ11" s="120">
        <f>IFERROR(BP11/BN11,"-")</f>
        <v>0.11111111111111</v>
      </c>
      <c r="BR11" s="121">
        <v>8000</v>
      </c>
      <c r="BS11" s="122">
        <f>IFERROR(BR11/BN11,"-")</f>
        <v>888.88888888889</v>
      </c>
      <c r="BT11" s="123"/>
      <c r="BU11" s="123">
        <v>1</v>
      </c>
      <c r="BV11" s="123"/>
      <c r="BW11" s="124">
        <v>9</v>
      </c>
      <c r="BX11" s="125">
        <f>IF(P11=0,"",IF(BW11=0,"",(BW11/P11)))</f>
        <v>0.39130434782609</v>
      </c>
      <c r="BY11" s="126">
        <v>1</v>
      </c>
      <c r="BZ11" s="127">
        <f>IFERROR(BY11/BW11,"-")</f>
        <v>0.11111111111111</v>
      </c>
      <c r="CA11" s="128">
        <v>48000</v>
      </c>
      <c r="CB11" s="129">
        <f>IFERROR(CA11/BW11,"-")</f>
        <v>5333.3333333333</v>
      </c>
      <c r="CC11" s="130"/>
      <c r="CD11" s="130"/>
      <c r="CE11" s="130">
        <v>1</v>
      </c>
      <c r="CF11" s="131">
        <v>2</v>
      </c>
      <c r="CG11" s="132">
        <f>IF(P11=0,"",IF(CF11=0,"",(CF11/P11)))</f>
        <v>0.08695652173913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56000</v>
      </c>
      <c r="CQ11" s="139">
        <v>48000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0.50128205128205</v>
      </c>
      <c r="B12" s="189" t="s">
        <v>84</v>
      </c>
      <c r="C12" s="189"/>
      <c r="D12" s="189" t="s">
        <v>85</v>
      </c>
      <c r="E12" s="189" t="s">
        <v>86</v>
      </c>
      <c r="F12" s="189" t="s">
        <v>65</v>
      </c>
      <c r="G12" s="88" t="s">
        <v>87</v>
      </c>
      <c r="H12" s="88" t="s">
        <v>88</v>
      </c>
      <c r="I12" s="88" t="s">
        <v>89</v>
      </c>
      <c r="J12" s="180">
        <v>780000</v>
      </c>
      <c r="K12" s="79">
        <v>13</v>
      </c>
      <c r="L12" s="79">
        <v>0</v>
      </c>
      <c r="M12" s="79">
        <v>69</v>
      </c>
      <c r="N12" s="89">
        <v>4</v>
      </c>
      <c r="O12" s="90">
        <v>0</v>
      </c>
      <c r="P12" s="91">
        <f>N12+O12</f>
        <v>4</v>
      </c>
      <c r="Q12" s="80">
        <f>IFERROR(P12/M12,"-")</f>
        <v>0.057971014492754</v>
      </c>
      <c r="R12" s="79">
        <v>1</v>
      </c>
      <c r="S12" s="79">
        <v>1</v>
      </c>
      <c r="T12" s="80">
        <f>IFERROR(R12/(P12),"-")</f>
        <v>0.25</v>
      </c>
      <c r="U12" s="186">
        <f>IFERROR(J12/SUM(N12:O15),"-")</f>
        <v>15918.367346939</v>
      </c>
      <c r="V12" s="82">
        <v>1</v>
      </c>
      <c r="W12" s="80">
        <f>IF(P12=0,"-",V12/P12)</f>
        <v>0.25</v>
      </c>
      <c r="X12" s="185">
        <v>35000</v>
      </c>
      <c r="Y12" s="186">
        <f>IFERROR(X12/P12,"-")</f>
        <v>8750</v>
      </c>
      <c r="Z12" s="186">
        <f>IFERROR(X12/V12,"-")</f>
        <v>35000</v>
      </c>
      <c r="AA12" s="180">
        <f>SUM(X12:X15)-SUM(J12:J15)</f>
        <v>-389000</v>
      </c>
      <c r="AB12" s="83">
        <f>SUM(X12:X15)/SUM(J12:J15)</f>
        <v>0.50128205128205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2</v>
      </c>
      <c r="BX12" s="125">
        <f>IF(P12=0,"",IF(BW12=0,"",(BW12/P12)))</f>
        <v>0.5</v>
      </c>
      <c r="BY12" s="126">
        <v>1</v>
      </c>
      <c r="BZ12" s="127">
        <f>IFERROR(BY12/BW12,"-")</f>
        <v>0.5</v>
      </c>
      <c r="CA12" s="128">
        <v>35000</v>
      </c>
      <c r="CB12" s="129">
        <f>IFERROR(CA12/BW12,"-")</f>
        <v>17500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35000</v>
      </c>
      <c r="CQ12" s="139">
        <v>35000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90</v>
      </c>
      <c r="C13" s="189"/>
      <c r="D13" s="189" t="s">
        <v>91</v>
      </c>
      <c r="E13" s="189" t="s">
        <v>64</v>
      </c>
      <c r="F13" s="189" t="s">
        <v>65</v>
      </c>
      <c r="G13" s="88" t="s">
        <v>87</v>
      </c>
      <c r="H13" s="88" t="s">
        <v>92</v>
      </c>
      <c r="I13" s="88"/>
      <c r="J13" s="180"/>
      <c r="K13" s="79">
        <v>32</v>
      </c>
      <c r="L13" s="79">
        <v>0</v>
      </c>
      <c r="M13" s="79">
        <v>98</v>
      </c>
      <c r="N13" s="89">
        <v>7</v>
      </c>
      <c r="O13" s="90">
        <v>0</v>
      </c>
      <c r="P13" s="91">
        <f>N13+O13</f>
        <v>7</v>
      </c>
      <c r="Q13" s="80">
        <f>IFERROR(P13/M13,"-")</f>
        <v>0.071428571428571</v>
      </c>
      <c r="R13" s="79">
        <v>3</v>
      </c>
      <c r="S13" s="79">
        <v>1</v>
      </c>
      <c r="T13" s="80">
        <f>IFERROR(R13/(P13),"-")</f>
        <v>0.42857142857143</v>
      </c>
      <c r="U13" s="186"/>
      <c r="V13" s="82">
        <v>2</v>
      </c>
      <c r="W13" s="80">
        <f>IF(P13=0,"-",V13/P13)</f>
        <v>0.28571428571429</v>
      </c>
      <c r="X13" s="185">
        <v>6000</v>
      </c>
      <c r="Y13" s="186">
        <f>IFERROR(X13/P13,"-")</f>
        <v>857.14285714286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0.57142857142857</v>
      </c>
      <c r="BG13" s="110">
        <v>1</v>
      </c>
      <c r="BH13" s="112">
        <f>IFERROR(BG13/BE13,"-")</f>
        <v>0.25</v>
      </c>
      <c r="BI13" s="113">
        <v>3000</v>
      </c>
      <c r="BJ13" s="114">
        <f>IFERROR(BI13/BE13,"-")</f>
        <v>750</v>
      </c>
      <c r="BK13" s="115">
        <v>1</v>
      </c>
      <c r="BL13" s="115"/>
      <c r="BM13" s="115"/>
      <c r="BN13" s="117">
        <v>1</v>
      </c>
      <c r="BO13" s="118">
        <f>IF(P13=0,"",IF(BN13=0,"",(BN13/P13)))</f>
        <v>0.14285714285714</v>
      </c>
      <c r="BP13" s="119">
        <v>1</v>
      </c>
      <c r="BQ13" s="120">
        <f>IFERROR(BP13/BN13,"-")</f>
        <v>1</v>
      </c>
      <c r="BR13" s="121">
        <v>3000</v>
      </c>
      <c r="BS13" s="122">
        <f>IFERROR(BR13/BN13,"-")</f>
        <v>3000</v>
      </c>
      <c r="BT13" s="123">
        <v>1</v>
      </c>
      <c r="BU13" s="123"/>
      <c r="BV13" s="123"/>
      <c r="BW13" s="124">
        <v>2</v>
      </c>
      <c r="BX13" s="125">
        <f>IF(P13=0,"",IF(BW13=0,"",(BW13/P13)))</f>
        <v>0.28571428571429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6000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93</v>
      </c>
      <c r="C14" s="189"/>
      <c r="D14" s="189" t="s">
        <v>94</v>
      </c>
      <c r="E14" s="189" t="s">
        <v>95</v>
      </c>
      <c r="F14" s="189" t="s">
        <v>65</v>
      </c>
      <c r="G14" s="88" t="s">
        <v>87</v>
      </c>
      <c r="H14" s="88" t="s">
        <v>96</v>
      </c>
      <c r="I14" s="88"/>
      <c r="J14" s="180"/>
      <c r="K14" s="79">
        <v>63</v>
      </c>
      <c r="L14" s="79">
        <v>0</v>
      </c>
      <c r="M14" s="79">
        <v>264</v>
      </c>
      <c r="N14" s="89">
        <v>17</v>
      </c>
      <c r="O14" s="90">
        <v>0</v>
      </c>
      <c r="P14" s="91">
        <f>N14+O14</f>
        <v>17</v>
      </c>
      <c r="Q14" s="80">
        <f>IFERROR(P14/M14,"-")</f>
        <v>0.064393939393939</v>
      </c>
      <c r="R14" s="79">
        <v>8</v>
      </c>
      <c r="S14" s="79">
        <v>2</v>
      </c>
      <c r="T14" s="80">
        <f>IFERROR(R14/(P14),"-")</f>
        <v>0.47058823529412</v>
      </c>
      <c r="U14" s="186"/>
      <c r="V14" s="82">
        <v>5</v>
      </c>
      <c r="W14" s="80">
        <f>IF(P14=0,"-",V14/P14)</f>
        <v>0.29411764705882</v>
      </c>
      <c r="X14" s="185">
        <v>40000</v>
      </c>
      <c r="Y14" s="186">
        <f>IFERROR(X14/P14,"-")</f>
        <v>2352.9411764706</v>
      </c>
      <c r="Z14" s="186">
        <f>IFERROR(X14/V14,"-")</f>
        <v>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0.058823529411765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0.17647058823529</v>
      </c>
      <c r="BG14" s="110">
        <v>1</v>
      </c>
      <c r="BH14" s="112">
        <f>IFERROR(BG14/BE14,"-")</f>
        <v>0.33333333333333</v>
      </c>
      <c r="BI14" s="113">
        <v>3000</v>
      </c>
      <c r="BJ14" s="114">
        <f>IFERROR(BI14/BE14,"-")</f>
        <v>1000</v>
      </c>
      <c r="BK14" s="115">
        <v>1</v>
      </c>
      <c r="BL14" s="115"/>
      <c r="BM14" s="115"/>
      <c r="BN14" s="117">
        <v>5</v>
      </c>
      <c r="BO14" s="118">
        <f>IF(P14=0,"",IF(BN14=0,"",(BN14/P14)))</f>
        <v>0.29411764705882</v>
      </c>
      <c r="BP14" s="119">
        <v>2</v>
      </c>
      <c r="BQ14" s="120">
        <f>IFERROR(BP14/BN14,"-")</f>
        <v>0.4</v>
      </c>
      <c r="BR14" s="121">
        <v>16000</v>
      </c>
      <c r="BS14" s="122">
        <f>IFERROR(BR14/BN14,"-")</f>
        <v>3200</v>
      </c>
      <c r="BT14" s="123">
        <v>1</v>
      </c>
      <c r="BU14" s="123"/>
      <c r="BV14" s="123">
        <v>1</v>
      </c>
      <c r="BW14" s="124">
        <v>6</v>
      </c>
      <c r="BX14" s="125">
        <f>IF(P14=0,"",IF(BW14=0,"",(BW14/P14)))</f>
        <v>0.35294117647059</v>
      </c>
      <c r="BY14" s="126">
        <v>1</v>
      </c>
      <c r="BZ14" s="127">
        <f>IFERROR(BY14/BW14,"-")</f>
        <v>0.16666666666667</v>
      </c>
      <c r="CA14" s="128">
        <v>3000</v>
      </c>
      <c r="CB14" s="129">
        <f>IFERROR(CA14/BW14,"-")</f>
        <v>500</v>
      </c>
      <c r="CC14" s="130">
        <v>1</v>
      </c>
      <c r="CD14" s="130"/>
      <c r="CE14" s="130"/>
      <c r="CF14" s="131">
        <v>2</v>
      </c>
      <c r="CG14" s="132">
        <f>IF(P14=0,"",IF(CF14=0,"",(CF14/P14)))</f>
        <v>0.11764705882353</v>
      </c>
      <c r="CH14" s="133">
        <v>1</v>
      </c>
      <c r="CI14" s="134">
        <f>IFERROR(CH14/CF14,"-")</f>
        <v>0.5</v>
      </c>
      <c r="CJ14" s="135">
        <v>18000</v>
      </c>
      <c r="CK14" s="136">
        <f>IFERROR(CJ14/CF14,"-")</f>
        <v>9000</v>
      </c>
      <c r="CL14" s="137"/>
      <c r="CM14" s="137"/>
      <c r="CN14" s="137">
        <v>1</v>
      </c>
      <c r="CO14" s="138">
        <v>5</v>
      </c>
      <c r="CP14" s="139">
        <v>40000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97</v>
      </c>
      <c r="C15" s="189"/>
      <c r="D15" s="189" t="s">
        <v>82</v>
      </c>
      <c r="E15" s="189" t="s">
        <v>82</v>
      </c>
      <c r="F15" s="189" t="s">
        <v>83</v>
      </c>
      <c r="G15" s="88"/>
      <c r="H15" s="88"/>
      <c r="I15" s="88"/>
      <c r="J15" s="180"/>
      <c r="K15" s="79">
        <v>226</v>
      </c>
      <c r="L15" s="79">
        <v>100</v>
      </c>
      <c r="M15" s="79">
        <v>158</v>
      </c>
      <c r="N15" s="89">
        <v>21</v>
      </c>
      <c r="O15" s="90">
        <v>0</v>
      </c>
      <c r="P15" s="91">
        <f>N15+O15</f>
        <v>21</v>
      </c>
      <c r="Q15" s="80">
        <f>IFERROR(P15/M15,"-")</f>
        <v>0.13291139240506</v>
      </c>
      <c r="R15" s="79">
        <v>13</v>
      </c>
      <c r="S15" s="79">
        <v>1</v>
      </c>
      <c r="T15" s="80">
        <f>IFERROR(R15/(P15),"-")</f>
        <v>0.61904761904762</v>
      </c>
      <c r="U15" s="186"/>
      <c r="V15" s="82">
        <v>6</v>
      </c>
      <c r="W15" s="80">
        <f>IF(P15=0,"-",V15/P15)</f>
        <v>0.28571428571429</v>
      </c>
      <c r="X15" s="185">
        <v>310000</v>
      </c>
      <c r="Y15" s="186">
        <f>IFERROR(X15/P15,"-")</f>
        <v>14761.904761905</v>
      </c>
      <c r="Z15" s="186">
        <f>IFERROR(X15/V15,"-")</f>
        <v>51666.666666667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0.047619047619048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5</v>
      </c>
      <c r="BF15" s="111">
        <f>IF(P15=0,"",IF(BE15=0,"",(BE15/P15)))</f>
        <v>0.23809523809524</v>
      </c>
      <c r="BG15" s="110">
        <v>2</v>
      </c>
      <c r="BH15" s="112">
        <f>IFERROR(BG15/BE15,"-")</f>
        <v>0.4</v>
      </c>
      <c r="BI15" s="113">
        <v>51000</v>
      </c>
      <c r="BJ15" s="114">
        <f>IFERROR(BI15/BE15,"-")</f>
        <v>10200</v>
      </c>
      <c r="BK15" s="115"/>
      <c r="BL15" s="115">
        <v>1</v>
      </c>
      <c r="BM15" s="115">
        <v>1</v>
      </c>
      <c r="BN15" s="117">
        <v>7</v>
      </c>
      <c r="BO15" s="118">
        <f>IF(P15=0,"",IF(BN15=0,"",(BN15/P15)))</f>
        <v>0.33333333333333</v>
      </c>
      <c r="BP15" s="119">
        <v>1</v>
      </c>
      <c r="BQ15" s="120">
        <f>IFERROR(BP15/BN15,"-")</f>
        <v>0.14285714285714</v>
      </c>
      <c r="BR15" s="121">
        <v>15000</v>
      </c>
      <c r="BS15" s="122">
        <f>IFERROR(BR15/BN15,"-")</f>
        <v>2142.8571428571</v>
      </c>
      <c r="BT15" s="123"/>
      <c r="BU15" s="123"/>
      <c r="BV15" s="123">
        <v>1</v>
      </c>
      <c r="BW15" s="124">
        <v>4</v>
      </c>
      <c r="BX15" s="125">
        <f>IF(P15=0,"",IF(BW15=0,"",(BW15/P15)))</f>
        <v>0.19047619047619</v>
      </c>
      <c r="BY15" s="126">
        <v>2</v>
      </c>
      <c r="BZ15" s="127">
        <f>IFERROR(BY15/BW15,"-")</f>
        <v>0.5</v>
      </c>
      <c r="CA15" s="128">
        <v>241000</v>
      </c>
      <c r="CB15" s="129">
        <f>IFERROR(CA15/BW15,"-")</f>
        <v>60250</v>
      </c>
      <c r="CC15" s="130"/>
      <c r="CD15" s="130">
        <v>1</v>
      </c>
      <c r="CE15" s="130">
        <v>1</v>
      </c>
      <c r="CF15" s="131">
        <v>4</v>
      </c>
      <c r="CG15" s="132">
        <f>IF(P15=0,"",IF(CF15=0,"",(CF15/P15)))</f>
        <v>0.19047619047619</v>
      </c>
      <c r="CH15" s="133">
        <v>1</v>
      </c>
      <c r="CI15" s="134">
        <f>IFERROR(CH15/CF15,"-")</f>
        <v>0.25</v>
      </c>
      <c r="CJ15" s="135">
        <v>3000</v>
      </c>
      <c r="CK15" s="136">
        <f>IFERROR(CJ15/CF15,"-")</f>
        <v>750</v>
      </c>
      <c r="CL15" s="137">
        <v>1</v>
      </c>
      <c r="CM15" s="137"/>
      <c r="CN15" s="137"/>
      <c r="CO15" s="138">
        <v>6</v>
      </c>
      <c r="CP15" s="139">
        <v>310000</v>
      </c>
      <c r="CQ15" s="139">
        <v>233000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0.5921568627451</v>
      </c>
      <c r="B18" s="39"/>
      <c r="C18" s="39"/>
      <c r="D18" s="39"/>
      <c r="E18" s="39"/>
      <c r="F18" s="39"/>
      <c r="G18" s="40" t="s">
        <v>98</v>
      </c>
      <c r="H18" s="40"/>
      <c r="I18" s="40"/>
      <c r="J18" s="183">
        <f>SUM(J6:J17)</f>
        <v>1020000</v>
      </c>
      <c r="K18" s="41">
        <f>SUM(K6:K17)</f>
        <v>598</v>
      </c>
      <c r="L18" s="41">
        <f>SUM(L6:L17)</f>
        <v>218</v>
      </c>
      <c r="M18" s="41">
        <f>SUM(M6:M17)</f>
        <v>1056</v>
      </c>
      <c r="N18" s="41">
        <f>SUM(N6:N17)</f>
        <v>81</v>
      </c>
      <c r="O18" s="41">
        <f>SUM(O6:O17)</f>
        <v>1</v>
      </c>
      <c r="P18" s="41">
        <f>SUM(P6:P17)</f>
        <v>82</v>
      </c>
      <c r="Q18" s="42">
        <f>IFERROR(P18/M18,"-")</f>
        <v>0.077651515151515</v>
      </c>
      <c r="R18" s="76">
        <f>SUM(R6:R17)</f>
        <v>40</v>
      </c>
      <c r="S18" s="76">
        <f>SUM(S6:S17)</f>
        <v>10</v>
      </c>
      <c r="T18" s="42">
        <f>IFERROR(R18/P18,"-")</f>
        <v>0.48780487804878</v>
      </c>
      <c r="U18" s="188">
        <f>IFERROR(J18/P18,"-")</f>
        <v>12439.024390244</v>
      </c>
      <c r="V18" s="44">
        <f>SUM(V6:V17)</f>
        <v>22</v>
      </c>
      <c r="W18" s="42">
        <f>IFERROR(V18/P18,"-")</f>
        <v>0.26829268292683</v>
      </c>
      <c r="X18" s="183">
        <f>SUM(X6:X17)</f>
        <v>604000</v>
      </c>
      <c r="Y18" s="183">
        <f>IFERROR(X18/P18,"-")</f>
        <v>7365.8536585366</v>
      </c>
      <c r="Z18" s="183">
        <f>IFERROR(X18/V18,"-")</f>
        <v>27454.545454545</v>
      </c>
      <c r="AA18" s="183">
        <f>X18-J18</f>
        <v>-416000</v>
      </c>
      <c r="AB18" s="45">
        <f>X18/J18</f>
        <v>0.5921568627451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99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0.88541666666667</v>
      </c>
      <c r="B6" s="189" t="s">
        <v>100</v>
      </c>
      <c r="C6" s="189" t="s">
        <v>101</v>
      </c>
      <c r="D6" s="189" t="s">
        <v>102</v>
      </c>
      <c r="E6" s="189" t="s">
        <v>71</v>
      </c>
      <c r="F6" s="189" t="s">
        <v>103</v>
      </c>
      <c r="G6" s="88" t="s">
        <v>104</v>
      </c>
      <c r="H6" s="88" t="s">
        <v>105</v>
      </c>
      <c r="I6" s="88" t="s">
        <v>106</v>
      </c>
      <c r="J6" s="180">
        <v>96000</v>
      </c>
      <c r="K6" s="79">
        <v>31</v>
      </c>
      <c r="L6" s="79">
        <v>0</v>
      </c>
      <c r="M6" s="79">
        <v>97</v>
      </c>
      <c r="N6" s="89">
        <v>14</v>
      </c>
      <c r="O6" s="90">
        <v>1</v>
      </c>
      <c r="P6" s="91">
        <f>N6+O6</f>
        <v>15</v>
      </c>
      <c r="Q6" s="80">
        <f>IFERROR(P6/M6,"-")</f>
        <v>0.15463917525773</v>
      </c>
      <c r="R6" s="79">
        <v>2</v>
      </c>
      <c r="S6" s="79">
        <v>3</v>
      </c>
      <c r="T6" s="80">
        <f>IFERROR(R6/(P6),"-")</f>
        <v>0.13333333333333</v>
      </c>
      <c r="U6" s="186">
        <f>IFERROR(J6/SUM(N6:O7),"-")</f>
        <v>3428.5714285714</v>
      </c>
      <c r="V6" s="82">
        <v>3</v>
      </c>
      <c r="W6" s="80">
        <f>IF(P6=0,"-",V6/P6)</f>
        <v>0.2</v>
      </c>
      <c r="X6" s="185">
        <v>56000</v>
      </c>
      <c r="Y6" s="186">
        <f>IFERROR(X6/P6,"-")</f>
        <v>3733.3333333333</v>
      </c>
      <c r="Z6" s="186">
        <f>IFERROR(X6/V6,"-")</f>
        <v>18666.666666667</v>
      </c>
      <c r="AA6" s="180">
        <f>SUM(X6:X7)-SUM(J6:J7)</f>
        <v>-11000</v>
      </c>
      <c r="AB6" s="83">
        <f>SUM(X6:X7)/SUM(J6:J7)</f>
        <v>0.88541666666667</v>
      </c>
      <c r="AC6" s="77"/>
      <c r="AD6" s="92">
        <v>4</v>
      </c>
      <c r="AE6" s="93">
        <f>IF(P6=0,"",IF(AD6=0,"",(AD6/P6)))</f>
        <v>0.26666666666667</v>
      </c>
      <c r="AF6" s="92">
        <v>1</v>
      </c>
      <c r="AG6" s="94">
        <f>IFERROR(AF6/AD6,"-")</f>
        <v>0.25</v>
      </c>
      <c r="AH6" s="95">
        <v>5000</v>
      </c>
      <c r="AI6" s="96">
        <f>IFERROR(AH6/AD6,"-")</f>
        <v>1250</v>
      </c>
      <c r="AJ6" s="97">
        <v>1</v>
      </c>
      <c r="AK6" s="97"/>
      <c r="AL6" s="97"/>
      <c r="AM6" s="98">
        <v>7</v>
      </c>
      <c r="AN6" s="99">
        <f>IF(P6=0,"",IF(AM6=0,"",(AM6/P6)))</f>
        <v>0.46666666666667</v>
      </c>
      <c r="AO6" s="98">
        <v>1</v>
      </c>
      <c r="AP6" s="100">
        <f>IFERROR(AO6/AM6,"-")</f>
        <v>0.14285714285714</v>
      </c>
      <c r="AQ6" s="101">
        <v>8000</v>
      </c>
      <c r="AR6" s="102">
        <f>IFERROR(AQ6/AM6,"-")</f>
        <v>1142.8571428571</v>
      </c>
      <c r="AS6" s="103"/>
      <c r="AT6" s="103">
        <v>1</v>
      </c>
      <c r="AU6" s="103"/>
      <c r="AV6" s="104">
        <v>2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0.066666666666667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0.066666666666667</v>
      </c>
      <c r="BY6" s="126">
        <v>1</v>
      </c>
      <c r="BZ6" s="127">
        <f>IFERROR(BY6/BW6,"-")</f>
        <v>1</v>
      </c>
      <c r="CA6" s="128">
        <v>43000</v>
      </c>
      <c r="CB6" s="129">
        <f>IFERROR(CA6/BW6,"-")</f>
        <v>43000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56000</v>
      </c>
      <c r="CQ6" s="139">
        <v>43000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107</v>
      </c>
      <c r="C7" s="189"/>
      <c r="D7" s="189"/>
      <c r="E7" s="189"/>
      <c r="F7" s="189" t="s">
        <v>83</v>
      </c>
      <c r="G7" s="88"/>
      <c r="H7" s="88"/>
      <c r="I7" s="88"/>
      <c r="J7" s="180"/>
      <c r="K7" s="79">
        <v>63</v>
      </c>
      <c r="L7" s="79">
        <v>42</v>
      </c>
      <c r="M7" s="79">
        <v>32</v>
      </c>
      <c r="N7" s="89">
        <v>13</v>
      </c>
      <c r="O7" s="90">
        <v>0</v>
      </c>
      <c r="P7" s="91">
        <f>N7+O7</f>
        <v>13</v>
      </c>
      <c r="Q7" s="80">
        <f>IFERROR(P7/M7,"-")</f>
        <v>0.40625</v>
      </c>
      <c r="R7" s="79">
        <v>2</v>
      </c>
      <c r="S7" s="79">
        <v>2</v>
      </c>
      <c r="T7" s="80">
        <f>IFERROR(R7/(P7),"-")</f>
        <v>0.15384615384615</v>
      </c>
      <c r="U7" s="186"/>
      <c r="V7" s="82">
        <v>3</v>
      </c>
      <c r="W7" s="80">
        <f>IF(P7=0,"-",V7/P7)</f>
        <v>0.23076923076923</v>
      </c>
      <c r="X7" s="185">
        <v>29000</v>
      </c>
      <c r="Y7" s="186">
        <f>IFERROR(X7/P7,"-")</f>
        <v>2230.7692307692</v>
      </c>
      <c r="Z7" s="186">
        <f>IFERROR(X7/V7,"-")</f>
        <v>9666.6666666667</v>
      </c>
      <c r="AA7" s="180"/>
      <c r="AB7" s="83"/>
      <c r="AC7" s="77"/>
      <c r="AD7" s="92">
        <v>2</v>
      </c>
      <c r="AE7" s="93">
        <f>IF(P7=0,"",IF(AD7=0,"",(AD7/P7)))</f>
        <v>0.15384615384615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0.15384615384615</v>
      </c>
      <c r="AO7" s="98">
        <v>1</v>
      </c>
      <c r="AP7" s="100">
        <f>IFERROR(AO7/AM7,"-")</f>
        <v>0.5</v>
      </c>
      <c r="AQ7" s="101">
        <v>3000</v>
      </c>
      <c r="AR7" s="102">
        <f>IFERROR(AQ7/AM7,"-")</f>
        <v>1500</v>
      </c>
      <c r="AS7" s="103">
        <v>1</v>
      </c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6</v>
      </c>
      <c r="BF7" s="111">
        <f>IF(P7=0,"",IF(BE7=0,"",(BE7/P7)))</f>
        <v>0.46153846153846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0.15384615384615</v>
      </c>
      <c r="BP7" s="119">
        <v>1</v>
      </c>
      <c r="BQ7" s="120">
        <f>IFERROR(BP7/BN7,"-")</f>
        <v>0.5</v>
      </c>
      <c r="BR7" s="121">
        <v>13000</v>
      </c>
      <c r="BS7" s="122">
        <f>IFERROR(BR7/BN7,"-")</f>
        <v>6500</v>
      </c>
      <c r="BT7" s="123"/>
      <c r="BU7" s="123"/>
      <c r="BV7" s="123">
        <v>1</v>
      </c>
      <c r="BW7" s="124">
        <v>1</v>
      </c>
      <c r="BX7" s="125">
        <f>IF(P7=0,"",IF(BW7=0,"",(BW7/P7)))</f>
        <v>0.076923076923077</v>
      </c>
      <c r="BY7" s="126">
        <v>1</v>
      </c>
      <c r="BZ7" s="127">
        <f>IFERROR(BY7/BW7,"-")</f>
        <v>1</v>
      </c>
      <c r="CA7" s="128">
        <v>13000</v>
      </c>
      <c r="CB7" s="129">
        <f>IFERROR(CA7/BW7,"-")</f>
        <v>13000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29000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0.1078431372549</v>
      </c>
      <c r="B8" s="189" t="s">
        <v>108</v>
      </c>
      <c r="C8" s="189" t="s">
        <v>109</v>
      </c>
      <c r="D8" s="189" t="s">
        <v>110</v>
      </c>
      <c r="E8" s="189"/>
      <c r="F8" s="189" t="s">
        <v>103</v>
      </c>
      <c r="G8" s="88" t="s">
        <v>111</v>
      </c>
      <c r="H8" s="88" t="s">
        <v>112</v>
      </c>
      <c r="I8" s="88" t="s">
        <v>113</v>
      </c>
      <c r="J8" s="180">
        <v>102000</v>
      </c>
      <c r="K8" s="79">
        <v>6</v>
      </c>
      <c r="L8" s="79">
        <v>0</v>
      </c>
      <c r="M8" s="79">
        <v>43</v>
      </c>
      <c r="N8" s="89">
        <v>2</v>
      </c>
      <c r="O8" s="90">
        <v>0</v>
      </c>
      <c r="P8" s="91">
        <f>N8+O8</f>
        <v>2</v>
      </c>
      <c r="Q8" s="80">
        <f>IFERROR(P8/M8,"-")</f>
        <v>0.046511627906977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6375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-91000</v>
      </c>
      <c r="AB8" s="83">
        <f>SUM(X8:X9)/SUM(J8:J9)</f>
        <v>0.1078431372549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114</v>
      </c>
      <c r="C9" s="189"/>
      <c r="D9" s="189"/>
      <c r="E9" s="189"/>
      <c r="F9" s="189" t="s">
        <v>83</v>
      </c>
      <c r="G9" s="88"/>
      <c r="H9" s="88"/>
      <c r="I9" s="88"/>
      <c r="J9" s="180"/>
      <c r="K9" s="79">
        <v>174</v>
      </c>
      <c r="L9" s="79">
        <v>73</v>
      </c>
      <c r="M9" s="79">
        <v>68</v>
      </c>
      <c r="N9" s="89">
        <v>14</v>
      </c>
      <c r="O9" s="90">
        <v>0</v>
      </c>
      <c r="P9" s="91">
        <f>N9+O9</f>
        <v>14</v>
      </c>
      <c r="Q9" s="80">
        <f>IFERROR(P9/M9,"-")</f>
        <v>0.20588235294118</v>
      </c>
      <c r="R9" s="79">
        <v>4</v>
      </c>
      <c r="S9" s="79">
        <v>0</v>
      </c>
      <c r="T9" s="80">
        <f>IFERROR(R9/(P9),"-")</f>
        <v>0.28571428571429</v>
      </c>
      <c r="U9" s="186"/>
      <c r="V9" s="82">
        <v>2</v>
      </c>
      <c r="W9" s="80">
        <f>IF(P9=0,"-",V9/P9)</f>
        <v>0.14285714285714</v>
      </c>
      <c r="X9" s="185">
        <v>11000</v>
      </c>
      <c r="Y9" s="186">
        <f>IFERROR(X9/P9,"-")</f>
        <v>785.71428571429</v>
      </c>
      <c r="Z9" s="186">
        <f>IFERROR(X9/V9,"-")</f>
        <v>5500</v>
      </c>
      <c r="AA9" s="180"/>
      <c r="AB9" s="83"/>
      <c r="AC9" s="77"/>
      <c r="AD9" s="92">
        <v>1</v>
      </c>
      <c r="AE9" s="93">
        <f>IF(P9=0,"",IF(AD9=0,"",(AD9/P9)))</f>
        <v>0.071428571428571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0.071428571428571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0.42857142857143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0.42857142857143</v>
      </c>
      <c r="BP9" s="119">
        <v>2</v>
      </c>
      <c r="BQ9" s="120">
        <f>IFERROR(BP9/BN9,"-")</f>
        <v>0.33333333333333</v>
      </c>
      <c r="BR9" s="121">
        <v>11000</v>
      </c>
      <c r="BS9" s="122">
        <f>IFERROR(BR9/BN9,"-")</f>
        <v>1833.3333333333</v>
      </c>
      <c r="BT9" s="123">
        <v>1</v>
      </c>
      <c r="BU9" s="123">
        <v>1</v>
      </c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11000</v>
      </c>
      <c r="CQ9" s="139">
        <v>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0.65555555555556</v>
      </c>
      <c r="B10" s="189" t="s">
        <v>115</v>
      </c>
      <c r="C10" s="189" t="s">
        <v>109</v>
      </c>
      <c r="D10" s="189" t="s">
        <v>116</v>
      </c>
      <c r="E10" s="189"/>
      <c r="F10" s="189" t="s">
        <v>103</v>
      </c>
      <c r="G10" s="88" t="s">
        <v>117</v>
      </c>
      <c r="H10" s="88" t="s">
        <v>118</v>
      </c>
      <c r="I10" s="88" t="s">
        <v>119</v>
      </c>
      <c r="J10" s="180">
        <v>90000</v>
      </c>
      <c r="K10" s="79">
        <v>2</v>
      </c>
      <c r="L10" s="79">
        <v>0</v>
      </c>
      <c r="M10" s="79">
        <v>16</v>
      </c>
      <c r="N10" s="89">
        <v>1</v>
      </c>
      <c r="O10" s="90">
        <v>0</v>
      </c>
      <c r="P10" s="91">
        <f>N10+O10</f>
        <v>1</v>
      </c>
      <c r="Q10" s="80">
        <f>IFERROR(P10/M10,"-")</f>
        <v>0.0625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5625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-31000</v>
      </c>
      <c r="AB10" s="83">
        <f>SUM(X10:X11)/SUM(J10:J11)</f>
        <v>0.65555555555556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120</v>
      </c>
      <c r="C11" s="189"/>
      <c r="D11" s="189"/>
      <c r="E11" s="189"/>
      <c r="F11" s="189" t="s">
        <v>83</v>
      </c>
      <c r="G11" s="88"/>
      <c r="H11" s="88"/>
      <c r="I11" s="88"/>
      <c r="J11" s="180"/>
      <c r="K11" s="79">
        <v>103</v>
      </c>
      <c r="L11" s="79">
        <v>67</v>
      </c>
      <c r="M11" s="79">
        <v>31</v>
      </c>
      <c r="N11" s="89">
        <v>15</v>
      </c>
      <c r="O11" s="90">
        <v>0</v>
      </c>
      <c r="P11" s="91">
        <f>N11+O11</f>
        <v>15</v>
      </c>
      <c r="Q11" s="80">
        <f>IFERROR(P11/M11,"-")</f>
        <v>0.48387096774194</v>
      </c>
      <c r="R11" s="79">
        <v>9</v>
      </c>
      <c r="S11" s="79">
        <v>2</v>
      </c>
      <c r="T11" s="80">
        <f>IFERROR(R11/(P11),"-")</f>
        <v>0.6</v>
      </c>
      <c r="U11" s="186"/>
      <c r="V11" s="82">
        <v>3</v>
      </c>
      <c r="W11" s="80">
        <f>IF(P11=0,"-",V11/P11)</f>
        <v>0.2</v>
      </c>
      <c r="X11" s="185">
        <v>59000</v>
      </c>
      <c r="Y11" s="186">
        <f>IFERROR(X11/P11,"-")</f>
        <v>3933.3333333333</v>
      </c>
      <c r="Z11" s="186">
        <f>IFERROR(X11/V11,"-")</f>
        <v>19666.666666667</v>
      </c>
      <c r="AA11" s="180"/>
      <c r="AB11" s="83"/>
      <c r="AC11" s="77"/>
      <c r="AD11" s="92">
        <v>1</v>
      </c>
      <c r="AE11" s="93">
        <f>IF(P11=0,"",IF(AD11=0,"",(AD11/P11)))</f>
        <v>0.066666666666667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0.066666666666667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0.26666666666667</v>
      </c>
      <c r="BG11" s="110">
        <v>1</v>
      </c>
      <c r="BH11" s="112">
        <f>IFERROR(BG11/BE11,"-")</f>
        <v>0.25</v>
      </c>
      <c r="BI11" s="113">
        <v>13000</v>
      </c>
      <c r="BJ11" s="114">
        <f>IFERROR(BI11/BE11,"-")</f>
        <v>3250</v>
      </c>
      <c r="BK11" s="115"/>
      <c r="BL11" s="115">
        <v>1</v>
      </c>
      <c r="BM11" s="115"/>
      <c r="BN11" s="117">
        <v>5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0.26666666666667</v>
      </c>
      <c r="BY11" s="126">
        <v>2</v>
      </c>
      <c r="BZ11" s="127">
        <f>IFERROR(BY11/BW11,"-")</f>
        <v>0.5</v>
      </c>
      <c r="CA11" s="128">
        <v>46000</v>
      </c>
      <c r="CB11" s="129">
        <f>IFERROR(CA11/BW11,"-")</f>
        <v>11500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59000</v>
      </c>
      <c r="CQ11" s="139">
        <v>43000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1.7222222222222</v>
      </c>
      <c r="B12" s="189" t="s">
        <v>121</v>
      </c>
      <c r="C12" s="189" t="s">
        <v>109</v>
      </c>
      <c r="D12" s="189" t="s">
        <v>122</v>
      </c>
      <c r="E12" s="189"/>
      <c r="F12" s="189" t="s">
        <v>103</v>
      </c>
      <c r="G12" s="88" t="s">
        <v>123</v>
      </c>
      <c r="H12" s="88" t="s">
        <v>112</v>
      </c>
      <c r="I12" s="88" t="s">
        <v>124</v>
      </c>
      <c r="J12" s="180">
        <v>90000</v>
      </c>
      <c r="K12" s="79">
        <v>19</v>
      </c>
      <c r="L12" s="79">
        <v>0</v>
      </c>
      <c r="M12" s="79">
        <v>59</v>
      </c>
      <c r="N12" s="89">
        <v>4</v>
      </c>
      <c r="O12" s="90">
        <v>0</v>
      </c>
      <c r="P12" s="91">
        <f>N12+O12</f>
        <v>4</v>
      </c>
      <c r="Q12" s="80">
        <f>IFERROR(P12/M12,"-")</f>
        <v>0.067796610169492</v>
      </c>
      <c r="R12" s="79">
        <v>2</v>
      </c>
      <c r="S12" s="79">
        <v>0</v>
      </c>
      <c r="T12" s="80">
        <f>IFERROR(R12/(P12),"-")</f>
        <v>0.5</v>
      </c>
      <c r="U12" s="186">
        <f>IFERROR(J12/SUM(N12:O13),"-")</f>
        <v>7500</v>
      </c>
      <c r="V12" s="82">
        <v>1</v>
      </c>
      <c r="W12" s="80">
        <f>IF(P12=0,"-",V12/P12)</f>
        <v>0.25</v>
      </c>
      <c r="X12" s="185">
        <v>5000</v>
      </c>
      <c r="Y12" s="186">
        <f>IFERROR(X12/P12,"-")</f>
        <v>1250</v>
      </c>
      <c r="Z12" s="186">
        <f>IFERROR(X12/V12,"-")</f>
        <v>5000</v>
      </c>
      <c r="AA12" s="180">
        <f>SUM(X12:X13)-SUM(J12:J13)</f>
        <v>65000</v>
      </c>
      <c r="AB12" s="83">
        <f>SUM(X12:X13)/SUM(J12:J13)</f>
        <v>1.7222222222222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0.75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>
        <v>1</v>
      </c>
      <c r="BZ12" s="127">
        <f>IFERROR(BY12/BW12,"-")</f>
        <v>1</v>
      </c>
      <c r="CA12" s="128">
        <v>5000</v>
      </c>
      <c r="CB12" s="129">
        <f>IFERROR(CA12/BW12,"-")</f>
        <v>5000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125</v>
      </c>
      <c r="C13" s="189"/>
      <c r="D13" s="189"/>
      <c r="E13" s="189"/>
      <c r="F13" s="189" t="s">
        <v>83</v>
      </c>
      <c r="G13" s="88"/>
      <c r="H13" s="88"/>
      <c r="I13" s="88"/>
      <c r="J13" s="180"/>
      <c r="K13" s="79">
        <v>58</v>
      </c>
      <c r="L13" s="79">
        <v>41</v>
      </c>
      <c r="M13" s="79">
        <v>34</v>
      </c>
      <c r="N13" s="89">
        <v>8</v>
      </c>
      <c r="O13" s="90">
        <v>0</v>
      </c>
      <c r="P13" s="91">
        <f>N13+O13</f>
        <v>8</v>
      </c>
      <c r="Q13" s="80">
        <f>IFERROR(P13/M13,"-")</f>
        <v>0.23529411764706</v>
      </c>
      <c r="R13" s="79">
        <v>4</v>
      </c>
      <c r="S13" s="79">
        <v>0</v>
      </c>
      <c r="T13" s="80">
        <f>IFERROR(R13/(P13),"-")</f>
        <v>0.5</v>
      </c>
      <c r="U13" s="186"/>
      <c r="V13" s="82">
        <v>2</v>
      </c>
      <c r="W13" s="80">
        <f>IF(P13=0,"-",V13/P13)</f>
        <v>0.25</v>
      </c>
      <c r="X13" s="185">
        <v>150000</v>
      </c>
      <c r="Y13" s="186">
        <f>IFERROR(X13/P13,"-")</f>
        <v>18750</v>
      </c>
      <c r="Z13" s="186">
        <f>IFERROR(X13/V13,"-")</f>
        <v>75000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0.125</v>
      </c>
      <c r="AX13" s="104">
        <v>1</v>
      </c>
      <c r="AY13" s="106">
        <f>IFERROR(AX13/AV13,"-")</f>
        <v>1</v>
      </c>
      <c r="AZ13" s="107">
        <v>3000</v>
      </c>
      <c r="BA13" s="108">
        <f>IFERROR(AZ13/AV13,"-")</f>
        <v>3000</v>
      </c>
      <c r="BB13" s="109">
        <v>1</v>
      </c>
      <c r="BC13" s="109"/>
      <c r="BD13" s="109"/>
      <c r="BE13" s="110">
        <v>3</v>
      </c>
      <c r="BF13" s="111">
        <f>IF(P13=0,"",IF(BE13=0,"",(BE13/P13)))</f>
        <v>0.375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0.25</v>
      </c>
      <c r="BP13" s="119">
        <v>1</v>
      </c>
      <c r="BQ13" s="120">
        <f>IFERROR(BP13/BN13,"-")</f>
        <v>0.5</v>
      </c>
      <c r="BR13" s="121">
        <v>147000</v>
      </c>
      <c r="BS13" s="122">
        <f>IFERROR(BR13/BN13,"-")</f>
        <v>73500</v>
      </c>
      <c r="BT13" s="123"/>
      <c r="BU13" s="123"/>
      <c r="BV13" s="123">
        <v>1</v>
      </c>
      <c r="BW13" s="124">
        <v>2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150000</v>
      </c>
      <c r="CQ13" s="139">
        <v>147000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1.566</v>
      </c>
      <c r="B14" s="189" t="s">
        <v>126</v>
      </c>
      <c r="C14" s="189"/>
      <c r="D14" s="189"/>
      <c r="E14" s="189"/>
      <c r="F14" s="189" t="s">
        <v>103</v>
      </c>
      <c r="G14" s="88" t="s">
        <v>127</v>
      </c>
      <c r="H14" s="88"/>
      <c r="I14" s="190" t="s">
        <v>128</v>
      </c>
      <c r="J14" s="180">
        <v>500000</v>
      </c>
      <c r="K14" s="79">
        <v>110</v>
      </c>
      <c r="L14" s="79">
        <v>0</v>
      </c>
      <c r="M14" s="79">
        <v>452</v>
      </c>
      <c r="N14" s="89">
        <v>40</v>
      </c>
      <c r="O14" s="90">
        <v>0</v>
      </c>
      <c r="P14" s="91">
        <f>N14+O14</f>
        <v>40</v>
      </c>
      <c r="Q14" s="80">
        <f>IFERROR(P14/M14,"-")</f>
        <v>0.088495575221239</v>
      </c>
      <c r="R14" s="79">
        <v>9</v>
      </c>
      <c r="S14" s="79">
        <v>10</v>
      </c>
      <c r="T14" s="80">
        <f>IFERROR(R14/(P14),"-")</f>
        <v>0.225</v>
      </c>
      <c r="U14" s="186">
        <f>IFERROR(J14/SUM(N14:O19),"-")</f>
        <v>5208.3333333333</v>
      </c>
      <c r="V14" s="82">
        <v>7</v>
      </c>
      <c r="W14" s="80">
        <f>IF(P14=0,"-",V14/P14)</f>
        <v>0.175</v>
      </c>
      <c r="X14" s="185">
        <v>158000</v>
      </c>
      <c r="Y14" s="186">
        <f>IFERROR(X14/P14,"-")</f>
        <v>3950</v>
      </c>
      <c r="Z14" s="186">
        <f>IFERROR(X14/V14,"-")</f>
        <v>22571.428571429</v>
      </c>
      <c r="AA14" s="180">
        <f>SUM(X14:X19)-SUM(J14:J19)</f>
        <v>283000</v>
      </c>
      <c r="AB14" s="83">
        <f>SUM(X14:X19)/SUM(J14:J19)</f>
        <v>1.566</v>
      </c>
      <c r="AC14" s="77"/>
      <c r="AD14" s="92">
        <v>2</v>
      </c>
      <c r="AE14" s="93">
        <f>IF(P14=0,"",IF(AD14=0,"",(AD14/P14)))</f>
        <v>0.05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19</v>
      </c>
      <c r="AN14" s="99">
        <f>IF(P14=0,"",IF(AM14=0,"",(AM14/P14)))</f>
        <v>0.475</v>
      </c>
      <c r="AO14" s="98">
        <v>4</v>
      </c>
      <c r="AP14" s="100">
        <f>IFERROR(AO14/AM14,"-")</f>
        <v>0.21052631578947</v>
      </c>
      <c r="AQ14" s="101">
        <v>36000</v>
      </c>
      <c r="AR14" s="102">
        <f>IFERROR(AQ14/AM14,"-")</f>
        <v>1894.7368421053</v>
      </c>
      <c r="AS14" s="103">
        <v>2</v>
      </c>
      <c r="AT14" s="103"/>
      <c r="AU14" s="103">
        <v>2</v>
      </c>
      <c r="AV14" s="104">
        <v>3</v>
      </c>
      <c r="AW14" s="105">
        <f>IF(P14=0,"",IF(AV14=0,"",(AV14/P14)))</f>
        <v>0.075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7</v>
      </c>
      <c r="BF14" s="111">
        <f>IF(P14=0,"",IF(BE14=0,"",(BE14/P14)))</f>
        <v>0.175</v>
      </c>
      <c r="BG14" s="110">
        <v>1</v>
      </c>
      <c r="BH14" s="112">
        <f>IFERROR(BG14/BE14,"-")</f>
        <v>0.14285714285714</v>
      </c>
      <c r="BI14" s="113">
        <v>8000</v>
      </c>
      <c r="BJ14" s="114">
        <f>IFERROR(BI14/BE14,"-")</f>
        <v>1142.8571428571</v>
      </c>
      <c r="BK14" s="115"/>
      <c r="BL14" s="115">
        <v>1</v>
      </c>
      <c r="BM14" s="115"/>
      <c r="BN14" s="117">
        <v>4</v>
      </c>
      <c r="BO14" s="118">
        <f>IF(P14=0,"",IF(BN14=0,"",(BN14/P14)))</f>
        <v>0.1</v>
      </c>
      <c r="BP14" s="119">
        <v>1</v>
      </c>
      <c r="BQ14" s="120">
        <f>IFERROR(BP14/BN14,"-")</f>
        <v>0.25</v>
      </c>
      <c r="BR14" s="121">
        <v>3000</v>
      </c>
      <c r="BS14" s="122">
        <f>IFERROR(BR14/BN14,"-")</f>
        <v>750</v>
      </c>
      <c r="BT14" s="123">
        <v>1</v>
      </c>
      <c r="BU14" s="123"/>
      <c r="BV14" s="123"/>
      <c r="BW14" s="124">
        <v>5</v>
      </c>
      <c r="BX14" s="125">
        <f>IF(P14=0,"",IF(BW14=0,"",(BW14/P14)))</f>
        <v>0.125</v>
      </c>
      <c r="BY14" s="126">
        <v>2</v>
      </c>
      <c r="BZ14" s="127">
        <f>IFERROR(BY14/BW14,"-")</f>
        <v>0.4</v>
      </c>
      <c r="CA14" s="128">
        <v>111000</v>
      </c>
      <c r="CB14" s="129">
        <f>IFERROR(CA14/BW14,"-")</f>
        <v>22200</v>
      </c>
      <c r="CC14" s="130"/>
      <c r="CD14" s="130"/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7</v>
      </c>
      <c r="CP14" s="139">
        <v>158000</v>
      </c>
      <c r="CQ14" s="139">
        <v>63000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129</v>
      </c>
      <c r="C15" s="189"/>
      <c r="D15" s="189"/>
      <c r="E15" s="189"/>
      <c r="F15" s="189" t="s">
        <v>103</v>
      </c>
      <c r="G15" s="88"/>
      <c r="H15" s="88"/>
      <c r="I15" s="88"/>
      <c r="J15" s="18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130</v>
      </c>
      <c r="C16" s="189"/>
      <c r="D16" s="189"/>
      <c r="E16" s="189"/>
      <c r="F16" s="189" t="s">
        <v>103</v>
      </c>
      <c r="G16" s="88"/>
      <c r="H16" s="88"/>
      <c r="I16" s="88"/>
      <c r="J16" s="18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131</v>
      </c>
      <c r="C17" s="189"/>
      <c r="D17" s="189"/>
      <c r="E17" s="189"/>
      <c r="F17" s="189" t="s">
        <v>83</v>
      </c>
      <c r="G17" s="88"/>
      <c r="H17" s="88"/>
      <c r="I17" s="88"/>
      <c r="J17" s="180"/>
      <c r="K17" s="79">
        <v>7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132</v>
      </c>
      <c r="C18" s="189"/>
      <c r="D18" s="189"/>
      <c r="E18" s="189"/>
      <c r="F18" s="189" t="s">
        <v>83</v>
      </c>
      <c r="G18" s="88"/>
      <c r="H18" s="88"/>
      <c r="I18" s="88"/>
      <c r="J18" s="180"/>
      <c r="K18" s="79">
        <v>426</v>
      </c>
      <c r="L18" s="79">
        <v>239</v>
      </c>
      <c r="M18" s="79">
        <v>176</v>
      </c>
      <c r="N18" s="89">
        <v>55</v>
      </c>
      <c r="O18" s="90">
        <v>0</v>
      </c>
      <c r="P18" s="91">
        <f>N18+O18</f>
        <v>55</v>
      </c>
      <c r="Q18" s="80">
        <f>IFERROR(P18/M18,"-")</f>
        <v>0.3125</v>
      </c>
      <c r="R18" s="79">
        <v>19</v>
      </c>
      <c r="S18" s="79">
        <v>8</v>
      </c>
      <c r="T18" s="80">
        <f>IFERROR(R18/(P18),"-")</f>
        <v>0.34545454545455</v>
      </c>
      <c r="U18" s="186"/>
      <c r="V18" s="82">
        <v>12</v>
      </c>
      <c r="W18" s="80">
        <f>IF(P18=0,"-",V18/P18)</f>
        <v>0.21818181818182</v>
      </c>
      <c r="X18" s="185">
        <v>592000</v>
      </c>
      <c r="Y18" s="186">
        <f>IFERROR(X18/P18,"-")</f>
        <v>10763.636363636</v>
      </c>
      <c r="Z18" s="186">
        <f>IFERROR(X18/V18,"-")</f>
        <v>49333.333333333</v>
      </c>
      <c r="AA18" s="180"/>
      <c r="AB18" s="83"/>
      <c r="AC18" s="77"/>
      <c r="AD18" s="92">
        <v>1</v>
      </c>
      <c r="AE18" s="93">
        <f>IF(P18=0,"",IF(AD18=0,"",(AD18/P18)))</f>
        <v>0.018181818181818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9</v>
      </c>
      <c r="AN18" s="99">
        <f>IF(P18=0,"",IF(AM18=0,"",(AM18/P18)))</f>
        <v>0.16363636363636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0.036363636363636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14</v>
      </c>
      <c r="BF18" s="111">
        <f>IF(P18=0,"",IF(BE18=0,"",(BE18/P18)))</f>
        <v>0.25454545454545</v>
      </c>
      <c r="BG18" s="110">
        <v>3</v>
      </c>
      <c r="BH18" s="112">
        <f>IFERROR(BG18/BE18,"-")</f>
        <v>0.21428571428571</v>
      </c>
      <c r="BI18" s="113">
        <v>56000</v>
      </c>
      <c r="BJ18" s="114">
        <f>IFERROR(BI18/BE18,"-")</f>
        <v>4000</v>
      </c>
      <c r="BK18" s="115">
        <v>1</v>
      </c>
      <c r="BL18" s="115">
        <v>1</v>
      </c>
      <c r="BM18" s="115">
        <v>1</v>
      </c>
      <c r="BN18" s="117">
        <v>15</v>
      </c>
      <c r="BO18" s="118">
        <f>IF(P18=0,"",IF(BN18=0,"",(BN18/P18)))</f>
        <v>0.27272727272727</v>
      </c>
      <c r="BP18" s="119">
        <v>5</v>
      </c>
      <c r="BQ18" s="120">
        <f>IFERROR(BP18/BN18,"-")</f>
        <v>0.33333333333333</v>
      </c>
      <c r="BR18" s="121">
        <v>238000</v>
      </c>
      <c r="BS18" s="122">
        <f>IFERROR(BR18/BN18,"-")</f>
        <v>15866.666666667</v>
      </c>
      <c r="BT18" s="123">
        <v>2</v>
      </c>
      <c r="BU18" s="123">
        <v>1</v>
      </c>
      <c r="BV18" s="123">
        <v>2</v>
      </c>
      <c r="BW18" s="124">
        <v>10</v>
      </c>
      <c r="BX18" s="125">
        <f>IF(P18=0,"",IF(BW18=0,"",(BW18/P18)))</f>
        <v>0.18181818181818</v>
      </c>
      <c r="BY18" s="126">
        <v>3</v>
      </c>
      <c r="BZ18" s="127">
        <f>IFERROR(BY18/BW18,"-")</f>
        <v>0.3</v>
      </c>
      <c r="CA18" s="128">
        <v>23000</v>
      </c>
      <c r="CB18" s="129">
        <f>IFERROR(CA18/BW18,"-")</f>
        <v>2300</v>
      </c>
      <c r="CC18" s="130">
        <v>2</v>
      </c>
      <c r="CD18" s="130"/>
      <c r="CE18" s="130">
        <v>1</v>
      </c>
      <c r="CF18" s="131">
        <v>4</v>
      </c>
      <c r="CG18" s="132">
        <f>IF(P18=0,"",IF(CF18=0,"",(CF18/P18)))</f>
        <v>0.072727272727273</v>
      </c>
      <c r="CH18" s="133">
        <v>1</v>
      </c>
      <c r="CI18" s="134">
        <f>IFERROR(CH18/CF18,"-")</f>
        <v>0.25</v>
      </c>
      <c r="CJ18" s="135">
        <v>275000</v>
      </c>
      <c r="CK18" s="136">
        <f>IFERROR(CJ18/CF18,"-")</f>
        <v>68750</v>
      </c>
      <c r="CL18" s="137"/>
      <c r="CM18" s="137"/>
      <c r="CN18" s="137">
        <v>1</v>
      </c>
      <c r="CO18" s="138">
        <v>12</v>
      </c>
      <c r="CP18" s="139">
        <v>592000</v>
      </c>
      <c r="CQ18" s="139">
        <v>275000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133</v>
      </c>
      <c r="C19" s="189"/>
      <c r="D19" s="189"/>
      <c r="E19" s="189"/>
      <c r="F19" s="189" t="s">
        <v>83</v>
      </c>
      <c r="G19" s="88"/>
      <c r="H19" s="88"/>
      <c r="I19" s="88"/>
      <c r="J19" s="180"/>
      <c r="K19" s="79">
        <v>6</v>
      </c>
      <c r="L19" s="79">
        <v>5</v>
      </c>
      <c r="M19" s="79">
        <v>13</v>
      </c>
      <c r="N19" s="89">
        <v>1</v>
      </c>
      <c r="O19" s="90">
        <v>0</v>
      </c>
      <c r="P19" s="91">
        <f>N19+O19</f>
        <v>1</v>
      </c>
      <c r="Q19" s="80">
        <f>IFERROR(P19/M19,"-")</f>
        <v>0.076923076923077</v>
      </c>
      <c r="R19" s="79">
        <v>1</v>
      </c>
      <c r="S19" s="79">
        <v>0</v>
      </c>
      <c r="T19" s="80">
        <f>IFERROR(R19/(P19),"-")</f>
        <v>1</v>
      </c>
      <c r="U19" s="186"/>
      <c r="V19" s="82">
        <v>1</v>
      </c>
      <c r="W19" s="80">
        <f>IF(P19=0,"-",V19/P19)</f>
        <v>1</v>
      </c>
      <c r="X19" s="185">
        <v>33000</v>
      </c>
      <c r="Y19" s="186">
        <f>IFERROR(X19/P19,"-")</f>
        <v>33000</v>
      </c>
      <c r="Z19" s="186">
        <f>IFERROR(X19/V19,"-")</f>
        <v>33000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>
        <v>1</v>
      </c>
      <c r="BZ19" s="127">
        <f>IFERROR(BY19/BW19,"-")</f>
        <v>1</v>
      </c>
      <c r="CA19" s="128">
        <v>33000</v>
      </c>
      <c r="CB19" s="129">
        <f>IFERROR(CA19/BW19,"-")</f>
        <v>33000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33000</v>
      </c>
      <c r="CQ19" s="139">
        <v>33000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1.244874715262</v>
      </c>
      <c r="B22" s="39"/>
      <c r="C22" s="39"/>
      <c r="D22" s="39"/>
      <c r="E22" s="39"/>
      <c r="F22" s="39"/>
      <c r="G22" s="40" t="s">
        <v>134</v>
      </c>
      <c r="H22" s="40"/>
      <c r="I22" s="40"/>
      <c r="J22" s="183">
        <f>SUM(J6:J21)</f>
        <v>878000</v>
      </c>
      <c r="K22" s="41">
        <f>SUM(K6:K21)</f>
        <v>1005</v>
      </c>
      <c r="L22" s="41">
        <f>SUM(L6:L21)</f>
        <v>469</v>
      </c>
      <c r="M22" s="41">
        <f>SUM(M6:M21)</f>
        <v>1021</v>
      </c>
      <c r="N22" s="41">
        <f>SUM(N6:N21)</f>
        <v>167</v>
      </c>
      <c r="O22" s="41">
        <f>SUM(O6:O21)</f>
        <v>1</v>
      </c>
      <c r="P22" s="41">
        <f>SUM(P6:P21)</f>
        <v>168</v>
      </c>
      <c r="Q22" s="42">
        <f>IFERROR(P22/M22,"-")</f>
        <v>0.16454456415279</v>
      </c>
      <c r="R22" s="76">
        <f>SUM(R6:R21)</f>
        <v>52</v>
      </c>
      <c r="S22" s="76">
        <f>SUM(S6:S21)</f>
        <v>25</v>
      </c>
      <c r="T22" s="42">
        <f>IFERROR(R22/P22,"-")</f>
        <v>0.30952380952381</v>
      </c>
      <c r="U22" s="188">
        <f>IFERROR(J22/P22,"-")</f>
        <v>5226.1904761905</v>
      </c>
      <c r="V22" s="44">
        <f>SUM(V6:V21)</f>
        <v>34</v>
      </c>
      <c r="W22" s="42">
        <f>IFERROR(V22/P22,"-")</f>
        <v>0.20238095238095</v>
      </c>
      <c r="X22" s="183">
        <f>SUM(X6:X21)</f>
        <v>1093000</v>
      </c>
      <c r="Y22" s="183">
        <f>IFERROR(X22/P22,"-")</f>
        <v>6505.9523809524</v>
      </c>
      <c r="Z22" s="183">
        <f>IFERROR(X22/V22,"-")</f>
        <v>32147.058823529</v>
      </c>
      <c r="AA22" s="183">
        <f>X22-J22</f>
        <v>215000</v>
      </c>
      <c r="AB22" s="45">
        <f>X22/J22</f>
        <v>1.244874715262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135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0.12612612612613</v>
      </c>
      <c r="B6" s="189" t="s">
        <v>136</v>
      </c>
      <c r="C6" s="189" t="s">
        <v>137</v>
      </c>
      <c r="D6" s="189" t="s">
        <v>138</v>
      </c>
      <c r="E6" s="189" t="s">
        <v>139</v>
      </c>
      <c r="F6" s="189" t="s">
        <v>103</v>
      </c>
      <c r="G6" s="88" t="s">
        <v>140</v>
      </c>
      <c r="H6" s="88" t="s">
        <v>141</v>
      </c>
      <c r="I6" s="88" t="s">
        <v>142</v>
      </c>
      <c r="J6" s="180">
        <v>222000</v>
      </c>
      <c r="K6" s="79">
        <v>36</v>
      </c>
      <c r="L6" s="79">
        <v>0</v>
      </c>
      <c r="M6" s="79">
        <v>157</v>
      </c>
      <c r="N6" s="89">
        <v>20</v>
      </c>
      <c r="O6" s="90">
        <v>1</v>
      </c>
      <c r="P6" s="91">
        <f>N6+O6</f>
        <v>21</v>
      </c>
      <c r="Q6" s="80">
        <f>IFERROR(P6/M6,"-")</f>
        <v>0.13375796178344</v>
      </c>
      <c r="R6" s="79">
        <v>3</v>
      </c>
      <c r="S6" s="79">
        <v>3</v>
      </c>
      <c r="T6" s="80">
        <f>IFERROR(R6/(P6),"-")</f>
        <v>0.14285714285714</v>
      </c>
      <c r="U6" s="186">
        <f>IFERROR(J6/SUM(N6:O7),"-")</f>
        <v>2336.8421052632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-194000</v>
      </c>
      <c r="AB6" s="83">
        <f>SUM(X6:X7)/SUM(J6:J7)</f>
        <v>0.12612612612613</v>
      </c>
      <c r="AC6" s="77"/>
      <c r="AD6" s="92">
        <v>2</v>
      </c>
      <c r="AE6" s="93">
        <f>IF(P6=0,"",IF(AD6=0,"",(AD6/P6)))</f>
        <v>0.095238095238095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5</v>
      </c>
      <c r="AN6" s="99">
        <f>IF(P6=0,"",IF(AM6=0,"",(AM6/P6)))</f>
        <v>0.23809523809524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0.23809523809524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0.095238095238095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0.23809523809524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0.095238095238095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143</v>
      </c>
      <c r="C7" s="189"/>
      <c r="D7" s="189"/>
      <c r="E7" s="189"/>
      <c r="F7" s="189" t="s">
        <v>83</v>
      </c>
      <c r="G7" s="88"/>
      <c r="H7" s="88"/>
      <c r="I7" s="88"/>
      <c r="J7" s="180"/>
      <c r="K7" s="79">
        <v>264</v>
      </c>
      <c r="L7" s="79">
        <v>188</v>
      </c>
      <c r="M7" s="79">
        <v>187</v>
      </c>
      <c r="N7" s="89">
        <v>74</v>
      </c>
      <c r="O7" s="90">
        <v>0</v>
      </c>
      <c r="P7" s="91">
        <f>N7+O7</f>
        <v>74</v>
      </c>
      <c r="Q7" s="80">
        <f>IFERROR(P7/M7,"-")</f>
        <v>0.39572192513369</v>
      </c>
      <c r="R7" s="79">
        <v>18</v>
      </c>
      <c r="S7" s="79">
        <v>11</v>
      </c>
      <c r="T7" s="80">
        <f>IFERROR(R7/(P7),"-")</f>
        <v>0.24324324324324</v>
      </c>
      <c r="U7" s="186"/>
      <c r="V7" s="82">
        <v>1</v>
      </c>
      <c r="W7" s="80">
        <f>IF(P7=0,"-",V7/P7)</f>
        <v>0.013513513513514</v>
      </c>
      <c r="X7" s="185">
        <v>28000</v>
      </c>
      <c r="Y7" s="186">
        <f>IFERROR(X7/P7,"-")</f>
        <v>378.37837837838</v>
      </c>
      <c r="Z7" s="186">
        <f>IFERROR(X7/V7,"-")</f>
        <v>28000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12</v>
      </c>
      <c r="AN7" s="99">
        <f>IF(P7=0,"",IF(AM7=0,"",(AM7/P7)))</f>
        <v>0.16216216216216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0.14864864864865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14</v>
      </c>
      <c r="BF7" s="111">
        <f>IF(P7=0,"",IF(BE7=0,"",(BE7/P7)))</f>
        <v>0.18918918918919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23</v>
      </c>
      <c r="BO7" s="118">
        <f>IF(P7=0,"",IF(BN7=0,"",(BN7/P7)))</f>
        <v>0.31081081081081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13</v>
      </c>
      <c r="BX7" s="125">
        <f>IF(P7=0,"",IF(BW7=0,"",(BW7/P7)))</f>
        <v>0.17567567567568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0.013513513513514</v>
      </c>
      <c r="CH7" s="133">
        <v>1</v>
      </c>
      <c r="CI7" s="134">
        <f>IFERROR(CH7/CF7,"-")</f>
        <v>1</v>
      </c>
      <c r="CJ7" s="135">
        <v>28000</v>
      </c>
      <c r="CK7" s="136">
        <f>IFERROR(CJ7/CF7,"-")</f>
        <v>28000</v>
      </c>
      <c r="CL7" s="137"/>
      <c r="CM7" s="137"/>
      <c r="CN7" s="137">
        <v>1</v>
      </c>
      <c r="CO7" s="138">
        <v>1</v>
      </c>
      <c r="CP7" s="139">
        <v>28000</v>
      </c>
      <c r="CQ7" s="139">
        <v>28000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0.12612612612613</v>
      </c>
      <c r="B10" s="39"/>
      <c r="C10" s="39"/>
      <c r="D10" s="39"/>
      <c r="E10" s="39"/>
      <c r="F10" s="39"/>
      <c r="G10" s="40" t="s">
        <v>144</v>
      </c>
      <c r="H10" s="40"/>
      <c r="I10" s="40"/>
      <c r="J10" s="183">
        <f>SUM(J6:J9)</f>
        <v>222000</v>
      </c>
      <c r="K10" s="41">
        <f>SUM(K6:K9)</f>
        <v>300</v>
      </c>
      <c r="L10" s="41">
        <f>SUM(L6:L9)</f>
        <v>188</v>
      </c>
      <c r="M10" s="41">
        <f>SUM(M6:M9)</f>
        <v>344</v>
      </c>
      <c r="N10" s="41">
        <f>SUM(N6:N9)</f>
        <v>94</v>
      </c>
      <c r="O10" s="41">
        <f>SUM(O6:O9)</f>
        <v>1</v>
      </c>
      <c r="P10" s="41">
        <f>SUM(P6:P9)</f>
        <v>95</v>
      </c>
      <c r="Q10" s="42">
        <f>IFERROR(P10/M10,"-")</f>
        <v>0.27616279069767</v>
      </c>
      <c r="R10" s="76">
        <f>SUM(R6:R9)</f>
        <v>21</v>
      </c>
      <c r="S10" s="76">
        <f>SUM(S6:S9)</f>
        <v>14</v>
      </c>
      <c r="T10" s="42">
        <f>IFERROR(R10/P10,"-")</f>
        <v>0.22105263157895</v>
      </c>
      <c r="U10" s="188">
        <f>IFERROR(J10/P10,"-")</f>
        <v>2336.8421052632</v>
      </c>
      <c r="V10" s="44">
        <f>SUM(V6:V9)</f>
        <v>1</v>
      </c>
      <c r="W10" s="42">
        <f>IFERROR(V10/P10,"-")</f>
        <v>0.010526315789474</v>
      </c>
      <c r="X10" s="183">
        <f>SUM(X6:X9)</f>
        <v>28000</v>
      </c>
      <c r="Y10" s="183">
        <f>IFERROR(X10/P10,"-")</f>
        <v>294.73684210526</v>
      </c>
      <c r="Z10" s="183">
        <f>IFERROR(X10/V10,"-")</f>
        <v>28000</v>
      </c>
      <c r="AA10" s="183">
        <f>X10-J10</f>
        <v>-194000</v>
      </c>
      <c r="AB10" s="45">
        <f>X10/J10</f>
        <v>0.12612612612613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