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<sst xmlns="http://schemas.openxmlformats.org/spreadsheetml/2006/main" uniqueCount="146">
  <si>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</si>
  <si>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</si>
  <si>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</si>
  <si>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</si>
  <si>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</si>
  <si>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</si>
  <si>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</si>
  <si>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</si>
  <si>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</si>
  <si>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</si>
  <si>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</si>
  <si>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</si>
  <si>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</si>
  <si>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</si>
  <si>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</si>
  <si>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</si>
  <si>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</si>
  <si>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</si>
  <si>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</si>
  <si>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</si>
  <si>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</si>
  <si>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</si>
  <si>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</si>
  <si>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</si>
  <si>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</si>
  <si>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</si>
  <si>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</si>
  <si>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</si>
  <si>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</si>
  <si>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</si>
  <si>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</si>
  <si>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</si>
  <si>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</si>
  <si>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</si>
  <si>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</si>
  <si>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</si>
  <si>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</si>
  <si>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</si>
  <si>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</si>
  <si>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</si>
  <si>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</si>
  <si>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</si>
  <si>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</si>
  <si>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</si>
  <si>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</si>
  <si>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</si>
  <si>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</si>
  <si>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</si>
  <si>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</si>
  <si>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</si>
  <si>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</si>
  <si>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</si>
  <si>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</si>
  <si>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</si>
  <si>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</si>
  <si>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</si>
  <si>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</si>
  <si>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</si>
  <si>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</si>
  <si>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</si>
  <si>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</si>
  <si>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</si>
  <si>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sd1777</t>
  </si>
  <si>
    <t>デリヘル版（塩見彩）</t>
  </si>
  <si>
    <t>求む50歳以上の女性好き男性</t>
  </si>
  <si>
    <t>lp03</t>
  </si>
  <si>
    <t>スポニチ関東</t>
  </si>
  <si>
    <t>4C終面全5段</t>
  </si>
  <si>
    <t>5月01日(土)</t>
  </si>
  <si>
    <t>sd1778</t>
  </si>
  <si>
    <t>スポニチ関西</t>
  </si>
  <si>
    <t>sd1779</t>
  </si>
  <si>
    <t>スポニチ西部</t>
  </si>
  <si>
    <t>sd1780</t>
  </si>
  <si>
    <t>スポニチ北海道</t>
  </si>
  <si>
    <t>sd1781</t>
  </si>
  <si>
    <t>(空電共通)</t>
  </si>
  <si>
    <t>空電</t>
  </si>
  <si>
    <t>空電 (共通)</t>
  </si>
  <si>
    <t>sd1782</t>
  </si>
  <si>
    <t>デリヘル版3（塩見彩）</t>
  </si>
  <si>
    <t>もし出会系大賞があったらこのサイトが受賞しているでしょう</t>
  </si>
  <si>
    <t>デイリースポーツ関西</t>
  </si>
  <si>
    <t>全5段・半5段段つかみ10段保証</t>
  </si>
  <si>
    <t>10段保証</t>
  </si>
  <si>
    <t>sd1783</t>
  </si>
  <si>
    <t>新書籍版（白い服女性）</t>
  </si>
  <si>
    <t>逆指名祭り</t>
  </si>
  <si>
    <t>sd1784</t>
  </si>
  <si>
    <t>黒：右女3（赤い服女性）</t>
  </si>
  <si>
    <t>もう50代の熟女だけど</t>
  </si>
  <si>
    <t>sd1785</t>
  </si>
  <si>
    <t>デリヘル版2（フリー女性⑤）</t>
  </si>
  <si>
    <t>ねぇ昨日4人も会っちゃいましたよ</t>
  </si>
  <si>
    <t>sd1786</t>
  </si>
  <si>
    <t>記事風版（フリー女性⑨）</t>
  </si>
  <si>
    <t>献身交際キュートな四十路妻</t>
  </si>
  <si>
    <t>sd1787</t>
  </si>
  <si>
    <t>sd1788</t>
  </si>
  <si>
    <t>①求人風（塩見彩）</t>
  </si>
  <si>
    <t>167「やすらぎプラスの出会い」</t>
  </si>
  <si>
    <t>半2段つかみ20段保証</t>
  </si>
  <si>
    <t>20段保証</t>
  </si>
  <si>
    <t>sd1789</t>
  </si>
  <si>
    <t>②旧デイリー風（塩見彩）</t>
  </si>
  <si>
    <t>168「まるで出会いのバーゲンセール」</t>
  </si>
  <si>
    <t>sd1790</t>
  </si>
  <si>
    <t>③興奮版（塩見彩）</t>
  </si>
  <si>
    <t>169「不器用な人のための中高年出会い」</t>
  </si>
  <si>
    <t>sd1791</t>
  </si>
  <si>
    <t>④大正版（塩見彩）</t>
  </si>
  <si>
    <t>170「ある冴えない中高年男性の日々が・・？」</t>
  </si>
  <si>
    <t>sd1792</t>
  </si>
  <si>
    <t>sd1793</t>
  </si>
  <si>
    <t>九スポ</t>
  </si>
  <si>
    <t>記事枠</t>
  </si>
  <si>
    <t>5月09日(日)</t>
  </si>
  <si>
    <t>sd1794</t>
  </si>
  <si>
    <t>新聞 TOTAL</t>
  </si>
  <si>
    <t>●雑誌 広告</t>
  </si>
  <si>
    <t>ak290</t>
  </si>
  <si>
    <t>コアマガジン</t>
  </si>
  <si>
    <t>2P_対談風_どきどき</t>
  </si>
  <si>
    <t>lp02</t>
  </si>
  <si>
    <t>実話BUNKAタブー</t>
  </si>
  <si>
    <t>1C2P</t>
  </si>
  <si>
    <t>5月15日(土)</t>
  </si>
  <si>
    <t>ak291</t>
  </si>
  <si>
    <t>ht205</t>
  </si>
  <si>
    <t>RNパック</t>
  </si>
  <si>
    <t>ht206</t>
  </si>
  <si>
    <t>ht207</t>
  </si>
  <si>
    <t>ht208</t>
  </si>
  <si>
    <t>ht209</t>
  </si>
  <si>
    <t>ht210</t>
  </si>
  <si>
    <t>雑誌 TOTAL</t>
  </si>
  <si>
    <t>●DVD 広告</t>
  </si>
  <si>
    <t>pk251</t>
  </si>
  <si>
    <t>楽楽出版</t>
  </si>
  <si>
    <t>DVD漫画たかし</t>
  </si>
  <si>
    <t>毎月売</t>
  </si>
  <si>
    <t>EXCITING MAX!SPECIAL</t>
  </si>
  <si>
    <t>DVD袋裏1C+コンテンツ枠</t>
  </si>
  <si>
    <t>5月10日(月)</t>
  </si>
  <si>
    <t>pk252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</si>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</sst>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18</v>
      </c>
      <c r="D6" s="180">
        <v>1440000</v>
      </c>
      <c r="E6" s="79">
        <v>1003</v>
      </c>
      <c r="F6" s="79">
        <v>376</v>
      </c>
      <c r="G6" s="79">
        <v>1769</v>
      </c>
      <c r="H6" s="89">
        <v>157</v>
      </c>
      <c r="I6" s="90">
        <v>1</v>
      </c>
      <c r="J6" s="143">
        <f>H6+I6</f>
        <v>158</v>
      </c>
      <c r="K6" s="80">
        <f>IFERROR(J6/G6,"-")</f>
        <v>0.089315997738836</v>
      </c>
      <c r="L6" s="79">
        <v>54</v>
      </c>
      <c r="M6" s="79">
        <v>21</v>
      </c>
      <c r="N6" s="80">
        <f>IFERROR(L6/J6,"-")</f>
        <v>0.34177215189873</v>
      </c>
      <c r="O6" s="81">
        <f>IFERROR(D6/J6,"-")</f>
        <v>9113.9240506329</v>
      </c>
      <c r="P6" s="82">
        <v>41</v>
      </c>
      <c r="Q6" s="80">
        <f>IFERROR(P6/J6,"-")</f>
        <v>0.25949367088608</v>
      </c>
      <c r="R6" s="185">
        <v>3600100</v>
      </c>
      <c r="S6" s="186">
        <f>IFERROR(R6/J6,"-")</f>
        <v>22785.443037975</v>
      </c>
      <c r="T6" s="186">
        <f>IFERROR(R6/P6,"-")</f>
        <v>87807.317073171</v>
      </c>
      <c r="U6" s="180">
        <f>IFERROR(R6-D6,"-")</f>
        <v>2160100</v>
      </c>
      <c r="V6" s="83">
        <f>R6/D6</f>
        <v>2.5000694444444</v>
      </c>
      <c r="W6" s="77"/>
      <c r="X6" s="142"/>
    </row>
    <row r="7" spans="1:24">
      <c r="A7" s="78"/>
      <c r="B7" s="84" t="s">
        <v>24</v>
      </c>
      <c r="C7" s="84">
        <v>8</v>
      </c>
      <c r="D7" s="180">
        <v>748000</v>
      </c>
      <c r="E7" s="79">
        <v>532</v>
      </c>
      <c r="F7" s="79">
        <v>245</v>
      </c>
      <c r="G7" s="79">
        <v>453</v>
      </c>
      <c r="H7" s="89">
        <v>69</v>
      </c>
      <c r="I7" s="90">
        <v>0</v>
      </c>
      <c r="J7" s="143">
        <f>H7+I7</f>
        <v>69</v>
      </c>
      <c r="K7" s="80">
        <f>IFERROR(J7/G7,"-")</f>
        <v>0.1523178807947</v>
      </c>
      <c r="L7" s="79">
        <v>16</v>
      </c>
      <c r="M7" s="79">
        <v>13</v>
      </c>
      <c r="N7" s="80">
        <f>IFERROR(L7/J7,"-")</f>
        <v>0.23188405797101</v>
      </c>
      <c r="O7" s="81">
        <f>IFERROR(D7/J7,"-")</f>
        <v>10840.579710145</v>
      </c>
      <c r="P7" s="82">
        <v>12</v>
      </c>
      <c r="Q7" s="80">
        <f>IFERROR(P7/J7,"-")</f>
        <v>0.17391304347826</v>
      </c>
      <c r="R7" s="185">
        <v>1010000</v>
      </c>
      <c r="S7" s="186">
        <f>IFERROR(R7/J7,"-")</f>
        <v>14637.68115942</v>
      </c>
      <c r="T7" s="186">
        <f>IFERROR(R7/P7,"-")</f>
        <v>84166.666666667</v>
      </c>
      <c r="U7" s="180">
        <f>IFERROR(R7-D7,"-")</f>
        <v>262000</v>
      </c>
      <c r="V7" s="83">
        <f>R7/D7</f>
        <v>1.3502673796791</v>
      </c>
      <c r="W7" s="77"/>
      <c r="X7" s="142"/>
    </row>
    <row r="8" spans="1:24">
      <c r="A8" s="78"/>
      <c r="B8" s="84" t="s">
        <v>25</v>
      </c>
      <c r="C8" s="84">
        <v>2</v>
      </c>
      <c r="D8" s="180">
        <v>222000</v>
      </c>
      <c r="E8" s="79">
        <v>426</v>
      </c>
      <c r="F8" s="79">
        <v>250</v>
      </c>
      <c r="G8" s="79">
        <v>468</v>
      </c>
      <c r="H8" s="89">
        <v>123</v>
      </c>
      <c r="I8" s="90">
        <v>0</v>
      </c>
      <c r="J8" s="143">
        <f>H8+I8</f>
        <v>123</v>
      </c>
      <c r="K8" s="80">
        <f>IFERROR(J8/G8,"-")</f>
        <v>0.26282051282051</v>
      </c>
      <c r="L8" s="79">
        <v>20</v>
      </c>
      <c r="M8" s="79">
        <v>22</v>
      </c>
      <c r="N8" s="80">
        <f>IFERROR(L8/J8,"-")</f>
        <v>0.16260162601626</v>
      </c>
      <c r="O8" s="81">
        <f>IFERROR(D8/J8,"-")</f>
        <v>1804.8780487805</v>
      </c>
      <c r="P8" s="82">
        <v>9</v>
      </c>
      <c r="Q8" s="80">
        <f>IFERROR(P8/J8,"-")</f>
        <v>0.073170731707317</v>
      </c>
      <c r="R8" s="185">
        <v>1623000</v>
      </c>
      <c r="S8" s="186">
        <f>IFERROR(R8/J8,"-")</f>
        <v>13195.12195122</v>
      </c>
      <c r="T8" s="186">
        <f>IFERROR(R8/P8,"-")</f>
        <v>180333.33333333</v>
      </c>
      <c r="U8" s="180">
        <f>IFERROR(R8-D8,"-")</f>
        <v>1401000</v>
      </c>
      <c r="V8" s="83">
        <f>R8/D8</f>
        <v>7.3108108108108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2410000</v>
      </c>
      <c r="E11" s="41">
        <f>SUM(E6:E9)</f>
        <v>1961</v>
      </c>
      <c r="F11" s="41">
        <f>SUM(F6:F9)</f>
        <v>871</v>
      </c>
      <c r="G11" s="41">
        <f>SUM(G6:G9)</f>
        <v>2690</v>
      </c>
      <c r="H11" s="41">
        <f>SUM(H6:H9)</f>
        <v>349</v>
      </c>
      <c r="I11" s="41">
        <f>SUM(I6:I9)</f>
        <v>1</v>
      </c>
      <c r="J11" s="41">
        <f>SUM(J6:J9)</f>
        <v>350</v>
      </c>
      <c r="K11" s="42">
        <f>IFERROR(J11/G11,"-")</f>
        <v>0.13011152416357</v>
      </c>
      <c r="L11" s="76">
        <f>SUM(L6:L9)</f>
        <v>90</v>
      </c>
      <c r="M11" s="76">
        <f>SUM(M6:M9)</f>
        <v>56</v>
      </c>
      <c r="N11" s="42">
        <f>IFERROR(L11/J11,"-")</f>
        <v>0.25714285714286</v>
      </c>
      <c r="O11" s="43">
        <f>IFERROR(D11/J11,"-")</f>
        <v>6885.7142857143</v>
      </c>
      <c r="P11" s="44">
        <f>SUM(P6:P9)</f>
        <v>62</v>
      </c>
      <c r="Q11" s="42">
        <f>IFERROR(P11/J11,"-")</f>
        <v>0.17714285714286</v>
      </c>
      <c r="R11" s="183">
        <f>SUM(R6:R9)</f>
        <v>6233100</v>
      </c>
      <c r="S11" s="183">
        <f>IFERROR(R11/J11,"-")</f>
        <v>17808.857142857</v>
      </c>
      <c r="T11" s="183">
        <f>IFERROR(P11/P11,"-")</f>
        <v>1</v>
      </c>
      <c r="U11" s="183">
        <f>SUM(U6:U9)</f>
        <v>3823100</v>
      </c>
      <c r="V11" s="45">
        <f>IFERROR(R11/D11,"-")</f>
        <v>2.5863485477178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1.3035714285714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55</v>
      </c>
      <c r="L6" s="79">
        <v>0</v>
      </c>
      <c r="M6" s="79">
        <v>191</v>
      </c>
      <c r="N6" s="89">
        <v>16</v>
      </c>
      <c r="O6" s="90">
        <v>0</v>
      </c>
      <c r="P6" s="91">
        <f>N6+O6</f>
        <v>16</v>
      </c>
      <c r="Q6" s="80">
        <f>IFERROR(P6/M6,"-")</f>
        <v>0.083769633507853</v>
      </c>
      <c r="R6" s="79">
        <v>4</v>
      </c>
      <c r="S6" s="79">
        <v>6</v>
      </c>
      <c r="T6" s="80">
        <f>IFERROR(R6/(P6),"-")</f>
        <v>0.25</v>
      </c>
      <c r="U6" s="186">
        <f>IFERROR(J6/SUM(N6:O10),"-")</f>
        <v>11666.666666667</v>
      </c>
      <c r="V6" s="82">
        <v>3</v>
      </c>
      <c r="W6" s="80">
        <f>IF(P6=0,"-",V6/P6)</f>
        <v>0.1875</v>
      </c>
      <c r="X6" s="185">
        <v>404000</v>
      </c>
      <c r="Y6" s="186">
        <f>IFERROR(X6/P6,"-")</f>
        <v>25250</v>
      </c>
      <c r="Z6" s="186">
        <f>IFERROR(X6/V6,"-")</f>
        <v>134666.66666667</v>
      </c>
      <c r="AA6" s="180">
        <f>SUM(X6:X10)-SUM(J6:J10)</f>
        <v>255000</v>
      </c>
      <c r="AB6" s="83">
        <f>SUM(X6:X10)/SUM(J6:J10)</f>
        <v>1.3035714285714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0.3125</v>
      </c>
      <c r="BG6" s="110">
        <v>1</v>
      </c>
      <c r="BH6" s="112">
        <f>IFERROR(BG6/BE6,"-")</f>
        <v>0.2</v>
      </c>
      <c r="BI6" s="113">
        <v>201000</v>
      </c>
      <c r="BJ6" s="114">
        <f>IFERROR(BI6/BE6,"-")</f>
        <v>40200</v>
      </c>
      <c r="BK6" s="115"/>
      <c r="BL6" s="115"/>
      <c r="BM6" s="115">
        <v>1</v>
      </c>
      <c r="BN6" s="117">
        <v>6</v>
      </c>
      <c r="BO6" s="118">
        <f>IF(P6=0,"",IF(BN6=0,"",(BN6/P6)))</f>
        <v>0.375</v>
      </c>
      <c r="BP6" s="119">
        <v>1</v>
      </c>
      <c r="BQ6" s="120">
        <f>IFERROR(BP6/BN6,"-")</f>
        <v>0.16666666666667</v>
      </c>
      <c r="BR6" s="121">
        <v>185000</v>
      </c>
      <c r="BS6" s="122">
        <f>IFERROR(BR6/BN6,"-")</f>
        <v>30833.333333333</v>
      </c>
      <c r="BT6" s="123"/>
      <c r="BU6" s="123"/>
      <c r="BV6" s="123">
        <v>1</v>
      </c>
      <c r="BW6" s="124">
        <v>2</v>
      </c>
      <c r="BX6" s="125">
        <f>IF(P6=0,"",IF(BW6=0,"",(BW6/P6)))</f>
        <v>0.125</v>
      </c>
      <c r="BY6" s="126">
        <v>1</v>
      </c>
      <c r="BZ6" s="127">
        <f>IFERROR(BY6/BW6,"-")</f>
        <v>0.5</v>
      </c>
      <c r="CA6" s="128">
        <v>18000</v>
      </c>
      <c r="CB6" s="129">
        <f>IFERROR(CA6/BW6,"-")</f>
        <v>9000</v>
      </c>
      <c r="CC6" s="130"/>
      <c r="CD6" s="130">
        <v>1</v>
      </c>
      <c r="CE6" s="130"/>
      <c r="CF6" s="131">
        <v>3</v>
      </c>
      <c r="CG6" s="132">
        <f>IF(P6=0,"",IF(CF6=0,"",(CF6/P6)))</f>
        <v>0.1875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3</v>
      </c>
      <c r="CP6" s="139">
        <v>404000</v>
      </c>
      <c r="CQ6" s="139">
        <v>201000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34</v>
      </c>
      <c r="L7" s="79">
        <v>0</v>
      </c>
      <c r="M7" s="79">
        <v>170</v>
      </c>
      <c r="N7" s="89">
        <v>12</v>
      </c>
      <c r="O7" s="90">
        <v>0</v>
      </c>
      <c r="P7" s="91">
        <f>N7+O7</f>
        <v>12</v>
      </c>
      <c r="Q7" s="80">
        <f>IFERROR(P7/M7,"-")</f>
        <v>0.070588235294118</v>
      </c>
      <c r="R7" s="79">
        <v>5</v>
      </c>
      <c r="S7" s="79">
        <v>0</v>
      </c>
      <c r="T7" s="80">
        <f>IFERROR(R7/(P7),"-")</f>
        <v>0.41666666666667</v>
      </c>
      <c r="U7" s="186"/>
      <c r="V7" s="82">
        <v>3</v>
      </c>
      <c r="W7" s="80">
        <f>IF(P7=0,"-",V7/P7)</f>
        <v>0.25</v>
      </c>
      <c r="X7" s="185">
        <v>31000</v>
      </c>
      <c r="Y7" s="186">
        <f>IFERROR(X7/P7,"-")</f>
        <v>2583.3333333333</v>
      </c>
      <c r="Z7" s="186">
        <f>IFERROR(X7/V7,"-")</f>
        <v>10333.333333333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0.083333333333333</v>
      </c>
      <c r="AX7" s="104">
        <v>1</v>
      </c>
      <c r="AY7" s="106">
        <f>IFERROR(AX7/AV7,"-")</f>
        <v>1</v>
      </c>
      <c r="AZ7" s="107">
        <v>10000</v>
      </c>
      <c r="BA7" s="108">
        <f>IFERROR(AZ7/AV7,"-")</f>
        <v>10000</v>
      </c>
      <c r="BB7" s="109"/>
      <c r="BC7" s="109">
        <v>1</v>
      </c>
      <c r="BD7" s="109"/>
      <c r="BE7" s="110">
        <v>4</v>
      </c>
      <c r="BF7" s="111">
        <f>IF(P7=0,"",IF(BE7=0,"",(BE7/P7)))</f>
        <v>0.33333333333333</v>
      </c>
      <c r="BG7" s="110">
        <v>1</v>
      </c>
      <c r="BH7" s="112">
        <f>IFERROR(BG7/BE7,"-")</f>
        <v>0.25</v>
      </c>
      <c r="BI7" s="113">
        <v>18000</v>
      </c>
      <c r="BJ7" s="114">
        <f>IFERROR(BI7/BE7,"-")</f>
        <v>4500</v>
      </c>
      <c r="BK7" s="115"/>
      <c r="BL7" s="115"/>
      <c r="BM7" s="115">
        <v>1</v>
      </c>
      <c r="BN7" s="117">
        <v>4</v>
      </c>
      <c r="BO7" s="118">
        <f>IF(P7=0,"",IF(BN7=0,"",(BN7/P7)))</f>
        <v>0.33333333333333</v>
      </c>
      <c r="BP7" s="119">
        <v>1</v>
      </c>
      <c r="BQ7" s="120">
        <f>IFERROR(BP7/BN7,"-")</f>
        <v>0.25</v>
      </c>
      <c r="BR7" s="121">
        <v>3000</v>
      </c>
      <c r="BS7" s="122">
        <f>IFERROR(BR7/BN7,"-")</f>
        <v>750</v>
      </c>
      <c r="BT7" s="123">
        <v>1</v>
      </c>
      <c r="BU7" s="123"/>
      <c r="BV7" s="123"/>
      <c r="BW7" s="124">
        <v>3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31000</v>
      </c>
      <c r="CQ7" s="139">
        <v>18000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10</v>
      </c>
      <c r="L8" s="79">
        <v>0</v>
      </c>
      <c r="M8" s="79">
        <v>47</v>
      </c>
      <c r="N8" s="89">
        <v>2</v>
      </c>
      <c r="O8" s="90">
        <v>0</v>
      </c>
      <c r="P8" s="91">
        <f>N8+O8</f>
        <v>2</v>
      </c>
      <c r="Q8" s="80">
        <f>IFERROR(P8/M8,"-")</f>
        <v>0.042553191489362</v>
      </c>
      <c r="R8" s="79">
        <v>0</v>
      </c>
      <c r="S8" s="79">
        <v>0</v>
      </c>
      <c r="T8" s="80">
        <f>IFERROR(R8/(P8),"-")</f>
        <v>0</v>
      </c>
      <c r="U8" s="186"/>
      <c r="V8" s="82">
        <v>1</v>
      </c>
      <c r="W8" s="80">
        <f>IF(P8=0,"-",V8/P8)</f>
        <v>0.5</v>
      </c>
      <c r="X8" s="185">
        <v>3000</v>
      </c>
      <c r="Y8" s="186">
        <f>IFERROR(X8/P8,"-")</f>
        <v>1500</v>
      </c>
      <c r="Z8" s="186">
        <f>IFERROR(X8/V8,"-")</f>
        <v>3000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0.5</v>
      </c>
      <c r="AX8" s="104">
        <v>1</v>
      </c>
      <c r="AY8" s="106">
        <f>IFERROR(AX8/AV8,"-")</f>
        <v>1</v>
      </c>
      <c r="AZ8" s="107">
        <v>3000</v>
      </c>
      <c r="BA8" s="108">
        <f>IFERROR(AZ8/AV8,"-")</f>
        <v>3000</v>
      </c>
      <c r="BB8" s="109">
        <v>1</v>
      </c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15</v>
      </c>
      <c r="L9" s="79">
        <v>0</v>
      </c>
      <c r="M9" s="79">
        <v>48</v>
      </c>
      <c r="N9" s="89">
        <v>3</v>
      </c>
      <c r="O9" s="90">
        <v>0</v>
      </c>
      <c r="P9" s="91">
        <f>N9+O9</f>
        <v>3</v>
      </c>
      <c r="Q9" s="80">
        <f>IFERROR(P9/M9,"-")</f>
        <v>0.0625</v>
      </c>
      <c r="R9" s="79">
        <v>0</v>
      </c>
      <c r="S9" s="79">
        <v>1</v>
      </c>
      <c r="T9" s="80">
        <f>IFERROR(R9/(P9),"-")</f>
        <v>0</v>
      </c>
      <c r="U9" s="186"/>
      <c r="V9" s="82">
        <v>1</v>
      </c>
      <c r="W9" s="80">
        <f>IF(P9=0,"-",V9/P9)</f>
        <v>0.33333333333333</v>
      </c>
      <c r="X9" s="185">
        <v>11000</v>
      </c>
      <c r="Y9" s="186">
        <f>IFERROR(X9/P9,"-")</f>
        <v>3666.6666666667</v>
      </c>
      <c r="Z9" s="186">
        <f>IFERROR(X9/V9,"-")</f>
        <v>11000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3</v>
      </c>
      <c r="BO9" s="118">
        <f>IF(P9=0,"",IF(BN9=0,"",(BN9/P9)))</f>
        <v>1</v>
      </c>
      <c r="BP9" s="119">
        <v>1</v>
      </c>
      <c r="BQ9" s="120">
        <f>IFERROR(BP9/BN9,"-")</f>
        <v>0.33333333333333</v>
      </c>
      <c r="BR9" s="121">
        <v>11000</v>
      </c>
      <c r="BS9" s="122">
        <f>IFERROR(BR9/BN9,"-")</f>
        <v>3666.6666666667</v>
      </c>
      <c r="BT9" s="123"/>
      <c r="BU9" s="123">
        <v>1</v>
      </c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11000</v>
      </c>
      <c r="CQ9" s="139">
        <v>11000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204</v>
      </c>
      <c r="L10" s="79">
        <v>140</v>
      </c>
      <c r="M10" s="79">
        <v>112</v>
      </c>
      <c r="N10" s="89">
        <v>39</v>
      </c>
      <c r="O10" s="90">
        <v>0</v>
      </c>
      <c r="P10" s="91">
        <f>N10+O10</f>
        <v>39</v>
      </c>
      <c r="Q10" s="80">
        <f>IFERROR(P10/M10,"-")</f>
        <v>0.34821428571429</v>
      </c>
      <c r="R10" s="79">
        <v>15</v>
      </c>
      <c r="S10" s="79">
        <v>2</v>
      </c>
      <c r="T10" s="80">
        <f>IFERROR(R10/(P10),"-")</f>
        <v>0.38461538461538</v>
      </c>
      <c r="U10" s="186"/>
      <c r="V10" s="82">
        <v>9</v>
      </c>
      <c r="W10" s="80">
        <f>IF(P10=0,"-",V10/P10)</f>
        <v>0.23076923076923</v>
      </c>
      <c r="X10" s="185">
        <v>646000</v>
      </c>
      <c r="Y10" s="186">
        <f>IFERROR(X10/P10,"-")</f>
        <v>16564.102564103</v>
      </c>
      <c r="Z10" s="186">
        <f>IFERROR(X10/V10,"-")</f>
        <v>71777.777777778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0.025641025641026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0.051282051282051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0.1025641025641</v>
      </c>
      <c r="BG10" s="110">
        <v>1</v>
      </c>
      <c r="BH10" s="112">
        <f>IFERROR(BG10/BE10,"-")</f>
        <v>0.25</v>
      </c>
      <c r="BI10" s="113">
        <v>275000</v>
      </c>
      <c r="BJ10" s="114">
        <f>IFERROR(BI10/BE10,"-")</f>
        <v>68750</v>
      </c>
      <c r="BK10" s="115"/>
      <c r="BL10" s="115"/>
      <c r="BM10" s="115">
        <v>1</v>
      </c>
      <c r="BN10" s="117">
        <v>10</v>
      </c>
      <c r="BO10" s="118">
        <f>IF(P10=0,"",IF(BN10=0,"",(BN10/P10)))</f>
        <v>0.25641025641026</v>
      </c>
      <c r="BP10" s="119">
        <v>2</v>
      </c>
      <c r="BQ10" s="120">
        <f>IFERROR(BP10/BN10,"-")</f>
        <v>0.2</v>
      </c>
      <c r="BR10" s="121">
        <v>147000</v>
      </c>
      <c r="BS10" s="122">
        <f>IFERROR(BR10/BN10,"-")</f>
        <v>14700</v>
      </c>
      <c r="BT10" s="123"/>
      <c r="BU10" s="123"/>
      <c r="BV10" s="123">
        <v>2</v>
      </c>
      <c r="BW10" s="124">
        <v>17</v>
      </c>
      <c r="BX10" s="125">
        <f>IF(P10=0,"",IF(BW10=0,"",(BW10/P10)))</f>
        <v>0.43589743589744</v>
      </c>
      <c r="BY10" s="126">
        <v>5</v>
      </c>
      <c r="BZ10" s="127">
        <f>IFERROR(BY10/BW10,"-")</f>
        <v>0.29411764705882</v>
      </c>
      <c r="CA10" s="128">
        <v>148000</v>
      </c>
      <c r="CB10" s="129">
        <f>IFERROR(CA10/BW10,"-")</f>
        <v>8705.8823529412</v>
      </c>
      <c r="CC10" s="130">
        <v>3</v>
      </c>
      <c r="CD10" s="130"/>
      <c r="CE10" s="130">
        <v>2</v>
      </c>
      <c r="CF10" s="131">
        <v>5</v>
      </c>
      <c r="CG10" s="132">
        <f>IF(P10=0,"",IF(CF10=0,"",(CF10/P10)))</f>
        <v>0.12820512820513</v>
      </c>
      <c r="CH10" s="133">
        <v>1</v>
      </c>
      <c r="CI10" s="134">
        <f>IFERROR(CH10/CF10,"-")</f>
        <v>0.2</v>
      </c>
      <c r="CJ10" s="135">
        <v>76000</v>
      </c>
      <c r="CK10" s="136">
        <f>IFERROR(CJ10/CF10,"-")</f>
        <v>15200</v>
      </c>
      <c r="CL10" s="137"/>
      <c r="CM10" s="137"/>
      <c r="CN10" s="137">
        <v>1</v>
      </c>
      <c r="CO10" s="138">
        <v>9</v>
      </c>
      <c r="CP10" s="139">
        <v>646000</v>
      </c>
      <c r="CQ10" s="139">
        <v>275000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3.1625</v>
      </c>
      <c r="B11" s="189" t="s">
        <v>79</v>
      </c>
      <c r="C11" s="189"/>
      <c r="D11" s="189" t="s">
        <v>80</v>
      </c>
      <c r="E11" s="189" t="s">
        <v>81</v>
      </c>
      <c r="F11" s="189" t="s">
        <v>65</v>
      </c>
      <c r="G11" s="88" t="s">
        <v>82</v>
      </c>
      <c r="H11" s="88" t="s">
        <v>83</v>
      </c>
      <c r="I11" s="88" t="s">
        <v>84</v>
      </c>
      <c r="J11" s="180">
        <v>240000</v>
      </c>
      <c r="K11" s="79">
        <v>31</v>
      </c>
      <c r="L11" s="79">
        <v>0</v>
      </c>
      <c r="M11" s="79">
        <v>168</v>
      </c>
      <c r="N11" s="89">
        <v>11</v>
      </c>
      <c r="O11" s="90">
        <v>0</v>
      </c>
      <c r="P11" s="91">
        <f>N11+O11</f>
        <v>11</v>
      </c>
      <c r="Q11" s="80">
        <f>IFERROR(P11/M11,"-")</f>
        <v>0.06547619047619</v>
      </c>
      <c r="R11" s="79">
        <v>1</v>
      </c>
      <c r="S11" s="79">
        <v>5</v>
      </c>
      <c r="T11" s="80">
        <f>IFERROR(R11/(P11),"-")</f>
        <v>0.090909090909091</v>
      </c>
      <c r="U11" s="186">
        <f>IFERROR(J11/SUM(N11:O16),"-")</f>
        <v>4705.8823529412</v>
      </c>
      <c r="V11" s="82">
        <v>3</v>
      </c>
      <c r="W11" s="80">
        <f>IF(P11=0,"-",V11/P11)</f>
        <v>0.27272727272727</v>
      </c>
      <c r="X11" s="185">
        <v>27000</v>
      </c>
      <c r="Y11" s="186">
        <f>IFERROR(X11/P11,"-")</f>
        <v>2454.5454545455</v>
      </c>
      <c r="Z11" s="186">
        <f>IFERROR(X11/V11,"-")</f>
        <v>9000</v>
      </c>
      <c r="AA11" s="180">
        <f>SUM(X11:X16)-SUM(J11:J16)</f>
        <v>519000</v>
      </c>
      <c r="AB11" s="83">
        <f>SUM(X11:X16)/SUM(J11:J16)</f>
        <v>3.1625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0.090909090909091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</v>
      </c>
      <c r="BF11" s="111">
        <f>IF(P11=0,"",IF(BE11=0,"",(BE11/P11)))</f>
        <v>0.18181818181818</v>
      </c>
      <c r="BG11" s="110">
        <v>1</v>
      </c>
      <c r="BH11" s="112">
        <f>IFERROR(BG11/BE11,"-")</f>
        <v>0.5</v>
      </c>
      <c r="BI11" s="113">
        <v>8000</v>
      </c>
      <c r="BJ11" s="114">
        <f>IFERROR(BI11/BE11,"-")</f>
        <v>4000</v>
      </c>
      <c r="BK11" s="115"/>
      <c r="BL11" s="115">
        <v>1</v>
      </c>
      <c r="BM11" s="115"/>
      <c r="BN11" s="117">
        <v>6</v>
      </c>
      <c r="BO11" s="118">
        <f>IF(P11=0,"",IF(BN11=0,"",(BN11/P11)))</f>
        <v>0.54545454545455</v>
      </c>
      <c r="BP11" s="119">
        <v>1</v>
      </c>
      <c r="BQ11" s="120">
        <f>IFERROR(BP11/BN11,"-")</f>
        <v>0.16666666666667</v>
      </c>
      <c r="BR11" s="121">
        <v>16000</v>
      </c>
      <c r="BS11" s="122">
        <f>IFERROR(BR11/BN11,"-")</f>
        <v>2666.6666666667</v>
      </c>
      <c r="BT11" s="123"/>
      <c r="BU11" s="123"/>
      <c r="BV11" s="123">
        <v>1</v>
      </c>
      <c r="BW11" s="124">
        <v>1</v>
      </c>
      <c r="BX11" s="125">
        <f>IF(P11=0,"",IF(BW11=0,"",(BW11/P11)))</f>
        <v>0.090909090909091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0.090909090909091</v>
      </c>
      <c r="CH11" s="133">
        <v>1</v>
      </c>
      <c r="CI11" s="134">
        <f>IFERROR(CH11/CF11,"-")</f>
        <v>1</v>
      </c>
      <c r="CJ11" s="135">
        <v>3000</v>
      </c>
      <c r="CK11" s="136">
        <f>IFERROR(CJ11/CF11,"-")</f>
        <v>3000</v>
      </c>
      <c r="CL11" s="137">
        <v>1</v>
      </c>
      <c r="CM11" s="137"/>
      <c r="CN11" s="137"/>
      <c r="CO11" s="138">
        <v>3</v>
      </c>
      <c r="CP11" s="139">
        <v>27000</v>
      </c>
      <c r="CQ11" s="139">
        <v>16000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85</v>
      </c>
      <c r="C12" s="189"/>
      <c r="D12" s="189" t="s">
        <v>86</v>
      </c>
      <c r="E12" s="189" t="s">
        <v>87</v>
      </c>
      <c r="F12" s="189" t="s">
        <v>65</v>
      </c>
      <c r="G12" s="88"/>
      <c r="H12" s="88" t="s">
        <v>83</v>
      </c>
      <c r="I12" s="88"/>
      <c r="J12" s="180"/>
      <c r="K12" s="79">
        <v>8</v>
      </c>
      <c r="L12" s="79">
        <v>0</v>
      </c>
      <c r="M12" s="79">
        <v>54</v>
      </c>
      <c r="N12" s="89">
        <v>2</v>
      </c>
      <c r="O12" s="90">
        <v>0</v>
      </c>
      <c r="P12" s="91">
        <f>N12+O12</f>
        <v>2</v>
      </c>
      <c r="Q12" s="80">
        <f>IFERROR(P12/M12,"-")</f>
        <v>0.037037037037037</v>
      </c>
      <c r="R12" s="79">
        <v>0</v>
      </c>
      <c r="S12" s="79">
        <v>1</v>
      </c>
      <c r="T12" s="80">
        <f>IFERROR(R12/(P12),"-")</f>
        <v>0</v>
      </c>
      <c r="U12" s="186"/>
      <c r="V12" s="82">
        <v>1</v>
      </c>
      <c r="W12" s="80">
        <f>IF(P12=0,"-",V12/P12)</f>
        <v>0.5</v>
      </c>
      <c r="X12" s="185">
        <v>8000</v>
      </c>
      <c r="Y12" s="186">
        <f>IFERROR(X12/P12,"-")</f>
        <v>4000</v>
      </c>
      <c r="Z12" s="186">
        <f>IFERROR(X12/V12,"-")</f>
        <v>8000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0.5</v>
      </c>
      <c r="BY12" s="126">
        <v>1</v>
      </c>
      <c r="BZ12" s="127">
        <f>IFERROR(BY12/BW12,"-")</f>
        <v>1</v>
      </c>
      <c r="CA12" s="128">
        <v>8000</v>
      </c>
      <c r="CB12" s="129">
        <f>IFERROR(CA12/BW12,"-")</f>
        <v>8000</v>
      </c>
      <c r="CC12" s="130"/>
      <c r="CD12" s="130">
        <v>1</v>
      </c>
      <c r="CE12" s="130"/>
      <c r="CF12" s="131">
        <v>1</v>
      </c>
      <c r="CG12" s="132">
        <f>IF(P12=0,"",IF(CF12=0,"",(CF12/P12)))</f>
        <v>0.5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8000</v>
      </c>
      <c r="CQ12" s="139">
        <v>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88</v>
      </c>
      <c r="C13" s="189"/>
      <c r="D13" s="189" t="s">
        <v>89</v>
      </c>
      <c r="E13" s="189" t="s">
        <v>90</v>
      </c>
      <c r="F13" s="189" t="s">
        <v>65</v>
      </c>
      <c r="G13" s="88"/>
      <c r="H13" s="88" t="s">
        <v>83</v>
      </c>
      <c r="I13" s="88"/>
      <c r="J13" s="180"/>
      <c r="K13" s="79">
        <v>11</v>
      </c>
      <c r="L13" s="79">
        <v>0</v>
      </c>
      <c r="M13" s="79">
        <v>67</v>
      </c>
      <c r="N13" s="89">
        <v>2</v>
      </c>
      <c r="O13" s="90">
        <v>0</v>
      </c>
      <c r="P13" s="91">
        <f>N13+O13</f>
        <v>2</v>
      </c>
      <c r="Q13" s="80">
        <f>IFERROR(P13/M13,"-")</f>
        <v>0.029850746268657</v>
      </c>
      <c r="R13" s="79">
        <v>1</v>
      </c>
      <c r="S13" s="79">
        <v>1</v>
      </c>
      <c r="T13" s="80">
        <f>IFERROR(R13/(P13),"-")</f>
        <v>0.5</v>
      </c>
      <c r="U13" s="186"/>
      <c r="V13" s="82">
        <v>1</v>
      </c>
      <c r="W13" s="80">
        <f>IF(P13=0,"-",V13/P13)</f>
        <v>0.5</v>
      </c>
      <c r="X13" s="185">
        <v>90000</v>
      </c>
      <c r="Y13" s="186">
        <f>IFERROR(X13/P13,"-")</f>
        <v>45000</v>
      </c>
      <c r="Z13" s="186">
        <f>IFERROR(X13/V13,"-")</f>
        <v>90000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>
        <v>1</v>
      </c>
      <c r="BZ13" s="127">
        <f>IFERROR(BY13/BW13,"-")</f>
        <v>1</v>
      </c>
      <c r="CA13" s="128">
        <v>90000</v>
      </c>
      <c r="CB13" s="129">
        <f>IFERROR(CA13/BW13,"-")</f>
        <v>90000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90000</v>
      </c>
      <c r="CQ13" s="139">
        <v>90000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91</v>
      </c>
      <c r="C14" s="189"/>
      <c r="D14" s="189" t="s">
        <v>92</v>
      </c>
      <c r="E14" s="189" t="s">
        <v>93</v>
      </c>
      <c r="F14" s="189" t="s">
        <v>65</v>
      </c>
      <c r="G14" s="88"/>
      <c r="H14" s="88" t="s">
        <v>83</v>
      </c>
      <c r="I14" s="88"/>
      <c r="J14" s="180"/>
      <c r="K14" s="79">
        <v>10</v>
      </c>
      <c r="L14" s="79">
        <v>0</v>
      </c>
      <c r="M14" s="79">
        <v>71</v>
      </c>
      <c r="N14" s="89">
        <v>2</v>
      </c>
      <c r="O14" s="90">
        <v>0</v>
      </c>
      <c r="P14" s="91">
        <f>N14+O14</f>
        <v>2</v>
      </c>
      <c r="Q14" s="80">
        <f>IFERROR(P14/M14,"-")</f>
        <v>0.028169014084507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94</v>
      </c>
      <c r="C15" s="189"/>
      <c r="D15" s="189" t="s">
        <v>95</v>
      </c>
      <c r="E15" s="189" t="s">
        <v>96</v>
      </c>
      <c r="F15" s="189" t="s">
        <v>65</v>
      </c>
      <c r="G15" s="88"/>
      <c r="H15" s="88" t="s">
        <v>83</v>
      </c>
      <c r="I15" s="88"/>
      <c r="J15" s="180"/>
      <c r="K15" s="79">
        <v>10</v>
      </c>
      <c r="L15" s="79">
        <v>0</v>
      </c>
      <c r="M15" s="79">
        <v>69</v>
      </c>
      <c r="N15" s="89">
        <v>1</v>
      </c>
      <c r="O15" s="90">
        <v>0</v>
      </c>
      <c r="P15" s="91">
        <f>N15+O15</f>
        <v>1</v>
      </c>
      <c r="Q15" s="80">
        <f>IFERROR(P15/M15,"-")</f>
        <v>0.014492753623188</v>
      </c>
      <c r="R15" s="79">
        <v>0</v>
      </c>
      <c r="S15" s="79">
        <v>0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97</v>
      </c>
      <c r="C16" s="189"/>
      <c r="D16" s="189" t="s">
        <v>76</v>
      </c>
      <c r="E16" s="189" t="s">
        <v>76</v>
      </c>
      <c r="F16" s="189" t="s">
        <v>77</v>
      </c>
      <c r="G16" s="88"/>
      <c r="H16" s="88"/>
      <c r="I16" s="88"/>
      <c r="J16" s="180"/>
      <c r="K16" s="79">
        <v>306</v>
      </c>
      <c r="L16" s="79">
        <v>135</v>
      </c>
      <c r="M16" s="79">
        <v>100</v>
      </c>
      <c r="N16" s="89">
        <v>33</v>
      </c>
      <c r="O16" s="90">
        <v>0</v>
      </c>
      <c r="P16" s="91">
        <f>N16+O16</f>
        <v>33</v>
      </c>
      <c r="Q16" s="80">
        <f>IFERROR(P16/M16,"-")</f>
        <v>0.33</v>
      </c>
      <c r="R16" s="79">
        <v>12</v>
      </c>
      <c r="S16" s="79">
        <v>2</v>
      </c>
      <c r="T16" s="80">
        <f>IFERROR(R16/(P16),"-")</f>
        <v>0.36363636363636</v>
      </c>
      <c r="U16" s="186"/>
      <c r="V16" s="82">
        <v>8</v>
      </c>
      <c r="W16" s="80">
        <f>IF(P16=0,"-",V16/P16)</f>
        <v>0.24242424242424</v>
      </c>
      <c r="X16" s="185">
        <v>634000</v>
      </c>
      <c r="Y16" s="186">
        <f>IFERROR(X16/P16,"-")</f>
        <v>19212.121212121</v>
      </c>
      <c r="Z16" s="186">
        <f>IFERROR(X16/V16,"-")</f>
        <v>79250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2</v>
      </c>
      <c r="AW16" s="105">
        <f>IF(P16=0,"",IF(AV16=0,"",(AV16/P16)))</f>
        <v>0.060606060606061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1</v>
      </c>
      <c r="BF16" s="111">
        <f>IF(P16=0,"",IF(BE16=0,"",(BE16/P16)))</f>
        <v>0.03030303030303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10</v>
      </c>
      <c r="BO16" s="118">
        <f>IF(P16=0,"",IF(BN16=0,"",(BN16/P16)))</f>
        <v>0.3030303030303</v>
      </c>
      <c r="BP16" s="119">
        <v>3</v>
      </c>
      <c r="BQ16" s="120">
        <f>IFERROR(BP16/BN16,"-")</f>
        <v>0.3</v>
      </c>
      <c r="BR16" s="121">
        <v>73000</v>
      </c>
      <c r="BS16" s="122">
        <f>IFERROR(BR16/BN16,"-")</f>
        <v>7300</v>
      </c>
      <c r="BT16" s="123">
        <v>1</v>
      </c>
      <c r="BU16" s="123">
        <v>1</v>
      </c>
      <c r="BV16" s="123">
        <v>1</v>
      </c>
      <c r="BW16" s="124">
        <v>14</v>
      </c>
      <c r="BX16" s="125">
        <f>IF(P16=0,"",IF(BW16=0,"",(BW16/P16)))</f>
        <v>0.42424242424242</v>
      </c>
      <c r="BY16" s="126">
        <v>4</v>
      </c>
      <c r="BZ16" s="127">
        <f>IFERROR(BY16/BW16,"-")</f>
        <v>0.28571428571429</v>
      </c>
      <c r="CA16" s="128">
        <v>346000</v>
      </c>
      <c r="CB16" s="129">
        <f>IFERROR(CA16/BW16,"-")</f>
        <v>24714.285714286</v>
      </c>
      <c r="CC16" s="130"/>
      <c r="CD16" s="130"/>
      <c r="CE16" s="130">
        <v>4</v>
      </c>
      <c r="CF16" s="131">
        <v>6</v>
      </c>
      <c r="CG16" s="132">
        <f>IF(P16=0,"",IF(CF16=0,"",(CF16/P16)))</f>
        <v>0.18181818181818</v>
      </c>
      <c r="CH16" s="133">
        <v>1</v>
      </c>
      <c r="CI16" s="134">
        <f>IFERROR(CH16/CF16,"-")</f>
        <v>0.16666666666667</v>
      </c>
      <c r="CJ16" s="135">
        <v>215000</v>
      </c>
      <c r="CK16" s="136">
        <f>IFERROR(CJ16/CF16,"-")</f>
        <v>35833.333333333</v>
      </c>
      <c r="CL16" s="137"/>
      <c r="CM16" s="137"/>
      <c r="CN16" s="137">
        <v>1</v>
      </c>
      <c r="CO16" s="138">
        <v>8</v>
      </c>
      <c r="CP16" s="139">
        <v>634000</v>
      </c>
      <c r="CQ16" s="139">
        <v>215000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4.8141666666667</v>
      </c>
      <c r="B17" s="189" t="s">
        <v>98</v>
      </c>
      <c r="C17" s="189"/>
      <c r="D17" s="189" t="s">
        <v>99</v>
      </c>
      <c r="E17" s="189" t="s">
        <v>100</v>
      </c>
      <c r="F17" s="189" t="s">
        <v>65</v>
      </c>
      <c r="G17" s="88" t="s">
        <v>82</v>
      </c>
      <c r="H17" s="88" t="s">
        <v>101</v>
      </c>
      <c r="I17" s="88" t="s">
        <v>102</v>
      </c>
      <c r="J17" s="180">
        <v>360000</v>
      </c>
      <c r="K17" s="79">
        <v>18</v>
      </c>
      <c r="L17" s="79">
        <v>0</v>
      </c>
      <c r="M17" s="79">
        <v>120</v>
      </c>
      <c r="N17" s="89">
        <v>5</v>
      </c>
      <c r="O17" s="90">
        <v>0</v>
      </c>
      <c r="P17" s="91">
        <f>N17+O17</f>
        <v>5</v>
      </c>
      <c r="Q17" s="80">
        <f>IFERROR(P17/M17,"-")</f>
        <v>0.041666666666667</v>
      </c>
      <c r="R17" s="79">
        <v>3</v>
      </c>
      <c r="S17" s="79">
        <v>0</v>
      </c>
      <c r="T17" s="80">
        <f>IFERROR(R17/(P17),"-")</f>
        <v>0.6</v>
      </c>
      <c r="U17" s="186">
        <f>IFERROR(J17/SUM(N17:O21),"-")</f>
        <v>11250</v>
      </c>
      <c r="V17" s="82">
        <v>2</v>
      </c>
      <c r="W17" s="80">
        <f>IF(P17=0,"-",V17/P17)</f>
        <v>0.4</v>
      </c>
      <c r="X17" s="185">
        <v>1380000</v>
      </c>
      <c r="Y17" s="186">
        <f>IFERROR(X17/P17,"-")</f>
        <v>276000</v>
      </c>
      <c r="Z17" s="186">
        <f>IFERROR(X17/V17,"-")</f>
        <v>690000</v>
      </c>
      <c r="AA17" s="180">
        <f>SUM(X17:X21)-SUM(J17:J21)</f>
        <v>1373100</v>
      </c>
      <c r="AB17" s="83">
        <f>SUM(X17:X21)/SUM(J17:J21)</f>
        <v>4.8141666666667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0.2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0.2</v>
      </c>
      <c r="BP17" s="119">
        <v>1</v>
      </c>
      <c r="BQ17" s="120">
        <f>IFERROR(BP17/BN17,"-")</f>
        <v>1</v>
      </c>
      <c r="BR17" s="121">
        <v>20000</v>
      </c>
      <c r="BS17" s="122">
        <f>IFERROR(BR17/BN17,"-")</f>
        <v>20000</v>
      </c>
      <c r="BT17" s="123"/>
      <c r="BU17" s="123">
        <v>1</v>
      </c>
      <c r="BV17" s="123"/>
      <c r="BW17" s="124">
        <v>3</v>
      </c>
      <c r="BX17" s="125">
        <f>IF(P17=0,"",IF(BW17=0,"",(BW17/P17)))</f>
        <v>0.6</v>
      </c>
      <c r="BY17" s="126">
        <v>1</v>
      </c>
      <c r="BZ17" s="127">
        <f>IFERROR(BY17/BW17,"-")</f>
        <v>0.33333333333333</v>
      </c>
      <c r="CA17" s="128">
        <v>1360000</v>
      </c>
      <c r="CB17" s="129">
        <f>IFERROR(CA17/BW17,"-")</f>
        <v>453333.33333333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1380000</v>
      </c>
      <c r="CQ17" s="139">
        <v>1360000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189" t="s">
        <v>103</v>
      </c>
      <c r="C18" s="189"/>
      <c r="D18" s="189" t="s">
        <v>104</v>
      </c>
      <c r="E18" s="189" t="s">
        <v>105</v>
      </c>
      <c r="F18" s="189" t="s">
        <v>65</v>
      </c>
      <c r="G18" s="88"/>
      <c r="H18" s="88" t="s">
        <v>101</v>
      </c>
      <c r="I18" s="88"/>
      <c r="J18" s="180"/>
      <c r="K18" s="79">
        <v>11</v>
      </c>
      <c r="L18" s="79">
        <v>0</v>
      </c>
      <c r="M18" s="79">
        <v>114</v>
      </c>
      <c r="N18" s="89">
        <v>2</v>
      </c>
      <c r="O18" s="90">
        <v>0</v>
      </c>
      <c r="P18" s="91">
        <f>N18+O18</f>
        <v>2</v>
      </c>
      <c r="Q18" s="80">
        <f>IFERROR(P18/M18,"-")</f>
        <v>0.017543859649123</v>
      </c>
      <c r="R18" s="79">
        <v>1</v>
      </c>
      <c r="S18" s="79">
        <v>1</v>
      </c>
      <c r="T18" s="80">
        <f>IFERROR(R18/(P18),"-")</f>
        <v>0.5</v>
      </c>
      <c r="U18" s="186"/>
      <c r="V18" s="82">
        <v>1</v>
      </c>
      <c r="W18" s="80">
        <f>IF(P18=0,"-",V18/P18)</f>
        <v>0.5</v>
      </c>
      <c r="X18" s="185">
        <v>3000</v>
      </c>
      <c r="Y18" s="186">
        <f>IFERROR(X18/P18,"-")</f>
        <v>1500</v>
      </c>
      <c r="Z18" s="186">
        <f>IFERROR(X18/V18,"-")</f>
        <v>3000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>
        <v>1</v>
      </c>
      <c r="CG18" s="132">
        <f>IF(P18=0,"",IF(CF18=0,"",(CF18/P18)))</f>
        <v>0.5</v>
      </c>
      <c r="CH18" s="133">
        <v>1</v>
      </c>
      <c r="CI18" s="134">
        <f>IFERROR(CH18/CF18,"-")</f>
        <v>1</v>
      </c>
      <c r="CJ18" s="135">
        <v>3000</v>
      </c>
      <c r="CK18" s="136">
        <f>IFERROR(CJ18/CF18,"-")</f>
        <v>3000</v>
      </c>
      <c r="CL18" s="137">
        <v>1</v>
      </c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106</v>
      </c>
      <c r="C19" s="189"/>
      <c r="D19" s="189" t="s">
        <v>107</v>
      </c>
      <c r="E19" s="189" t="s">
        <v>108</v>
      </c>
      <c r="F19" s="189" t="s">
        <v>65</v>
      </c>
      <c r="G19" s="88"/>
      <c r="H19" s="88" t="s">
        <v>101</v>
      </c>
      <c r="I19" s="88"/>
      <c r="J19" s="180"/>
      <c r="K19" s="79">
        <v>24</v>
      </c>
      <c r="L19" s="79">
        <v>0</v>
      </c>
      <c r="M19" s="79">
        <v>160</v>
      </c>
      <c r="N19" s="89">
        <v>6</v>
      </c>
      <c r="O19" s="90">
        <v>0</v>
      </c>
      <c r="P19" s="91">
        <f>N19+O19</f>
        <v>6</v>
      </c>
      <c r="Q19" s="80">
        <f>IFERROR(P19/M19,"-")</f>
        <v>0.0375</v>
      </c>
      <c r="R19" s="79">
        <v>1</v>
      </c>
      <c r="S19" s="79">
        <v>1</v>
      </c>
      <c r="T19" s="80">
        <f>IFERROR(R19/(P19),"-")</f>
        <v>0.16666666666667</v>
      </c>
      <c r="U19" s="186"/>
      <c r="V19" s="82">
        <v>1</v>
      </c>
      <c r="W19" s="80">
        <f>IF(P19=0,"-",V19/P19)</f>
        <v>0.16666666666667</v>
      </c>
      <c r="X19" s="185">
        <v>5000</v>
      </c>
      <c r="Y19" s="186">
        <f>IFERROR(X19/P19,"-")</f>
        <v>833.33333333333</v>
      </c>
      <c r="Z19" s="186">
        <f>IFERROR(X19/V19,"-")</f>
        <v>5000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3</v>
      </c>
      <c r="AN19" s="99">
        <f>IF(P19=0,"",IF(AM19=0,"",(AM19/P19)))</f>
        <v>0.5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0.16666666666667</v>
      </c>
      <c r="BG19" s="110">
        <v>1</v>
      </c>
      <c r="BH19" s="112">
        <f>IFERROR(BG19/BE19,"-")</f>
        <v>1</v>
      </c>
      <c r="BI19" s="113">
        <v>5000</v>
      </c>
      <c r="BJ19" s="114">
        <f>IFERROR(BI19/BE19,"-")</f>
        <v>5000</v>
      </c>
      <c r="BK19" s="115">
        <v>1</v>
      </c>
      <c r="BL19" s="115"/>
      <c r="BM19" s="115"/>
      <c r="BN19" s="117">
        <v>1</v>
      </c>
      <c r="BO19" s="118">
        <f>IF(P19=0,"",IF(BN19=0,"",(BN19/P19)))</f>
        <v>0.16666666666667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0.16666666666667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5000</v>
      </c>
      <c r="CQ19" s="139">
        <v>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109</v>
      </c>
      <c r="C20" s="189"/>
      <c r="D20" s="189" t="s">
        <v>110</v>
      </c>
      <c r="E20" s="189" t="s">
        <v>111</v>
      </c>
      <c r="F20" s="189" t="s">
        <v>65</v>
      </c>
      <c r="G20" s="88"/>
      <c r="H20" s="88" t="s">
        <v>101</v>
      </c>
      <c r="I20" s="88"/>
      <c r="J20" s="180"/>
      <c r="K20" s="79">
        <v>7</v>
      </c>
      <c r="L20" s="79">
        <v>0</v>
      </c>
      <c r="M20" s="79">
        <v>119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/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112</v>
      </c>
      <c r="C21" s="189"/>
      <c r="D21" s="189" t="s">
        <v>76</v>
      </c>
      <c r="E21" s="189" t="s">
        <v>76</v>
      </c>
      <c r="F21" s="189" t="s">
        <v>77</v>
      </c>
      <c r="G21" s="88"/>
      <c r="H21" s="88"/>
      <c r="I21" s="88"/>
      <c r="J21" s="180"/>
      <c r="K21" s="79">
        <v>235</v>
      </c>
      <c r="L21" s="79">
        <v>94</v>
      </c>
      <c r="M21" s="79">
        <v>95</v>
      </c>
      <c r="N21" s="89">
        <v>18</v>
      </c>
      <c r="O21" s="90">
        <v>1</v>
      </c>
      <c r="P21" s="91">
        <f>N21+O21</f>
        <v>19</v>
      </c>
      <c r="Q21" s="80">
        <f>IFERROR(P21/M21,"-")</f>
        <v>0.2</v>
      </c>
      <c r="R21" s="79">
        <v>9</v>
      </c>
      <c r="S21" s="79">
        <v>1</v>
      </c>
      <c r="T21" s="80">
        <f>IFERROR(R21/(P21),"-")</f>
        <v>0.47368421052632</v>
      </c>
      <c r="U21" s="186"/>
      <c r="V21" s="82">
        <v>6</v>
      </c>
      <c r="W21" s="80">
        <f>IF(P21=0,"-",V21/P21)</f>
        <v>0.31578947368421</v>
      </c>
      <c r="X21" s="185">
        <v>345100</v>
      </c>
      <c r="Y21" s="186">
        <f>IFERROR(X21/P21,"-")</f>
        <v>18163.157894737</v>
      </c>
      <c r="Z21" s="186">
        <f>IFERROR(X21/V21,"-")</f>
        <v>57516.666666667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0.052631578947368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</v>
      </c>
      <c r="AW21" s="105">
        <f>IF(P21=0,"",IF(AV21=0,"",(AV21/P21)))</f>
        <v>0.052631578947368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2</v>
      </c>
      <c r="BF21" s="111">
        <f>IF(P21=0,"",IF(BE21=0,"",(BE21/P21)))</f>
        <v>0.10526315789474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0.052631578947368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8</v>
      </c>
      <c r="BX21" s="125">
        <f>IF(P21=0,"",IF(BW21=0,"",(BW21/P21)))</f>
        <v>0.42105263157895</v>
      </c>
      <c r="BY21" s="126">
        <v>4</v>
      </c>
      <c r="BZ21" s="127">
        <f>IFERROR(BY21/BW21,"-")</f>
        <v>0.5</v>
      </c>
      <c r="CA21" s="128">
        <v>293100</v>
      </c>
      <c r="CB21" s="129">
        <f>IFERROR(CA21/BW21,"-")</f>
        <v>36637.5</v>
      </c>
      <c r="CC21" s="130">
        <v>1</v>
      </c>
      <c r="CD21" s="130">
        <v>1</v>
      </c>
      <c r="CE21" s="130">
        <v>2</v>
      </c>
      <c r="CF21" s="131">
        <v>6</v>
      </c>
      <c r="CG21" s="132">
        <f>IF(P21=0,"",IF(CF21=0,"",(CF21/P21)))</f>
        <v>0.31578947368421</v>
      </c>
      <c r="CH21" s="133">
        <v>2</v>
      </c>
      <c r="CI21" s="134">
        <f>IFERROR(CH21/CF21,"-")</f>
        <v>0.33333333333333</v>
      </c>
      <c r="CJ21" s="135">
        <v>52000</v>
      </c>
      <c r="CK21" s="136">
        <f>IFERROR(CJ21/CF21,"-")</f>
        <v>8666.6666666667</v>
      </c>
      <c r="CL21" s="137">
        <v>1</v>
      </c>
      <c r="CM21" s="137"/>
      <c r="CN21" s="137">
        <v>1</v>
      </c>
      <c r="CO21" s="138">
        <v>6</v>
      </c>
      <c r="CP21" s="139">
        <v>345100</v>
      </c>
      <c r="CQ21" s="139">
        <v>173000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 t="str">
        <f>AB22</f>
        <v>0</v>
      </c>
      <c r="B22" s="189" t="s">
        <v>113</v>
      </c>
      <c r="C22" s="189"/>
      <c r="D22" s="189"/>
      <c r="E22" s="189"/>
      <c r="F22" s="189" t="s">
        <v>65</v>
      </c>
      <c r="G22" s="88" t="s">
        <v>114</v>
      </c>
      <c r="H22" s="88" t="s">
        <v>115</v>
      </c>
      <c r="I22" s="191" t="s">
        <v>116</v>
      </c>
      <c r="J22" s="180">
        <v>0</v>
      </c>
      <c r="K22" s="79">
        <v>7</v>
      </c>
      <c r="L22" s="79">
        <v>0</v>
      </c>
      <c r="M22" s="79">
        <v>60</v>
      </c>
      <c r="N22" s="89">
        <v>2</v>
      </c>
      <c r="O22" s="90">
        <v>0</v>
      </c>
      <c r="P22" s="91">
        <f>N22+O22</f>
        <v>2</v>
      </c>
      <c r="Q22" s="80">
        <f>IFERROR(P22/M22,"-")</f>
        <v>0.033333333333333</v>
      </c>
      <c r="R22" s="79">
        <v>1</v>
      </c>
      <c r="S22" s="79">
        <v>0</v>
      </c>
      <c r="T22" s="80">
        <f>IFERROR(R22/(P22),"-")</f>
        <v>0.5</v>
      </c>
      <c r="U22" s="186">
        <f>IFERROR(J22/SUM(N22:O23),"-")</f>
        <v>0</v>
      </c>
      <c r="V22" s="82">
        <v>1</v>
      </c>
      <c r="W22" s="80">
        <f>IF(P22=0,"-",V22/P22)</f>
        <v>0.5</v>
      </c>
      <c r="X22" s="185">
        <v>13000</v>
      </c>
      <c r="Y22" s="186">
        <f>IFERROR(X22/P22,"-")</f>
        <v>6500</v>
      </c>
      <c r="Z22" s="186">
        <f>IFERROR(X22/V22,"-")</f>
        <v>13000</v>
      </c>
      <c r="AA22" s="180">
        <f>SUM(X22:X23)-SUM(J22:J23)</f>
        <v>13000</v>
      </c>
      <c r="AB22" s="83" t="str">
        <f>SUM(X22:X23)/SUM(J22:J23)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0.5</v>
      </c>
      <c r="BP22" s="119">
        <v>1</v>
      </c>
      <c r="BQ22" s="120">
        <f>IFERROR(BP22/BN22,"-")</f>
        <v>1</v>
      </c>
      <c r="BR22" s="121">
        <v>13000</v>
      </c>
      <c r="BS22" s="122">
        <f>IFERROR(BR22/BN22,"-")</f>
        <v>13000</v>
      </c>
      <c r="BT22" s="123"/>
      <c r="BU22" s="123"/>
      <c r="BV22" s="123">
        <v>1</v>
      </c>
      <c r="BW22" s="124">
        <v>1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13000</v>
      </c>
      <c r="CQ22" s="139">
        <v>13000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117</v>
      </c>
      <c r="C23" s="189"/>
      <c r="D23" s="189"/>
      <c r="E23" s="189"/>
      <c r="F23" s="189" t="s">
        <v>77</v>
      </c>
      <c r="G23" s="88"/>
      <c r="H23" s="88"/>
      <c r="I23" s="88"/>
      <c r="J23" s="180"/>
      <c r="K23" s="79">
        <v>7</v>
      </c>
      <c r="L23" s="79">
        <v>7</v>
      </c>
      <c r="M23" s="79">
        <v>4</v>
      </c>
      <c r="N23" s="89">
        <v>1</v>
      </c>
      <c r="O23" s="90">
        <v>0</v>
      </c>
      <c r="P23" s="91">
        <f>N23+O23</f>
        <v>1</v>
      </c>
      <c r="Q23" s="80">
        <f>IFERROR(P23/M23,"-")</f>
        <v>0.25</v>
      </c>
      <c r="R23" s="79">
        <v>1</v>
      </c>
      <c r="S23" s="79">
        <v>0</v>
      </c>
      <c r="T23" s="80">
        <f>IFERROR(R23/(P23),"-")</f>
        <v>1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1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30"/>
      <c r="B24" s="85"/>
      <c r="C24" s="86"/>
      <c r="D24" s="86"/>
      <c r="E24" s="86"/>
      <c r="F24" s="87"/>
      <c r="G24" s="88"/>
      <c r="H24" s="88"/>
      <c r="I24" s="88"/>
      <c r="J24" s="181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187"/>
      <c r="V24" s="25"/>
      <c r="W24" s="25"/>
      <c r="X24" s="187"/>
      <c r="Y24" s="187"/>
      <c r="Z24" s="187"/>
      <c r="AA24" s="187"/>
      <c r="AB24" s="33"/>
      <c r="AC24" s="57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30"/>
      <c r="B25" s="37"/>
      <c r="C25" s="21"/>
      <c r="D25" s="21"/>
      <c r="E25" s="21"/>
      <c r="F25" s="22"/>
      <c r="G25" s="36"/>
      <c r="H25" s="36"/>
      <c r="I25" s="73"/>
      <c r="J25" s="182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187"/>
      <c r="V25" s="25"/>
      <c r="W25" s="25"/>
      <c r="X25" s="187"/>
      <c r="Y25" s="187"/>
      <c r="Z25" s="187"/>
      <c r="AA25" s="187"/>
      <c r="AB25" s="33"/>
      <c r="AC25" s="59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19">
        <f>AB26</f>
        <v>2.5000694444444</v>
      </c>
      <c r="B26" s="39"/>
      <c r="C26" s="39"/>
      <c r="D26" s="39"/>
      <c r="E26" s="39"/>
      <c r="F26" s="39"/>
      <c r="G26" s="40" t="s">
        <v>118</v>
      </c>
      <c r="H26" s="40"/>
      <c r="I26" s="40"/>
      <c r="J26" s="183">
        <f>SUM(J6:J25)</f>
        <v>1440000</v>
      </c>
      <c r="K26" s="41">
        <f>SUM(K6:K25)</f>
        <v>1003</v>
      </c>
      <c r="L26" s="41">
        <f>SUM(L6:L25)</f>
        <v>376</v>
      </c>
      <c r="M26" s="41">
        <f>SUM(M6:M25)</f>
        <v>1769</v>
      </c>
      <c r="N26" s="41">
        <f>SUM(N6:N25)</f>
        <v>157</v>
      </c>
      <c r="O26" s="41">
        <f>SUM(O6:O25)</f>
        <v>1</v>
      </c>
      <c r="P26" s="41">
        <f>SUM(P6:P25)</f>
        <v>158</v>
      </c>
      <c r="Q26" s="42">
        <f>IFERROR(P26/M26,"-")</f>
        <v>0.089315997738836</v>
      </c>
      <c r="R26" s="76">
        <f>SUM(R6:R25)</f>
        <v>54</v>
      </c>
      <c r="S26" s="76">
        <f>SUM(S6:S25)</f>
        <v>21</v>
      </c>
      <c r="T26" s="42">
        <f>IFERROR(R26/P26,"-")</f>
        <v>0.34177215189873</v>
      </c>
      <c r="U26" s="188">
        <f>IFERROR(J26/P26,"-")</f>
        <v>9113.9240506329</v>
      </c>
      <c r="V26" s="44">
        <f>SUM(V6:V25)</f>
        <v>41</v>
      </c>
      <c r="W26" s="42">
        <f>IFERROR(V26/P26,"-")</f>
        <v>0.25949367088608</v>
      </c>
      <c r="X26" s="183">
        <f>SUM(X6:X25)</f>
        <v>3600100</v>
      </c>
      <c r="Y26" s="183">
        <f>IFERROR(X26/P26,"-")</f>
        <v>22785.443037975</v>
      </c>
      <c r="Z26" s="183">
        <f>IFERROR(X26/V26,"-")</f>
        <v>87807.317073171</v>
      </c>
      <c r="AA26" s="183">
        <f>X26-J26</f>
        <v>2160100</v>
      </c>
      <c r="AB26" s="45">
        <f>X26/J26</f>
        <v>2.5000694444444</v>
      </c>
      <c r="AC26" s="58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3"/>
    <mergeCell ref="J22:J23"/>
    <mergeCell ref="U22:U23"/>
    <mergeCell ref="AA22:AA23"/>
    <mergeCell ref="AB22:AB2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119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189" t="s">
        <v>120</v>
      </c>
      <c r="C6" s="189" t="s">
        <v>121</v>
      </c>
      <c r="D6" s="189" t="s">
        <v>122</v>
      </c>
      <c r="E6" s="189"/>
      <c r="F6" s="189" t="s">
        <v>123</v>
      </c>
      <c r="G6" s="88" t="s">
        <v>124</v>
      </c>
      <c r="H6" s="88" t="s">
        <v>125</v>
      </c>
      <c r="I6" s="190" t="s">
        <v>126</v>
      </c>
      <c r="J6" s="180">
        <v>48000</v>
      </c>
      <c r="K6" s="79">
        <v>4</v>
      </c>
      <c r="L6" s="79">
        <v>0</v>
      </c>
      <c r="M6" s="79">
        <v>9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186" t="str">
        <f>IFERROR(J6/SUM(N6:O7),"-")</f>
        <v>-</v>
      </c>
      <c r="V6" s="82">
        <v>0</v>
      </c>
      <c r="W6" s="80" t="str">
        <f>IF(P6=0,"-",V6/P6)</f>
        <v>-</v>
      </c>
      <c r="X6" s="185">
        <v>0</v>
      </c>
      <c r="Y6" s="186" t="str">
        <f>IFERROR(X6/P6,"-")</f>
        <v>-</v>
      </c>
      <c r="Z6" s="186" t="str">
        <f>IFERROR(X6/V6,"-")</f>
        <v>-</v>
      </c>
      <c r="AA6" s="180">
        <f>SUM(X6:X7)-SUM(J6:J7)</f>
        <v>-48000</v>
      </c>
      <c r="AB6" s="83">
        <f>SUM(X6:X7)/SUM(J6:J7)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127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26</v>
      </c>
      <c r="L7" s="79">
        <v>12</v>
      </c>
      <c r="M7" s="79">
        <v>5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186"/>
      <c r="V7" s="82">
        <v>0</v>
      </c>
      <c r="W7" s="80" t="str">
        <f>IF(P7=0,"-",V7/P7)</f>
        <v>-</v>
      </c>
      <c r="X7" s="185">
        <v>0</v>
      </c>
      <c r="Y7" s="186" t="str">
        <f>IFERROR(X7/P7,"-")</f>
        <v>-</v>
      </c>
      <c r="Z7" s="186" t="str">
        <f>IFERROR(X7/V7,"-")</f>
        <v>-</v>
      </c>
      <c r="AA7" s="18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1.4428571428571</v>
      </c>
      <c r="B8" s="189" t="s">
        <v>128</v>
      </c>
      <c r="C8" s="189"/>
      <c r="D8" s="189"/>
      <c r="E8" s="189"/>
      <c r="F8" s="189" t="s">
        <v>123</v>
      </c>
      <c r="G8" s="88" t="s">
        <v>129</v>
      </c>
      <c r="H8" s="88"/>
      <c r="I8" s="190" t="s">
        <v>68</v>
      </c>
      <c r="J8" s="180">
        <v>700000</v>
      </c>
      <c r="K8" s="79">
        <v>61</v>
      </c>
      <c r="L8" s="79">
        <v>0</v>
      </c>
      <c r="M8" s="79">
        <v>247</v>
      </c>
      <c r="N8" s="89">
        <v>26</v>
      </c>
      <c r="O8" s="90">
        <v>0</v>
      </c>
      <c r="P8" s="91">
        <f>N8+O8</f>
        <v>26</v>
      </c>
      <c r="Q8" s="80">
        <f>IFERROR(P8/M8,"-")</f>
        <v>0.10526315789474</v>
      </c>
      <c r="R8" s="79">
        <v>3</v>
      </c>
      <c r="S8" s="79">
        <v>10</v>
      </c>
      <c r="T8" s="80">
        <f>IFERROR(R8/(P8),"-")</f>
        <v>0.11538461538462</v>
      </c>
      <c r="U8" s="186">
        <f>IFERROR(J8/SUM(N8:O13),"-")</f>
        <v>10144.927536232</v>
      </c>
      <c r="V8" s="82">
        <v>5</v>
      </c>
      <c r="W8" s="80">
        <f>IF(P8=0,"-",V8/P8)</f>
        <v>0.19230769230769</v>
      </c>
      <c r="X8" s="185">
        <v>222000</v>
      </c>
      <c r="Y8" s="186">
        <f>IFERROR(X8/P8,"-")</f>
        <v>8538.4615384615</v>
      </c>
      <c r="Z8" s="186">
        <f>IFERROR(X8/V8,"-")</f>
        <v>44400</v>
      </c>
      <c r="AA8" s="180">
        <f>SUM(X8:X13)-SUM(J8:J13)</f>
        <v>310000</v>
      </c>
      <c r="AB8" s="83">
        <f>SUM(X8:X13)/SUM(J8:J13)</f>
        <v>1.4428571428571</v>
      </c>
      <c r="AC8" s="77"/>
      <c r="AD8" s="92">
        <v>2</v>
      </c>
      <c r="AE8" s="93">
        <f>IF(P8=0,"",IF(AD8=0,"",(AD8/P8)))</f>
        <v>0.076923076923077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8</v>
      </c>
      <c r="AN8" s="99">
        <f>IF(P8=0,"",IF(AM8=0,"",(AM8/P8)))</f>
        <v>0.30769230769231</v>
      </c>
      <c r="AO8" s="98">
        <v>1</v>
      </c>
      <c r="AP8" s="100">
        <f>IFERROR(AO8/AM8,"-")</f>
        <v>0.125</v>
      </c>
      <c r="AQ8" s="101">
        <v>3000</v>
      </c>
      <c r="AR8" s="102">
        <f>IFERROR(AQ8/AM8,"-")</f>
        <v>375</v>
      </c>
      <c r="AS8" s="103">
        <v>1</v>
      </c>
      <c r="AT8" s="103"/>
      <c r="AU8" s="103"/>
      <c r="AV8" s="104">
        <v>4</v>
      </c>
      <c r="AW8" s="105">
        <f>IF(P8=0,"",IF(AV8=0,"",(AV8/P8)))</f>
        <v>0.15384615384615</v>
      </c>
      <c r="AX8" s="104">
        <v>1</v>
      </c>
      <c r="AY8" s="106">
        <f>IFERROR(AX8/AV8,"-")</f>
        <v>0.25</v>
      </c>
      <c r="AZ8" s="107">
        <v>5000</v>
      </c>
      <c r="BA8" s="108">
        <f>IFERROR(AZ8/AV8,"-")</f>
        <v>1250</v>
      </c>
      <c r="BB8" s="109">
        <v>1</v>
      </c>
      <c r="BC8" s="109"/>
      <c r="BD8" s="109"/>
      <c r="BE8" s="110">
        <v>9</v>
      </c>
      <c r="BF8" s="111">
        <f>IF(P8=0,"",IF(BE8=0,"",(BE8/P8)))</f>
        <v>0.34615384615385</v>
      </c>
      <c r="BG8" s="110">
        <v>4</v>
      </c>
      <c r="BH8" s="112">
        <f>IFERROR(BG8/BE8,"-")</f>
        <v>0.44444444444444</v>
      </c>
      <c r="BI8" s="113">
        <v>24000</v>
      </c>
      <c r="BJ8" s="114">
        <f>IFERROR(BI8/BE8,"-")</f>
        <v>2666.6666666667</v>
      </c>
      <c r="BK8" s="115">
        <v>3</v>
      </c>
      <c r="BL8" s="115"/>
      <c r="BM8" s="115">
        <v>1</v>
      </c>
      <c r="BN8" s="117">
        <v>3</v>
      </c>
      <c r="BO8" s="118">
        <f>IF(P8=0,"",IF(BN8=0,"",(BN8/P8)))</f>
        <v>0.11538461538462</v>
      </c>
      <c r="BP8" s="119">
        <v>1</v>
      </c>
      <c r="BQ8" s="120">
        <f>IFERROR(BP8/BN8,"-")</f>
        <v>0.33333333333333</v>
      </c>
      <c r="BR8" s="121">
        <v>198000</v>
      </c>
      <c r="BS8" s="122">
        <f>IFERROR(BR8/BN8,"-")</f>
        <v>66000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5</v>
      </c>
      <c r="CP8" s="139">
        <v>222000</v>
      </c>
      <c r="CQ8" s="139">
        <v>198000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130</v>
      </c>
      <c r="C9" s="189"/>
      <c r="D9" s="189"/>
      <c r="E9" s="189"/>
      <c r="F9" s="189" t="s">
        <v>123</v>
      </c>
      <c r="G9" s="88"/>
      <c r="H9" s="88"/>
      <c r="I9" s="88"/>
      <c r="J9" s="18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186"/>
      <c r="V9" s="82">
        <v>0</v>
      </c>
      <c r="W9" s="80" t="str">
        <f>IF(P9=0,"-",V9/P9)</f>
        <v>-</v>
      </c>
      <c r="X9" s="185">
        <v>0</v>
      </c>
      <c r="Y9" s="186" t="str">
        <f>IFERROR(X9/P9,"-")</f>
        <v>-</v>
      </c>
      <c r="Z9" s="186" t="str">
        <f>IFERROR(X9/V9,"-")</f>
        <v>-</v>
      </c>
      <c r="AA9" s="18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131</v>
      </c>
      <c r="C10" s="189"/>
      <c r="D10" s="189"/>
      <c r="E10" s="189"/>
      <c r="F10" s="189" t="s">
        <v>123</v>
      </c>
      <c r="G10" s="88"/>
      <c r="H10" s="88"/>
      <c r="I10" s="88"/>
      <c r="J10" s="180"/>
      <c r="K10" s="79">
        <v>0</v>
      </c>
      <c r="L10" s="79">
        <v>0</v>
      </c>
      <c r="M10" s="79">
        <v>0</v>
      </c>
      <c r="N10" s="89">
        <v>0</v>
      </c>
      <c r="O10" s="90">
        <v>0</v>
      </c>
      <c r="P10" s="91">
        <f>N10+O10</f>
        <v>0</v>
      </c>
      <c r="Q10" s="80" t="str">
        <f>IFERROR(P10/M10,"-")</f>
        <v>-</v>
      </c>
      <c r="R10" s="79">
        <v>0</v>
      </c>
      <c r="S10" s="79">
        <v>0</v>
      </c>
      <c r="T10" s="80" t="str">
        <f>IFERROR(R10/(P10),"-")</f>
        <v>-</v>
      </c>
      <c r="U10" s="186"/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132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420</v>
      </c>
      <c r="L11" s="79">
        <v>215</v>
      </c>
      <c r="M11" s="79">
        <v>187</v>
      </c>
      <c r="N11" s="89">
        <v>41</v>
      </c>
      <c r="O11" s="90">
        <v>0</v>
      </c>
      <c r="P11" s="91">
        <f>N11+O11</f>
        <v>41</v>
      </c>
      <c r="Q11" s="80">
        <f>IFERROR(P11/M11,"-")</f>
        <v>0.2192513368984</v>
      </c>
      <c r="R11" s="79">
        <v>13</v>
      </c>
      <c r="S11" s="79">
        <v>2</v>
      </c>
      <c r="T11" s="80">
        <f>IFERROR(R11/(P11),"-")</f>
        <v>0.31707317073171</v>
      </c>
      <c r="U11" s="186"/>
      <c r="V11" s="82">
        <v>7</v>
      </c>
      <c r="W11" s="80">
        <f>IF(P11=0,"-",V11/P11)</f>
        <v>0.17073170731707</v>
      </c>
      <c r="X11" s="185">
        <v>788000</v>
      </c>
      <c r="Y11" s="186">
        <f>IFERROR(X11/P11,"-")</f>
        <v>19219.512195122</v>
      </c>
      <c r="Z11" s="186">
        <f>IFERROR(X11/V11,"-")</f>
        <v>112571.42857143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4</v>
      </c>
      <c r="AN11" s="99">
        <f>IF(P11=0,"",IF(AM11=0,"",(AM11/P11)))</f>
        <v>0.097560975609756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6</v>
      </c>
      <c r="AW11" s="105">
        <f>IF(P11=0,"",IF(AV11=0,"",(AV11/P11)))</f>
        <v>0.14634146341463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8</v>
      </c>
      <c r="BF11" s="111">
        <f>IF(P11=0,"",IF(BE11=0,"",(BE11/P11)))</f>
        <v>0.19512195121951</v>
      </c>
      <c r="BG11" s="110">
        <v>1</v>
      </c>
      <c r="BH11" s="112">
        <f>IFERROR(BG11/BE11,"-")</f>
        <v>0.125</v>
      </c>
      <c r="BI11" s="113">
        <v>3000</v>
      </c>
      <c r="BJ11" s="114">
        <f>IFERROR(BI11/BE11,"-")</f>
        <v>375</v>
      </c>
      <c r="BK11" s="115">
        <v>1</v>
      </c>
      <c r="BL11" s="115"/>
      <c r="BM11" s="115"/>
      <c r="BN11" s="117">
        <v>10</v>
      </c>
      <c r="BO11" s="118">
        <f>IF(P11=0,"",IF(BN11=0,"",(BN11/P11)))</f>
        <v>0.24390243902439</v>
      </c>
      <c r="BP11" s="119">
        <v>1</v>
      </c>
      <c r="BQ11" s="120">
        <f>IFERROR(BP11/BN11,"-")</f>
        <v>0.1</v>
      </c>
      <c r="BR11" s="121">
        <v>415000</v>
      </c>
      <c r="BS11" s="122">
        <f>IFERROR(BR11/BN11,"-")</f>
        <v>41500</v>
      </c>
      <c r="BT11" s="123"/>
      <c r="BU11" s="123"/>
      <c r="BV11" s="123">
        <v>1</v>
      </c>
      <c r="BW11" s="124">
        <v>11</v>
      </c>
      <c r="BX11" s="125">
        <f>IF(P11=0,"",IF(BW11=0,"",(BW11/P11)))</f>
        <v>0.26829268292683</v>
      </c>
      <c r="BY11" s="126">
        <v>3</v>
      </c>
      <c r="BZ11" s="127">
        <f>IFERROR(BY11/BW11,"-")</f>
        <v>0.27272727272727</v>
      </c>
      <c r="CA11" s="128">
        <v>130000</v>
      </c>
      <c r="CB11" s="129">
        <f>IFERROR(CA11/BW11,"-")</f>
        <v>11818.181818182</v>
      </c>
      <c r="CC11" s="130"/>
      <c r="CD11" s="130"/>
      <c r="CE11" s="130">
        <v>3</v>
      </c>
      <c r="CF11" s="131">
        <v>2</v>
      </c>
      <c r="CG11" s="132">
        <f>IF(P11=0,"",IF(CF11=0,"",(CF11/P11)))</f>
        <v>0.048780487804878</v>
      </c>
      <c r="CH11" s="133">
        <v>2</v>
      </c>
      <c r="CI11" s="134">
        <f>IFERROR(CH11/CF11,"-")</f>
        <v>1</v>
      </c>
      <c r="CJ11" s="135">
        <v>240000</v>
      </c>
      <c r="CK11" s="136">
        <f>IFERROR(CJ11/CF11,"-")</f>
        <v>120000</v>
      </c>
      <c r="CL11" s="137">
        <v>1</v>
      </c>
      <c r="CM11" s="137"/>
      <c r="CN11" s="137">
        <v>1</v>
      </c>
      <c r="CO11" s="138">
        <v>7</v>
      </c>
      <c r="CP11" s="139">
        <v>788000</v>
      </c>
      <c r="CQ11" s="139">
        <v>415000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133</v>
      </c>
      <c r="C12" s="189"/>
      <c r="D12" s="189"/>
      <c r="E12" s="189"/>
      <c r="F12" s="189" t="s">
        <v>77</v>
      </c>
      <c r="G12" s="88"/>
      <c r="H12" s="88"/>
      <c r="I12" s="88"/>
      <c r="J12" s="180"/>
      <c r="K12" s="79">
        <v>16</v>
      </c>
      <c r="L12" s="79">
        <v>14</v>
      </c>
      <c r="M12" s="79">
        <v>2</v>
      </c>
      <c r="N12" s="89">
        <v>2</v>
      </c>
      <c r="O12" s="90">
        <v>0</v>
      </c>
      <c r="P12" s="91">
        <f>N12+O12</f>
        <v>2</v>
      </c>
      <c r="Q12" s="80">
        <f>IFERROR(P12/M12,"-")</f>
        <v>1</v>
      </c>
      <c r="R12" s="79">
        <v>0</v>
      </c>
      <c r="S12" s="79">
        <v>1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134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5</v>
      </c>
      <c r="L13" s="79">
        <v>4</v>
      </c>
      <c r="M13" s="79">
        <v>3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186"/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18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18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187"/>
      <c r="V15" s="25"/>
      <c r="W15" s="25"/>
      <c r="X15" s="187"/>
      <c r="Y15" s="187"/>
      <c r="Z15" s="187"/>
      <c r="AA15" s="18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1.3502673796791</v>
      </c>
      <c r="B16" s="39"/>
      <c r="C16" s="39"/>
      <c r="D16" s="39"/>
      <c r="E16" s="39"/>
      <c r="F16" s="39"/>
      <c r="G16" s="40" t="s">
        <v>135</v>
      </c>
      <c r="H16" s="40"/>
      <c r="I16" s="40"/>
      <c r="J16" s="183">
        <f>SUM(J6:J15)</f>
        <v>748000</v>
      </c>
      <c r="K16" s="41">
        <f>SUM(K6:K15)</f>
        <v>532</v>
      </c>
      <c r="L16" s="41">
        <f>SUM(L6:L15)</f>
        <v>245</v>
      </c>
      <c r="M16" s="41">
        <f>SUM(M6:M15)</f>
        <v>453</v>
      </c>
      <c r="N16" s="41">
        <f>SUM(N6:N15)</f>
        <v>69</v>
      </c>
      <c r="O16" s="41">
        <f>SUM(O6:O15)</f>
        <v>0</v>
      </c>
      <c r="P16" s="41">
        <f>SUM(P6:P15)</f>
        <v>69</v>
      </c>
      <c r="Q16" s="42">
        <f>IFERROR(P16/M16,"-")</f>
        <v>0.1523178807947</v>
      </c>
      <c r="R16" s="76">
        <f>SUM(R6:R15)</f>
        <v>16</v>
      </c>
      <c r="S16" s="76">
        <f>SUM(S6:S15)</f>
        <v>13</v>
      </c>
      <c r="T16" s="42">
        <f>IFERROR(R16/P16,"-")</f>
        <v>0.23188405797101</v>
      </c>
      <c r="U16" s="188">
        <f>IFERROR(J16/P16,"-")</f>
        <v>10840.579710145</v>
      </c>
      <c r="V16" s="44">
        <f>SUM(V6:V15)</f>
        <v>12</v>
      </c>
      <c r="W16" s="42">
        <f>IFERROR(V16/P16,"-")</f>
        <v>0.17391304347826</v>
      </c>
      <c r="X16" s="183">
        <f>SUM(X6:X15)</f>
        <v>1010000</v>
      </c>
      <c r="Y16" s="183">
        <f>IFERROR(X16/P16,"-")</f>
        <v>14637.68115942</v>
      </c>
      <c r="Z16" s="183">
        <f>IFERROR(X16/V16,"-")</f>
        <v>84166.666666667</v>
      </c>
      <c r="AA16" s="183">
        <f>X16-J16</f>
        <v>262000</v>
      </c>
      <c r="AB16" s="45">
        <f>X16/J16</f>
        <v>1.3502673796791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3"/>
    <mergeCell ref="J8:J13"/>
    <mergeCell ref="U8:U13"/>
    <mergeCell ref="AA8:AA13"/>
    <mergeCell ref="AB8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136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7.3108108108108</v>
      </c>
      <c r="B6" s="189" t="s">
        <v>137</v>
      </c>
      <c r="C6" s="189" t="s">
        <v>138</v>
      </c>
      <c r="D6" s="189" t="s">
        <v>139</v>
      </c>
      <c r="E6" s="189" t="s">
        <v>140</v>
      </c>
      <c r="F6" s="189" t="s">
        <v>123</v>
      </c>
      <c r="G6" s="88" t="s">
        <v>141</v>
      </c>
      <c r="H6" s="88" t="s">
        <v>142</v>
      </c>
      <c r="I6" s="88" t="s">
        <v>143</v>
      </c>
      <c r="J6" s="180">
        <v>222000</v>
      </c>
      <c r="K6" s="79">
        <v>40</v>
      </c>
      <c r="L6" s="79">
        <v>0</v>
      </c>
      <c r="M6" s="79">
        <v>207</v>
      </c>
      <c r="N6" s="89">
        <v>15</v>
      </c>
      <c r="O6" s="90">
        <v>0</v>
      </c>
      <c r="P6" s="91">
        <f>N6+O6</f>
        <v>15</v>
      </c>
      <c r="Q6" s="80">
        <f>IFERROR(P6/M6,"-")</f>
        <v>0.072463768115942</v>
      </c>
      <c r="R6" s="79">
        <v>3</v>
      </c>
      <c r="S6" s="79">
        <v>3</v>
      </c>
      <c r="T6" s="80">
        <f>IFERROR(R6/(P6),"-")</f>
        <v>0.2</v>
      </c>
      <c r="U6" s="186">
        <f>IFERROR(J6/SUM(N6:O7),"-")</f>
        <v>1804.8780487805</v>
      </c>
      <c r="V6" s="82">
        <v>1</v>
      </c>
      <c r="W6" s="80">
        <f>IF(P6=0,"-",V6/P6)</f>
        <v>0.066666666666667</v>
      </c>
      <c r="X6" s="185">
        <v>138000</v>
      </c>
      <c r="Y6" s="186">
        <f>IFERROR(X6/P6,"-")</f>
        <v>9200</v>
      </c>
      <c r="Z6" s="186">
        <f>IFERROR(X6/V6,"-")</f>
        <v>138000</v>
      </c>
      <c r="AA6" s="180">
        <f>SUM(X6:X7)-SUM(J6:J7)</f>
        <v>1401000</v>
      </c>
      <c r="AB6" s="83">
        <f>SUM(X6:X7)/SUM(J6:J7)</f>
        <v>7.3108108108108</v>
      </c>
      <c r="AC6" s="77"/>
      <c r="AD6" s="92">
        <v>1</v>
      </c>
      <c r="AE6" s="93">
        <f>IF(P6=0,"",IF(AD6=0,"",(AD6/P6)))</f>
        <v>0.066666666666667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3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0.066666666666667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0.066666666666667</v>
      </c>
      <c r="BY6" s="126">
        <v>1</v>
      </c>
      <c r="BZ6" s="127">
        <f>IFERROR(BY6/BW6,"-")</f>
        <v>1</v>
      </c>
      <c r="CA6" s="128">
        <v>138000</v>
      </c>
      <c r="CB6" s="129">
        <f>IFERROR(CA6/BW6,"-")</f>
        <v>138000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138000</v>
      </c>
      <c r="CQ6" s="139">
        <v>138000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144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386</v>
      </c>
      <c r="L7" s="79">
        <v>250</v>
      </c>
      <c r="M7" s="79">
        <v>261</v>
      </c>
      <c r="N7" s="89">
        <v>108</v>
      </c>
      <c r="O7" s="90">
        <v>0</v>
      </c>
      <c r="P7" s="91">
        <f>N7+O7</f>
        <v>108</v>
      </c>
      <c r="Q7" s="80">
        <f>IFERROR(P7/M7,"-")</f>
        <v>0.41379310344828</v>
      </c>
      <c r="R7" s="79">
        <v>17</v>
      </c>
      <c r="S7" s="79">
        <v>19</v>
      </c>
      <c r="T7" s="80">
        <f>IFERROR(R7/(P7),"-")</f>
        <v>0.15740740740741</v>
      </c>
      <c r="U7" s="186"/>
      <c r="V7" s="82">
        <v>8</v>
      </c>
      <c r="W7" s="80">
        <f>IF(P7=0,"-",V7/P7)</f>
        <v>0.074074074074074</v>
      </c>
      <c r="X7" s="185">
        <v>1485000</v>
      </c>
      <c r="Y7" s="186">
        <f>IFERROR(X7/P7,"-")</f>
        <v>13750</v>
      </c>
      <c r="Z7" s="186">
        <f>IFERROR(X7/V7,"-")</f>
        <v>185625</v>
      </c>
      <c r="AA7" s="180"/>
      <c r="AB7" s="83"/>
      <c r="AC7" s="77"/>
      <c r="AD7" s="92">
        <v>2</v>
      </c>
      <c r="AE7" s="93">
        <f>IF(P7=0,"",IF(AD7=0,"",(AD7/P7)))</f>
        <v>0.018518518518519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11</v>
      </c>
      <c r="AN7" s="99">
        <f>IF(P7=0,"",IF(AM7=0,"",(AM7/P7)))</f>
        <v>0.10185185185185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10</v>
      </c>
      <c r="AW7" s="105">
        <f>IF(P7=0,"",IF(AV7=0,"",(AV7/P7)))</f>
        <v>0.092592592592593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30</v>
      </c>
      <c r="BF7" s="111">
        <f>IF(P7=0,"",IF(BE7=0,"",(BE7/P7)))</f>
        <v>0.27777777777778</v>
      </c>
      <c r="BG7" s="110">
        <v>1</v>
      </c>
      <c r="BH7" s="112">
        <f>IFERROR(BG7/BE7,"-")</f>
        <v>0.033333333333333</v>
      </c>
      <c r="BI7" s="113">
        <v>16000</v>
      </c>
      <c r="BJ7" s="114">
        <f>IFERROR(BI7/BE7,"-")</f>
        <v>533.33333333333</v>
      </c>
      <c r="BK7" s="115"/>
      <c r="BL7" s="115"/>
      <c r="BM7" s="115">
        <v>1</v>
      </c>
      <c r="BN7" s="117">
        <v>28</v>
      </c>
      <c r="BO7" s="118">
        <f>IF(P7=0,"",IF(BN7=0,"",(BN7/P7)))</f>
        <v>0.25925925925926</v>
      </c>
      <c r="BP7" s="119">
        <v>2</v>
      </c>
      <c r="BQ7" s="120">
        <f>IFERROR(BP7/BN7,"-")</f>
        <v>0.071428571428571</v>
      </c>
      <c r="BR7" s="121">
        <v>460000</v>
      </c>
      <c r="BS7" s="122">
        <f>IFERROR(BR7/BN7,"-")</f>
        <v>16428.571428571</v>
      </c>
      <c r="BT7" s="123">
        <v>1</v>
      </c>
      <c r="BU7" s="123"/>
      <c r="BV7" s="123">
        <v>1</v>
      </c>
      <c r="BW7" s="124">
        <v>22</v>
      </c>
      <c r="BX7" s="125">
        <f>IF(P7=0,"",IF(BW7=0,"",(BW7/P7)))</f>
        <v>0.2037037037037</v>
      </c>
      <c r="BY7" s="126">
        <v>4</v>
      </c>
      <c r="BZ7" s="127">
        <f>IFERROR(BY7/BW7,"-")</f>
        <v>0.18181818181818</v>
      </c>
      <c r="CA7" s="128">
        <v>1006000</v>
      </c>
      <c r="CB7" s="129">
        <f>IFERROR(CA7/BW7,"-")</f>
        <v>45727.272727273</v>
      </c>
      <c r="CC7" s="130"/>
      <c r="CD7" s="130"/>
      <c r="CE7" s="130">
        <v>4</v>
      </c>
      <c r="CF7" s="131">
        <v>5</v>
      </c>
      <c r="CG7" s="132">
        <f>IF(P7=0,"",IF(CF7=0,"",(CF7/P7)))</f>
        <v>0.046296296296296</v>
      </c>
      <c r="CH7" s="133">
        <v>1</v>
      </c>
      <c r="CI7" s="134">
        <f>IFERROR(CH7/CF7,"-")</f>
        <v>0.2</v>
      </c>
      <c r="CJ7" s="135">
        <v>3000</v>
      </c>
      <c r="CK7" s="136">
        <f>IFERROR(CJ7/CF7,"-")</f>
        <v>600</v>
      </c>
      <c r="CL7" s="137">
        <v>1</v>
      </c>
      <c r="CM7" s="137"/>
      <c r="CN7" s="137"/>
      <c r="CO7" s="138">
        <v>8</v>
      </c>
      <c r="CP7" s="139">
        <v>1485000</v>
      </c>
      <c r="CQ7" s="139">
        <v>538000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7.3108108108108</v>
      </c>
      <c r="B10" s="39"/>
      <c r="C10" s="39"/>
      <c r="D10" s="39"/>
      <c r="E10" s="39"/>
      <c r="F10" s="39"/>
      <c r="G10" s="40" t="s">
        <v>145</v>
      </c>
      <c r="H10" s="40"/>
      <c r="I10" s="40"/>
      <c r="J10" s="183">
        <f>SUM(J6:J9)</f>
        <v>222000</v>
      </c>
      <c r="K10" s="41">
        <f>SUM(K6:K9)</f>
        <v>426</v>
      </c>
      <c r="L10" s="41">
        <f>SUM(L6:L9)</f>
        <v>250</v>
      </c>
      <c r="M10" s="41">
        <f>SUM(M6:M9)</f>
        <v>468</v>
      </c>
      <c r="N10" s="41">
        <f>SUM(N6:N9)</f>
        <v>123</v>
      </c>
      <c r="O10" s="41">
        <f>SUM(O6:O9)</f>
        <v>0</v>
      </c>
      <c r="P10" s="41">
        <f>SUM(P6:P9)</f>
        <v>123</v>
      </c>
      <c r="Q10" s="42">
        <f>IFERROR(P10/M10,"-")</f>
        <v>0.26282051282051</v>
      </c>
      <c r="R10" s="76">
        <f>SUM(R6:R9)</f>
        <v>20</v>
      </c>
      <c r="S10" s="76">
        <f>SUM(S6:S9)</f>
        <v>22</v>
      </c>
      <c r="T10" s="42">
        <f>IFERROR(R10/P10,"-")</f>
        <v>0.16260162601626</v>
      </c>
      <c r="U10" s="188">
        <f>IFERROR(J10/P10,"-")</f>
        <v>1804.8780487805</v>
      </c>
      <c r="V10" s="44">
        <f>SUM(V6:V9)</f>
        <v>9</v>
      </c>
      <c r="W10" s="42">
        <f>IFERROR(V10/P10,"-")</f>
        <v>0.073170731707317</v>
      </c>
      <c r="X10" s="183">
        <f>SUM(X6:X9)</f>
        <v>1623000</v>
      </c>
      <c r="Y10" s="183">
        <f>IFERROR(X10/P10,"-")</f>
        <v>13195.12195122</v>
      </c>
      <c r="Z10" s="183">
        <f>IFERROR(X10/V10,"-")</f>
        <v>180333.33333333</v>
      </c>
      <c r="AA10" s="183">
        <f>X10-J10</f>
        <v>1401000</v>
      </c>
      <c r="AB10" s="45">
        <f>X10/J10</f>
        <v>7.3108108108108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