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<sst xmlns="http://schemas.openxmlformats.org/spreadsheetml/2006/main" uniqueCount="71">
  <si>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</si>
  <si>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</si>
  <si>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</si>
  <si>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</si>
  <si>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</si>
  <si>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</si>
  <si>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</si>
  <si>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</si>
  <si>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</si>
  <si>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</si>
  <si>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</si>
  <si>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</si>
  <si>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</si>
  <si>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</si>
  <si>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</si>
  <si>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</si>
  <si>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</si>
  <si>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</si>
  <si>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</si>
  <si>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</si>
  <si>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</si>
  <si>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</si>
  <si>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</si>
  <si>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</si>
  <si>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</si>
  <si>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</si>
  <si>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</si>
  <si>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</si>
  <si>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</si>
  <si>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</si>
  <si>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</si>
  <si>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</si>
  <si>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</si>
  <si>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</si>
  <si>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</si>
  <si>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</si>
  <si>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</si>
  <si>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</si>
  <si>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</si>
  <si>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</si>
  <si>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</si>
  <si>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</si>
  <si>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</si>
  <si>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</si>
  <si>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</si>
  <si>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</si>
  <si>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</si>
  <si>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</si>
  <si>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</si>
  <si>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</si>
  <si>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</si>
  <si>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</si>
  <si>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</si>
  <si>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</si>
  <si>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</si>
  <si>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</si>
  <si>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</si>
  <si>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</si>
  <si>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</si>
  <si>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</si>
  <si>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ht187</t>
  </si>
  <si>
    <t>lp02</t>
  </si>
  <si>
    <t>RNパック</t>
  </si>
  <si>
    <t>2月01日(月)</t>
  </si>
  <si>
    <t>ht188</t>
  </si>
  <si>
    <t>ht189</t>
  </si>
  <si>
    <t>ht190</t>
  </si>
  <si>
    <t>空電</t>
  </si>
  <si>
    <t>ht191</t>
  </si>
  <si>
    <t>ht192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</si>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</sst>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</v>
      </c>
      <c r="D6" s="180">
        <v>700000</v>
      </c>
      <c r="E6" s="79">
        <v>398</v>
      </c>
      <c r="F6" s="79">
        <v>179</v>
      </c>
      <c r="G6" s="79">
        <v>297</v>
      </c>
      <c r="H6" s="89">
        <v>57</v>
      </c>
      <c r="I6" s="90">
        <v>1</v>
      </c>
      <c r="J6" s="143">
        <f>H6+I6</f>
        <v>58</v>
      </c>
      <c r="K6" s="80">
        <f>IFERROR(J6/G6,"-")</f>
        <v>0.1952861952862</v>
      </c>
      <c r="L6" s="79">
        <v>22</v>
      </c>
      <c r="M6" s="79">
        <v>9</v>
      </c>
      <c r="N6" s="80">
        <f>IFERROR(L6/J6,"-")</f>
        <v>0.37931034482759</v>
      </c>
      <c r="O6" s="81">
        <f>IFERROR(D6/J6,"-")</f>
        <v>12068.965517241</v>
      </c>
      <c r="P6" s="82">
        <v>13</v>
      </c>
      <c r="Q6" s="80">
        <f>IFERROR(P6/J6,"-")</f>
        <v>0.22413793103448</v>
      </c>
      <c r="R6" s="185">
        <v>441000</v>
      </c>
      <c r="S6" s="186">
        <f>IFERROR(R6/J6,"-")</f>
        <v>7603.4482758621</v>
      </c>
      <c r="T6" s="186">
        <f>IFERROR(R6/P6,"-")</f>
        <v>33923.076923077</v>
      </c>
      <c r="U6" s="180">
        <f>IFERROR(R6-D6,"-")</f>
        <v>-259000</v>
      </c>
      <c r="V6" s="83">
        <f>R6/D6</f>
        <v>0.63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700000</v>
      </c>
      <c r="E9" s="41">
        <f>SUM(E6:E7)</f>
        <v>398</v>
      </c>
      <c r="F9" s="41">
        <f>SUM(F6:F7)</f>
        <v>179</v>
      </c>
      <c r="G9" s="41">
        <f>SUM(G6:G7)</f>
        <v>297</v>
      </c>
      <c r="H9" s="41">
        <f>SUM(H6:H7)</f>
        <v>57</v>
      </c>
      <c r="I9" s="41">
        <f>SUM(I6:I7)</f>
        <v>1</v>
      </c>
      <c r="J9" s="41">
        <f>SUM(J6:J7)</f>
        <v>58</v>
      </c>
      <c r="K9" s="42">
        <f>IFERROR(J9/G9,"-")</f>
        <v>0.1952861952862</v>
      </c>
      <c r="L9" s="76">
        <f>SUM(L6:L7)</f>
        <v>22</v>
      </c>
      <c r="M9" s="76">
        <f>SUM(M6:M7)</f>
        <v>9</v>
      </c>
      <c r="N9" s="42">
        <f>IFERROR(L9/J9,"-")</f>
        <v>0.37931034482759</v>
      </c>
      <c r="O9" s="43">
        <f>IFERROR(D9/J9,"-")</f>
        <v>12068.965517241</v>
      </c>
      <c r="P9" s="44">
        <f>SUM(P6:P7)</f>
        <v>13</v>
      </c>
      <c r="Q9" s="42">
        <f>IFERROR(P9/J9,"-")</f>
        <v>0.22413793103448</v>
      </c>
      <c r="R9" s="183">
        <f>SUM(R6:R7)</f>
        <v>441000</v>
      </c>
      <c r="S9" s="183">
        <f>IFERROR(R9/J9,"-")</f>
        <v>7603.4482758621</v>
      </c>
      <c r="T9" s="183">
        <f>IFERROR(P9/P9,"-")</f>
        <v>1</v>
      </c>
      <c r="U9" s="183">
        <f>SUM(U6:U7)</f>
        <v>-259000</v>
      </c>
      <c r="V9" s="45">
        <f>IFERROR(R9/D9,"-")</f>
        <v>0.63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0.63</v>
      </c>
      <c r="B6" s="189" t="s">
        <v>60</v>
      </c>
      <c r="C6" s="189"/>
      <c r="D6" s="189"/>
      <c r="E6" s="189"/>
      <c r="F6" s="189" t="s">
        <v>61</v>
      </c>
      <c r="G6" s="88" t="s">
        <v>62</v>
      </c>
      <c r="H6" s="88"/>
      <c r="I6" s="88" t="s">
        <v>63</v>
      </c>
      <c r="J6" s="180">
        <v>700000</v>
      </c>
      <c r="K6" s="79">
        <v>47</v>
      </c>
      <c r="L6" s="79">
        <v>0</v>
      </c>
      <c r="M6" s="79">
        <v>181</v>
      </c>
      <c r="N6" s="89">
        <v>19</v>
      </c>
      <c r="O6" s="90">
        <v>0</v>
      </c>
      <c r="P6" s="91">
        <f>N6+O6</f>
        <v>19</v>
      </c>
      <c r="Q6" s="80">
        <f>IFERROR(P6/M6,"-")</f>
        <v>0.10497237569061</v>
      </c>
      <c r="R6" s="79">
        <v>6</v>
      </c>
      <c r="S6" s="79">
        <v>4</v>
      </c>
      <c r="T6" s="80">
        <f>IFERROR(R6/(P6),"-")</f>
        <v>0.31578947368421</v>
      </c>
      <c r="U6" s="186">
        <f>IFERROR(J6/SUM(N6:O11),"-")</f>
        <v>12068.965517241</v>
      </c>
      <c r="V6" s="82">
        <v>4</v>
      </c>
      <c r="W6" s="80">
        <f>IF(P6=0,"-",V6/P6)</f>
        <v>0.21052631578947</v>
      </c>
      <c r="X6" s="185">
        <v>118000</v>
      </c>
      <c r="Y6" s="186">
        <f>IFERROR(X6/P6,"-")</f>
        <v>6210.5263157895</v>
      </c>
      <c r="Z6" s="186">
        <f>IFERROR(X6/V6,"-")</f>
        <v>29500</v>
      </c>
      <c r="AA6" s="180">
        <f>SUM(X6:X11)-SUM(J6:J11)</f>
        <v>-259000</v>
      </c>
      <c r="AB6" s="83">
        <f>SUM(X6:X11)/SUM(J6:J11)</f>
        <v>0.63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0.42105263157895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7</v>
      </c>
      <c r="BF6" s="111">
        <f>IF(P6=0,"",IF(BE6=0,"",(BE6/P6)))</f>
        <v>0.36842105263158</v>
      </c>
      <c r="BG6" s="110">
        <v>2</v>
      </c>
      <c r="BH6" s="112">
        <f>IFERROR(BG6/BE6,"-")</f>
        <v>0.28571428571429</v>
      </c>
      <c r="BI6" s="113">
        <v>85000</v>
      </c>
      <c r="BJ6" s="114">
        <f>IFERROR(BI6/BE6,"-")</f>
        <v>12142.857142857</v>
      </c>
      <c r="BK6" s="115">
        <v>1</v>
      </c>
      <c r="BL6" s="115"/>
      <c r="BM6" s="115">
        <v>1</v>
      </c>
      <c r="BN6" s="117">
        <v>1</v>
      </c>
      <c r="BO6" s="118">
        <f>IF(P6=0,"",IF(BN6=0,"",(BN6/P6)))</f>
        <v>0.052631578947368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0.052631578947368</v>
      </c>
      <c r="BY6" s="126">
        <v>1</v>
      </c>
      <c r="BZ6" s="127">
        <f>IFERROR(BY6/BW6,"-")</f>
        <v>1</v>
      </c>
      <c r="CA6" s="128">
        <v>30000</v>
      </c>
      <c r="CB6" s="129">
        <f>IFERROR(CA6/BW6,"-")</f>
        <v>30000</v>
      </c>
      <c r="CC6" s="130"/>
      <c r="CD6" s="130"/>
      <c r="CE6" s="130">
        <v>1</v>
      </c>
      <c r="CF6" s="131">
        <v>1</v>
      </c>
      <c r="CG6" s="132">
        <f>IF(P6=0,"",IF(CF6=0,"",(CF6/P6)))</f>
        <v>0.052631578947368</v>
      </c>
      <c r="CH6" s="133">
        <v>1</v>
      </c>
      <c r="CI6" s="134">
        <f>IFERROR(CH6/CF6,"-")</f>
        <v>1</v>
      </c>
      <c r="CJ6" s="135">
        <v>3000</v>
      </c>
      <c r="CK6" s="136">
        <f>IFERROR(CJ6/CF6,"-")</f>
        <v>3000</v>
      </c>
      <c r="CL6" s="137">
        <v>1</v>
      </c>
      <c r="CM6" s="137"/>
      <c r="CN6" s="137"/>
      <c r="CO6" s="138">
        <v>4</v>
      </c>
      <c r="CP6" s="139">
        <v>118000</v>
      </c>
      <c r="CQ6" s="139">
        <v>80000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64</v>
      </c>
      <c r="C7" s="189"/>
      <c r="D7" s="189"/>
      <c r="E7" s="189"/>
      <c r="F7" s="189" t="s">
        <v>61</v>
      </c>
      <c r="G7" s="88"/>
      <c r="H7" s="88"/>
      <c r="I7" s="88"/>
      <c r="J7" s="180"/>
      <c r="K7" s="79">
        <v>0</v>
      </c>
      <c r="L7" s="79">
        <v>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186"/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65</v>
      </c>
      <c r="C8" s="189"/>
      <c r="D8" s="189"/>
      <c r="E8" s="189"/>
      <c r="F8" s="189" t="s">
        <v>61</v>
      </c>
      <c r="G8" s="88"/>
      <c r="H8" s="88"/>
      <c r="I8" s="88"/>
      <c r="J8" s="18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66</v>
      </c>
      <c r="C9" s="189"/>
      <c r="D9" s="189"/>
      <c r="E9" s="189"/>
      <c r="F9" s="189" t="s">
        <v>67</v>
      </c>
      <c r="G9" s="88"/>
      <c r="H9" s="88"/>
      <c r="I9" s="88"/>
      <c r="J9" s="180"/>
      <c r="K9" s="79">
        <v>330</v>
      </c>
      <c r="L9" s="79">
        <v>164</v>
      </c>
      <c r="M9" s="79">
        <v>111</v>
      </c>
      <c r="N9" s="89">
        <v>35</v>
      </c>
      <c r="O9" s="90">
        <v>1</v>
      </c>
      <c r="P9" s="91">
        <f>N9+O9</f>
        <v>36</v>
      </c>
      <c r="Q9" s="80">
        <f>IFERROR(P9/M9,"-")</f>
        <v>0.32432432432432</v>
      </c>
      <c r="R9" s="79">
        <v>14</v>
      </c>
      <c r="S9" s="79">
        <v>5</v>
      </c>
      <c r="T9" s="80">
        <f>IFERROR(R9/(P9),"-")</f>
        <v>0.38888888888889</v>
      </c>
      <c r="U9" s="186"/>
      <c r="V9" s="82">
        <v>9</v>
      </c>
      <c r="W9" s="80">
        <f>IF(P9=0,"-",V9/P9)</f>
        <v>0.25</v>
      </c>
      <c r="X9" s="185">
        <v>323000</v>
      </c>
      <c r="Y9" s="186">
        <f>IFERROR(X9/P9,"-")</f>
        <v>8972.2222222222</v>
      </c>
      <c r="Z9" s="186">
        <f>IFERROR(X9/V9,"-")</f>
        <v>35888.888888889</v>
      </c>
      <c r="AA9" s="180"/>
      <c r="AB9" s="83"/>
      <c r="AC9" s="77"/>
      <c r="AD9" s="92">
        <v>1</v>
      </c>
      <c r="AE9" s="93">
        <f>IF(P9=0,"",IF(AD9=0,"",(AD9/P9)))</f>
        <v>0.027777777777778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5</v>
      </c>
      <c r="AN9" s="99">
        <f>IF(P9=0,"",IF(AM9=0,"",(AM9/P9)))</f>
        <v>0.13888888888889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0.055555555555556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18</v>
      </c>
      <c r="BO9" s="118">
        <f>IF(P9=0,"",IF(BN9=0,"",(BN9/P9)))</f>
        <v>0.5</v>
      </c>
      <c r="BP9" s="119">
        <v>6</v>
      </c>
      <c r="BQ9" s="120">
        <f>IFERROR(BP9/BN9,"-")</f>
        <v>0.33333333333333</v>
      </c>
      <c r="BR9" s="121">
        <v>273000</v>
      </c>
      <c r="BS9" s="122">
        <f>IFERROR(BR9/BN9,"-")</f>
        <v>15166.666666667</v>
      </c>
      <c r="BT9" s="123">
        <v>2</v>
      </c>
      <c r="BU9" s="123"/>
      <c r="BV9" s="123">
        <v>4</v>
      </c>
      <c r="BW9" s="124">
        <v>3</v>
      </c>
      <c r="BX9" s="125">
        <f>IF(P9=0,"",IF(BW9=0,"",(BW9/P9)))</f>
        <v>0.083333333333333</v>
      </c>
      <c r="BY9" s="126">
        <v>3</v>
      </c>
      <c r="BZ9" s="127">
        <f>IFERROR(BY9/BW9,"-")</f>
        <v>1</v>
      </c>
      <c r="CA9" s="128">
        <v>50000</v>
      </c>
      <c r="CB9" s="129">
        <f>IFERROR(CA9/BW9,"-")</f>
        <v>16666.666666667</v>
      </c>
      <c r="CC9" s="130">
        <v>1</v>
      </c>
      <c r="CD9" s="130">
        <v>1</v>
      </c>
      <c r="CE9" s="130">
        <v>1</v>
      </c>
      <c r="CF9" s="131">
        <v>1</v>
      </c>
      <c r="CG9" s="132">
        <f>IF(P9=0,"",IF(CF9=0,"",(CF9/P9)))</f>
        <v>0.027777777777778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9</v>
      </c>
      <c r="CP9" s="139">
        <v>323000</v>
      </c>
      <c r="CQ9" s="139">
        <v>135000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68</v>
      </c>
      <c r="C10" s="189"/>
      <c r="D10" s="189"/>
      <c r="E10" s="189"/>
      <c r="F10" s="189" t="s">
        <v>67</v>
      </c>
      <c r="G10" s="88"/>
      <c r="H10" s="88"/>
      <c r="I10" s="88"/>
      <c r="J10" s="180"/>
      <c r="K10" s="79">
        <v>20</v>
      </c>
      <c r="L10" s="79">
        <v>14</v>
      </c>
      <c r="M10" s="79">
        <v>5</v>
      </c>
      <c r="N10" s="89">
        <v>3</v>
      </c>
      <c r="O10" s="90">
        <v>0</v>
      </c>
      <c r="P10" s="91">
        <f>N10+O10</f>
        <v>3</v>
      </c>
      <c r="Q10" s="80">
        <f>IFERROR(P10/M10,"-")</f>
        <v>0.6</v>
      </c>
      <c r="R10" s="79">
        <v>2</v>
      </c>
      <c r="S10" s="79">
        <v>0</v>
      </c>
      <c r="T10" s="80">
        <f>IFERROR(R10/(P10),"-")</f>
        <v>0.66666666666667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69</v>
      </c>
      <c r="C11" s="189"/>
      <c r="D11" s="189"/>
      <c r="E11" s="189"/>
      <c r="F11" s="189" t="s">
        <v>67</v>
      </c>
      <c r="G11" s="88"/>
      <c r="H11" s="88"/>
      <c r="I11" s="88"/>
      <c r="J11" s="180"/>
      <c r="K11" s="79">
        <v>1</v>
      </c>
      <c r="L11" s="79">
        <v>1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0.63</v>
      </c>
      <c r="B14" s="39"/>
      <c r="C14" s="39"/>
      <c r="D14" s="39"/>
      <c r="E14" s="39"/>
      <c r="F14" s="39"/>
      <c r="G14" s="40" t="s">
        <v>70</v>
      </c>
      <c r="H14" s="40"/>
      <c r="I14" s="40"/>
      <c r="J14" s="183">
        <f>SUM(J6:J13)</f>
        <v>700000</v>
      </c>
      <c r="K14" s="41">
        <f>SUM(K6:K13)</f>
        <v>398</v>
      </c>
      <c r="L14" s="41">
        <f>SUM(L6:L13)</f>
        <v>179</v>
      </c>
      <c r="M14" s="41">
        <f>SUM(M6:M13)</f>
        <v>297</v>
      </c>
      <c r="N14" s="41">
        <f>SUM(N6:N13)</f>
        <v>57</v>
      </c>
      <c r="O14" s="41">
        <f>SUM(O6:O13)</f>
        <v>1</v>
      </c>
      <c r="P14" s="41">
        <f>SUM(P6:P13)</f>
        <v>58</v>
      </c>
      <c r="Q14" s="42">
        <f>IFERROR(P14/M14,"-")</f>
        <v>0.1952861952862</v>
      </c>
      <c r="R14" s="76">
        <f>SUM(R6:R13)</f>
        <v>22</v>
      </c>
      <c r="S14" s="76">
        <f>SUM(S6:S13)</f>
        <v>9</v>
      </c>
      <c r="T14" s="42">
        <f>IFERROR(R14/P14,"-")</f>
        <v>0.37931034482759</v>
      </c>
      <c r="U14" s="188">
        <f>IFERROR(J14/P14,"-")</f>
        <v>12068.965517241</v>
      </c>
      <c r="V14" s="44">
        <f>SUM(V6:V13)</f>
        <v>13</v>
      </c>
      <c r="W14" s="42">
        <f>IFERROR(V14/P14,"-")</f>
        <v>0.22413793103448</v>
      </c>
      <c r="X14" s="183">
        <f>SUM(X6:X13)</f>
        <v>441000</v>
      </c>
      <c r="Y14" s="183">
        <f>IFERROR(X14/P14,"-")</f>
        <v>7603.4482758621</v>
      </c>
      <c r="Z14" s="183">
        <f>IFERROR(X14/V14,"-")</f>
        <v>33923.076923077</v>
      </c>
      <c r="AA14" s="183">
        <f>X14-J14</f>
        <v>-259000</v>
      </c>
      <c r="AB14" s="45">
        <f>X14/J14</f>
        <v>0.63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