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<sst xmlns="http://schemas.openxmlformats.org/spreadsheetml/2006/main" uniqueCount="290">
  <si>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</si>
  <si>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</si>
  <si>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</si>
  <si>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</si>
  <si>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</si>
  <si>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</si>
  <si>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</si>
  <si>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</si>
  <si>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</si>
  <si>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</si>
  <si>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</si>
  <si>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</si>
  <si>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</si>
  <si>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</si>
  <si>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</si>
  <si>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</si>
  <si>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</si>
  <si>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</si>
  <si>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</si>
  <si>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</si>
  <si>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</si>
  <si>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</si>
  <si>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</si>
  <si>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</si>
  <si>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</si>
  <si>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</si>
  <si>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</si>
  <si>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</si>
  <si>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</si>
  <si>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</si>
  <si>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</si>
  <si>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</si>
  <si>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</si>
  <si>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</si>
  <si>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</si>
  <si>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</si>
  <si>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</si>
  <si>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</si>
  <si>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</si>
  <si>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</si>
  <si>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</si>
  <si>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</si>
  <si>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</si>
  <si>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</si>
  <si>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</si>
  <si>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</si>
  <si>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</si>
  <si>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</si>
  <si>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</si>
  <si>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</si>
  <si>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</si>
  <si>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</si>
  <si>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</si>
  <si>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</si>
  <si>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</si>
  <si>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</si>
  <si>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</si>
  <si>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</si>
  <si>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</si>
  <si>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</si>
  <si>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</si>
  <si>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sd1521</t>
  </si>
  <si>
    <t>記事風版</t>
  </si>
  <si>
    <t>出会い懇願私たち(この歳でも)真剣なんです</t>
  </si>
  <si>
    <t>lp03</t>
  </si>
  <si>
    <t>サンスポ関西</t>
  </si>
  <si>
    <t>4C終面全5段</t>
  </si>
  <si>
    <t>9月12日(土)</t>
  </si>
  <si>
    <t>sd1522</t>
  </si>
  <si>
    <t>空電</t>
  </si>
  <si>
    <t>sd1523</t>
  </si>
  <si>
    <t>サンスポ関東</t>
  </si>
  <si>
    <t>全5段</t>
  </si>
  <si>
    <t>9月20日(日)</t>
  </si>
  <si>
    <t>sd1524</t>
  </si>
  <si>
    <t>sd1525</t>
  </si>
  <si>
    <t>デリヘル版</t>
  </si>
  <si>
    <t>発表今年一番人気の出会い系はこれ</t>
  </si>
  <si>
    <t>9月26日(土)</t>
  </si>
  <si>
    <t>sd1526</t>
  </si>
  <si>
    <t>sd1527</t>
  </si>
  <si>
    <t>70歳までの出会いリクルート</t>
  </si>
  <si>
    <t>中京スポーツ</t>
  </si>
  <si>
    <t>9月05日(土)</t>
  </si>
  <si>
    <t>sd1528</t>
  </si>
  <si>
    <t>sd1529</t>
  </si>
  <si>
    <t>右女3スマホ</t>
  </si>
  <si>
    <t>sd1530</t>
  </si>
  <si>
    <t>sd1531</t>
  </si>
  <si>
    <t>①旧デイリー風</t>
  </si>
  <si>
    <t>135「何回誘われた？俺、実は10人目」</t>
  </si>
  <si>
    <t>スポーツ報知関東</t>
  </si>
  <si>
    <t>半2段つかみ20段保証</t>
  </si>
  <si>
    <t>20段保証</t>
  </si>
  <si>
    <t>sd1532</t>
  </si>
  <si>
    <t>②黒：右女3</t>
  </si>
  <si>
    <t>136「かぁー！今から帰っても2時間しか寝れないわー」</t>
  </si>
  <si>
    <t>半3段つかみ20段保証</t>
  </si>
  <si>
    <t>sd1533</t>
  </si>
  <si>
    <t>③大正版</t>
  </si>
  <si>
    <t>137「パンチのきいた出会い！出会い好きにはたまりません。」</t>
  </si>
  <si>
    <t>半5段つかみ20段保証</t>
  </si>
  <si>
    <t>sd1534</t>
  </si>
  <si>
    <t>(空電共通)</t>
  </si>
  <si>
    <t>sd1535</t>
  </si>
  <si>
    <t>右女3</t>
  </si>
  <si>
    <t>(新txt)もう50代の熟女だけど、試しに付き合ってみる？</t>
  </si>
  <si>
    <t>東スポ</t>
  </si>
  <si>
    <t>全2段金土 8回セット</t>
  </si>
  <si>
    <t>9/1～</t>
  </si>
  <si>
    <t>sd1536</t>
  </si>
  <si>
    <t>雑誌版</t>
  </si>
  <si>
    <t>本日開始！・女性から連絡をくれる・操作苦手でも出来る</t>
  </si>
  <si>
    <t>sd1537</t>
  </si>
  <si>
    <t>旧デイリー風</t>
  </si>
  <si>
    <t>学生いません。ギャルいません。熟女、熟女、熟女</t>
  </si>
  <si>
    <t>sd1538</t>
  </si>
  <si>
    <t>sd1539</t>
  </si>
  <si>
    <t>スポーツ報知西部</t>
  </si>
  <si>
    <t>4C終面雑報 5回以上</t>
  </si>
  <si>
    <t>sd1540</t>
  </si>
  <si>
    <t>大正版</t>
  </si>
  <si>
    <t>出会い求人</t>
  </si>
  <si>
    <t>sd1541</t>
  </si>
  <si>
    <t>面白③</t>
  </si>
  <si>
    <t>男が少ないんです</t>
  </si>
  <si>
    <t>sd1542</t>
  </si>
  <si>
    <t>もう50代の熟女だけど</t>
  </si>
  <si>
    <t>sd1543</t>
  </si>
  <si>
    <t>sd1544</t>
  </si>
  <si>
    <t>右女３</t>
  </si>
  <si>
    <t>日刊ゲンダイ東海版</t>
  </si>
  <si>
    <t>全2段</t>
  </si>
  <si>
    <t>1～15日</t>
  </si>
  <si>
    <t>sd1545</t>
  </si>
  <si>
    <t>16～31日</t>
  </si>
  <si>
    <t>sd1546</t>
  </si>
  <si>
    <t>sd1547</t>
  </si>
  <si>
    <t>デイリースポーツ関西</t>
  </si>
  <si>
    <t>9月21日(月)</t>
  </si>
  <si>
    <t>sd1548</t>
  </si>
  <si>
    <t>sd1549</t>
  </si>
  <si>
    <t>ニッカン関西</t>
  </si>
  <si>
    <t>半5段</t>
  </si>
  <si>
    <t>sd1550</t>
  </si>
  <si>
    <t>sd1551</t>
  </si>
  <si>
    <t>コンパニオン版</t>
  </si>
  <si>
    <t>食事の後に、お持ち帰りしたぜ！</t>
  </si>
  <si>
    <t>sd1552</t>
  </si>
  <si>
    <t>sd1553</t>
  </si>
  <si>
    <t>クーポン版</t>
  </si>
  <si>
    <t>総額7300円出会いクーポン</t>
  </si>
  <si>
    <t>半5段・4件割</t>
  </si>
  <si>
    <t>9月13日(日)</t>
  </si>
  <si>
    <t>sd1554</t>
  </si>
  <si>
    <t>sd1555</t>
  </si>
  <si>
    <t>クーポン版(写真付）</t>
  </si>
  <si>
    <t>9月27日(日)</t>
  </si>
  <si>
    <t>sd1556</t>
  </si>
  <si>
    <t>sd1561</t>
  </si>
  <si>
    <t>スポニチ関東</t>
  </si>
  <si>
    <t>4C雑報</t>
  </si>
  <si>
    <t>sd1562</t>
  </si>
  <si>
    <t>sd1563</t>
  </si>
  <si>
    <t>興奮版</t>
  </si>
  <si>
    <t>sd1564</t>
  </si>
  <si>
    <t>sd1565</t>
  </si>
  <si>
    <t>9月19日(土)</t>
  </si>
  <si>
    <t>sd1566</t>
  </si>
  <si>
    <t>sd1567</t>
  </si>
  <si>
    <t>求人風</t>
  </si>
  <si>
    <t>138「五つ星の出会い。今までにない出会いがココに。」</t>
  </si>
  <si>
    <t>sd1568</t>
  </si>
  <si>
    <t>sd1569</t>
  </si>
  <si>
    <t>4C終面雑報</t>
  </si>
  <si>
    <t>9月03日(木)</t>
  </si>
  <si>
    <t>sd1570</t>
  </si>
  <si>
    <t>sd1571</t>
  </si>
  <si>
    <t>9月08日(火)</t>
  </si>
  <si>
    <t>sd1572</t>
  </si>
  <si>
    <t>sd1573</t>
  </si>
  <si>
    <t>東スポ・大スポ・九スポ・中京</t>
  </si>
  <si>
    <t>記事枠</t>
  </si>
  <si>
    <t>9月24日(木)</t>
  </si>
  <si>
    <t>sd1574</t>
  </si>
  <si>
    <t>sd1575</t>
  </si>
  <si>
    <t>スポーツ報知関西　1回目</t>
  </si>
  <si>
    <t>sd1576</t>
  </si>
  <si>
    <t>スポーツ報知関西　2回目</t>
  </si>
  <si>
    <t>sd1577</t>
  </si>
  <si>
    <t>スポーツ報知関西　3回目</t>
  </si>
  <si>
    <t>9月06日(日)</t>
  </si>
  <si>
    <t>sd1578</t>
  </si>
  <si>
    <t>スポーツ報知関西　4回目</t>
  </si>
  <si>
    <t>9月07日(月)</t>
  </si>
  <si>
    <t>sd1579</t>
  </si>
  <si>
    <t>スポーツ報知関西　5回目</t>
  </si>
  <si>
    <t>sd1580</t>
  </si>
  <si>
    <t>スポーツ報知関西　6回目</t>
  </si>
  <si>
    <t>9月11日(金)</t>
  </si>
  <si>
    <t>sd1581</t>
  </si>
  <si>
    <t>スポーツ報知関西　7回目</t>
  </si>
  <si>
    <t>sd1582</t>
  </si>
  <si>
    <t>スポーツ報知関西　8回目</t>
  </si>
  <si>
    <t>9月16日(水)</t>
  </si>
  <si>
    <t>sd1583</t>
  </si>
  <si>
    <t>スポーツ報知関西　9回目</t>
  </si>
  <si>
    <t>9月18日(金)</t>
  </si>
  <si>
    <t>sd1584</t>
  </si>
  <si>
    <t>スポーツ報知関西　10回目</t>
  </si>
  <si>
    <t>sd1585</t>
  </si>
  <si>
    <t>スポーツ報知関西　11回目</t>
  </si>
  <si>
    <t>sd1586</t>
  </si>
  <si>
    <t>スポーツ報知関西　12回目</t>
  </si>
  <si>
    <t>9月22日(火)</t>
  </si>
  <si>
    <t>sd1587</t>
  </si>
  <si>
    <t>スポーツ報知関西　13回目</t>
  </si>
  <si>
    <t>9月23日(水)</t>
  </si>
  <si>
    <t>sd1588</t>
  </si>
  <si>
    <t>共通</t>
  </si>
  <si>
    <t>sd1589</t>
  </si>
  <si>
    <t>記事(黄)</t>
  </si>
  <si>
    <t>4C記事枠</t>
  </si>
  <si>
    <t>sd1590</t>
  </si>
  <si>
    <t>記事(青)</t>
  </si>
  <si>
    <t>sd1591</t>
  </si>
  <si>
    <t>記事(赤)</t>
  </si>
  <si>
    <t>sd1592</t>
  </si>
  <si>
    <t>記事(緑)</t>
  </si>
  <si>
    <t>sd1593</t>
  </si>
  <si>
    <t>新聞 TOTAL</t>
  </si>
  <si>
    <t>●雑誌 広告</t>
  </si>
  <si>
    <t>dz108</t>
  </si>
  <si>
    <t>双葉社</t>
  </si>
  <si>
    <t>1604FLASH</t>
  </si>
  <si>
    <t>lp02</t>
  </si>
  <si>
    <t>カミオン</t>
  </si>
  <si>
    <t>1C2P</t>
  </si>
  <si>
    <t>9月01日(火)</t>
  </si>
  <si>
    <t>dz109</t>
  </si>
  <si>
    <t>dz110</t>
  </si>
  <si>
    <t>ぶんか社</t>
  </si>
  <si>
    <t>黄色黒版（ソフトver）</t>
  </si>
  <si>
    <t>女性が好きな私にとって神サイトです</t>
  </si>
  <si>
    <t>EX MAX</t>
  </si>
  <si>
    <t>表4</t>
  </si>
  <si>
    <t>dz111</t>
  </si>
  <si>
    <t>dz112</t>
  </si>
  <si>
    <t>扶桑社</t>
  </si>
  <si>
    <t>--</t>
  </si>
  <si>
    <t>もう50代だけど、私のお付き合いを真剣に考えてみませんか？</t>
  </si>
  <si>
    <t>Tvnavi</t>
  </si>
  <si>
    <t>(月間Tvnavi)①</t>
  </si>
  <si>
    <t>dz113</t>
  </si>
  <si>
    <t>dz114</t>
  </si>
  <si>
    <t>女性からご飯に誘われる</t>
  </si>
  <si>
    <t>dz115</t>
  </si>
  <si>
    <t>ak242</t>
  </si>
  <si>
    <t>コアマガジン</t>
  </si>
  <si>
    <t>5Pセフレ確保(赤瀬尚子さん）</t>
  </si>
  <si>
    <t>実話BUNKA超タブー</t>
  </si>
  <si>
    <t>1C5P</t>
  </si>
  <si>
    <t>9月02日(水)</t>
  </si>
  <si>
    <t>ak243</t>
  </si>
  <si>
    <t>ak244</t>
  </si>
  <si>
    <t>大洋図書</t>
  </si>
  <si>
    <t>昭和の不思議101　2020年</t>
  </si>
  <si>
    <t>ak245</t>
  </si>
  <si>
    <t>ak246</t>
  </si>
  <si>
    <t>2Pスポーツ新聞_v01_どきどき(赤瀬さん)</t>
  </si>
  <si>
    <t>実話ナックルズGOLD</t>
  </si>
  <si>
    <t>4C2P</t>
  </si>
  <si>
    <t>ak247</t>
  </si>
  <si>
    <t>ak248</t>
  </si>
  <si>
    <t>2P_対談風_どきどき</t>
  </si>
  <si>
    <t>金のEX NEXT</t>
  </si>
  <si>
    <t>9月14日(月)</t>
  </si>
  <si>
    <t>ak249</t>
  </si>
  <si>
    <t>ak250</t>
  </si>
  <si>
    <t>ナックルズ極ベスト</t>
  </si>
  <si>
    <t>9月15日(火)</t>
  </si>
  <si>
    <t>ak251</t>
  </si>
  <si>
    <t>ak252</t>
  </si>
  <si>
    <t>実話BUNKAタブー</t>
  </si>
  <si>
    <t>ak253</t>
  </si>
  <si>
    <t>ak254</t>
  </si>
  <si>
    <t>日本ジャーナル出版</t>
  </si>
  <si>
    <t>週刊実話増刊「実話ザ・タブー」</t>
  </si>
  <si>
    <t>ak255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</si>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</sst>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69</v>
      </c>
      <c r="D6" s="180">
        <v>3831000</v>
      </c>
      <c r="E6" s="79">
        <v>1394</v>
      </c>
      <c r="F6" s="79">
        <v>632</v>
      </c>
      <c r="G6" s="79">
        <v>2337</v>
      </c>
      <c r="H6" s="89">
        <v>253</v>
      </c>
      <c r="I6" s="90">
        <v>5</v>
      </c>
      <c r="J6" s="143">
        <f>H6+I6</f>
        <v>258</v>
      </c>
      <c r="K6" s="80">
        <f>IFERROR(J6/G6,"-")</f>
        <v>0.11039794608472</v>
      </c>
      <c r="L6" s="79">
        <v>85</v>
      </c>
      <c r="M6" s="79">
        <v>57</v>
      </c>
      <c r="N6" s="80">
        <f>IFERROR(L6/J6,"-")</f>
        <v>0.32945736434109</v>
      </c>
      <c r="O6" s="81">
        <f>IFERROR(D6/J6,"-")</f>
        <v>14848.837209302</v>
      </c>
      <c r="P6" s="82">
        <v>79</v>
      </c>
      <c r="Q6" s="80">
        <f>IFERROR(P6/J6,"-")</f>
        <v>0.3062015503876</v>
      </c>
      <c r="R6" s="185">
        <v>4107000</v>
      </c>
      <c r="S6" s="186">
        <f>IFERROR(R6/J6,"-")</f>
        <v>15918.604651163</v>
      </c>
      <c r="T6" s="186">
        <f>IFERROR(R6/P6,"-")</f>
        <v>51987.341772152</v>
      </c>
      <c r="U6" s="180">
        <f>IFERROR(R6-D6,"-")</f>
        <v>276000</v>
      </c>
      <c r="V6" s="83">
        <f>R6/D6</f>
        <v>1.07204385278</v>
      </c>
      <c r="W6" s="77"/>
      <c r="X6" s="142"/>
    </row>
    <row r="7" spans="1:24">
      <c r="A7" s="78"/>
      <c r="B7" s="84" t="s">
        <v>24</v>
      </c>
      <c r="C7" s="84">
        <v>22</v>
      </c>
      <c r="D7" s="180">
        <v>1086000</v>
      </c>
      <c r="E7" s="79">
        <v>789</v>
      </c>
      <c r="F7" s="79">
        <v>329</v>
      </c>
      <c r="G7" s="79">
        <v>618</v>
      </c>
      <c r="H7" s="89">
        <v>132</v>
      </c>
      <c r="I7" s="90">
        <v>4</v>
      </c>
      <c r="J7" s="143">
        <f>H7+I7</f>
        <v>136</v>
      </c>
      <c r="K7" s="80">
        <f>IFERROR(J7/G7,"-")</f>
        <v>0.22006472491909</v>
      </c>
      <c r="L7" s="79">
        <v>50</v>
      </c>
      <c r="M7" s="79">
        <v>34</v>
      </c>
      <c r="N7" s="80">
        <f>IFERROR(L7/J7,"-")</f>
        <v>0.36764705882353</v>
      </c>
      <c r="O7" s="81">
        <f>IFERROR(D7/J7,"-")</f>
        <v>7985.2941176471</v>
      </c>
      <c r="P7" s="82">
        <v>42</v>
      </c>
      <c r="Q7" s="80">
        <f>IFERROR(P7/J7,"-")</f>
        <v>0.30882352941176</v>
      </c>
      <c r="R7" s="185">
        <v>2945128</v>
      </c>
      <c r="S7" s="186">
        <f>IFERROR(R7/J7,"-")</f>
        <v>21655.352941176</v>
      </c>
      <c r="T7" s="186">
        <f>IFERROR(R7/P7,"-")</f>
        <v>70122.095238095</v>
      </c>
      <c r="U7" s="180">
        <f>IFERROR(R7-D7,"-")</f>
        <v>1859128</v>
      </c>
      <c r="V7" s="83">
        <f>R7/D7</f>
        <v>2.7119042357274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4917000</v>
      </c>
      <c r="E10" s="41">
        <f>SUM(E6:E8)</f>
        <v>2183</v>
      </c>
      <c r="F10" s="41">
        <f>SUM(F6:F8)</f>
        <v>961</v>
      </c>
      <c r="G10" s="41">
        <f>SUM(G6:G8)</f>
        <v>2955</v>
      </c>
      <c r="H10" s="41">
        <f>SUM(H6:H8)</f>
        <v>385</v>
      </c>
      <c r="I10" s="41">
        <f>SUM(I6:I8)</f>
        <v>9</v>
      </c>
      <c r="J10" s="41">
        <f>SUM(J6:J8)</f>
        <v>394</v>
      </c>
      <c r="K10" s="42">
        <f>IFERROR(J10/G10,"-")</f>
        <v>0.13333333333333</v>
      </c>
      <c r="L10" s="76">
        <f>SUM(L6:L8)</f>
        <v>135</v>
      </c>
      <c r="M10" s="76">
        <f>SUM(M6:M8)</f>
        <v>91</v>
      </c>
      <c r="N10" s="42">
        <f>IFERROR(L10/J10,"-")</f>
        <v>0.34263959390863</v>
      </c>
      <c r="O10" s="43">
        <f>IFERROR(D10/J10,"-")</f>
        <v>12479.695431472</v>
      </c>
      <c r="P10" s="44">
        <f>SUM(P6:P8)</f>
        <v>121</v>
      </c>
      <c r="Q10" s="42">
        <f>IFERROR(P10/J10,"-")</f>
        <v>0.30710659898477</v>
      </c>
      <c r="R10" s="183">
        <f>SUM(R6:R8)</f>
        <v>7052128</v>
      </c>
      <c r="S10" s="183">
        <f>IFERROR(R10/J10,"-")</f>
        <v>17898.802030457</v>
      </c>
      <c r="T10" s="183">
        <f>IFERROR(P10/P10,"-")</f>
        <v>1</v>
      </c>
      <c r="U10" s="183">
        <f>SUM(U6:U8)</f>
        <v>2135128</v>
      </c>
      <c r="V10" s="45">
        <f>IFERROR(R10/D10,"-")</f>
        <v>1.4342338824486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0.80409356725146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684000</v>
      </c>
      <c r="K6" s="79">
        <v>17</v>
      </c>
      <c r="L6" s="79">
        <v>0</v>
      </c>
      <c r="M6" s="79">
        <v>58</v>
      </c>
      <c r="N6" s="89">
        <v>7</v>
      </c>
      <c r="O6" s="90">
        <v>0</v>
      </c>
      <c r="P6" s="91">
        <f>N6+O6</f>
        <v>7</v>
      </c>
      <c r="Q6" s="80">
        <f>IFERROR(P6/M6,"-")</f>
        <v>0.12068965517241</v>
      </c>
      <c r="R6" s="79">
        <v>1</v>
      </c>
      <c r="S6" s="79">
        <v>2</v>
      </c>
      <c r="T6" s="80">
        <f>IFERROR(R6/(P6),"-")</f>
        <v>0.14285714285714</v>
      </c>
      <c r="U6" s="186">
        <f>IFERROR(J6/SUM(N6:O11),"-")</f>
        <v>20117.647058824</v>
      </c>
      <c r="V6" s="82">
        <v>1</v>
      </c>
      <c r="W6" s="80">
        <f>IF(P6=0,"-",V6/P6)</f>
        <v>0.14285714285714</v>
      </c>
      <c r="X6" s="185">
        <v>33000</v>
      </c>
      <c r="Y6" s="186">
        <f>IFERROR(X6/P6,"-")</f>
        <v>4714.2857142857</v>
      </c>
      <c r="Z6" s="186">
        <f>IFERROR(X6/V6,"-")</f>
        <v>33000</v>
      </c>
      <c r="AA6" s="180">
        <f>SUM(X6:X11)-SUM(J6:J11)</f>
        <v>-134000</v>
      </c>
      <c r="AB6" s="83">
        <f>SUM(X6:X11)/SUM(J6:J11)</f>
        <v>0.80409356725146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0.28571428571429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0.28571428571429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0.28571428571429</v>
      </c>
      <c r="BY6" s="126">
        <v>1</v>
      </c>
      <c r="BZ6" s="127">
        <f>IFERROR(BY6/BW6,"-")</f>
        <v>0.5</v>
      </c>
      <c r="CA6" s="128">
        <v>33000</v>
      </c>
      <c r="CB6" s="129">
        <f>IFERROR(CA6/BW6,"-")</f>
        <v>16500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33000</v>
      </c>
      <c r="CQ6" s="139">
        <v>33000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69</v>
      </c>
      <c r="G7" s="88"/>
      <c r="H7" s="88"/>
      <c r="I7" s="88"/>
      <c r="J7" s="180"/>
      <c r="K7" s="79">
        <v>67</v>
      </c>
      <c r="L7" s="79">
        <v>35</v>
      </c>
      <c r="M7" s="79">
        <v>32</v>
      </c>
      <c r="N7" s="89">
        <v>5</v>
      </c>
      <c r="O7" s="90">
        <v>0</v>
      </c>
      <c r="P7" s="91">
        <f>N7+O7</f>
        <v>5</v>
      </c>
      <c r="Q7" s="80">
        <f>IFERROR(P7/M7,"-")</f>
        <v>0.15625</v>
      </c>
      <c r="R7" s="79">
        <v>1</v>
      </c>
      <c r="S7" s="79">
        <v>0</v>
      </c>
      <c r="T7" s="80">
        <f>IFERROR(R7/(P7),"-")</f>
        <v>0.2</v>
      </c>
      <c r="U7" s="186"/>
      <c r="V7" s="82">
        <v>2</v>
      </c>
      <c r="W7" s="80">
        <f>IF(P7=0,"-",V7/P7)</f>
        <v>0.4</v>
      </c>
      <c r="X7" s="185">
        <v>69000</v>
      </c>
      <c r="Y7" s="186">
        <f>IFERROR(X7/P7,"-")</f>
        <v>13800</v>
      </c>
      <c r="Z7" s="186">
        <f>IFERROR(X7/V7,"-")</f>
        <v>34500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0.6</v>
      </c>
      <c r="BP7" s="119">
        <v>1</v>
      </c>
      <c r="BQ7" s="120">
        <f>IFERROR(BP7/BN7,"-")</f>
        <v>0.33333333333333</v>
      </c>
      <c r="BR7" s="121">
        <v>10000</v>
      </c>
      <c r="BS7" s="122">
        <f>IFERROR(BR7/BN7,"-")</f>
        <v>3333.3333333333</v>
      </c>
      <c r="BT7" s="123"/>
      <c r="BU7" s="123">
        <v>1</v>
      </c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0.2</v>
      </c>
      <c r="CH7" s="133">
        <v>1</v>
      </c>
      <c r="CI7" s="134">
        <f>IFERROR(CH7/CF7,"-")</f>
        <v>1</v>
      </c>
      <c r="CJ7" s="135">
        <v>59000</v>
      </c>
      <c r="CK7" s="136">
        <f>IFERROR(CJ7/CF7,"-")</f>
        <v>59000</v>
      </c>
      <c r="CL7" s="137"/>
      <c r="CM7" s="137"/>
      <c r="CN7" s="137">
        <v>1</v>
      </c>
      <c r="CO7" s="138">
        <v>2</v>
      </c>
      <c r="CP7" s="139">
        <v>69000</v>
      </c>
      <c r="CQ7" s="139">
        <v>59000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71</v>
      </c>
      <c r="H8" s="88" t="s">
        <v>72</v>
      </c>
      <c r="I8" s="191" t="s">
        <v>73</v>
      </c>
      <c r="J8" s="180"/>
      <c r="K8" s="79">
        <v>12</v>
      </c>
      <c r="L8" s="79">
        <v>0</v>
      </c>
      <c r="M8" s="79">
        <v>53</v>
      </c>
      <c r="N8" s="89">
        <v>4</v>
      </c>
      <c r="O8" s="90">
        <v>0</v>
      </c>
      <c r="P8" s="91">
        <f>N8+O8</f>
        <v>4</v>
      </c>
      <c r="Q8" s="80">
        <f>IFERROR(P8/M8,"-")</f>
        <v>0.075471698113208</v>
      </c>
      <c r="R8" s="79">
        <v>3</v>
      </c>
      <c r="S8" s="79">
        <v>0</v>
      </c>
      <c r="T8" s="80">
        <f>IFERROR(R8/(P8),"-")</f>
        <v>0.75</v>
      </c>
      <c r="U8" s="186"/>
      <c r="V8" s="82">
        <v>3</v>
      </c>
      <c r="W8" s="80">
        <f>IF(P8=0,"-",V8/P8)</f>
        <v>0.75</v>
      </c>
      <c r="X8" s="185">
        <v>121000</v>
      </c>
      <c r="Y8" s="186">
        <f>IFERROR(X8/P8,"-")</f>
        <v>30250</v>
      </c>
      <c r="Z8" s="186">
        <f>IFERROR(X8/V8,"-")</f>
        <v>40333.333333333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0.25</v>
      </c>
      <c r="AX8" s="104">
        <v>1</v>
      </c>
      <c r="AY8" s="106">
        <f>IFERROR(AX8/AV8,"-")</f>
        <v>1</v>
      </c>
      <c r="AZ8" s="107">
        <v>3000</v>
      </c>
      <c r="BA8" s="108">
        <f>IFERROR(AZ8/AV8,"-")</f>
        <v>3000</v>
      </c>
      <c r="BB8" s="109">
        <v>1</v>
      </c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0.75</v>
      </c>
      <c r="BP8" s="119">
        <v>2</v>
      </c>
      <c r="BQ8" s="120">
        <f>IFERROR(BP8/BN8,"-")</f>
        <v>0.66666666666667</v>
      </c>
      <c r="BR8" s="121">
        <v>118000</v>
      </c>
      <c r="BS8" s="122">
        <f>IFERROR(BR8/BN8,"-")</f>
        <v>39333.333333333</v>
      </c>
      <c r="BT8" s="123"/>
      <c r="BU8" s="123"/>
      <c r="BV8" s="123">
        <v>2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121000</v>
      </c>
      <c r="CQ8" s="139">
        <v>103000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74</v>
      </c>
      <c r="C9" s="189"/>
      <c r="D9" s="189" t="s">
        <v>62</v>
      </c>
      <c r="E9" s="189" t="s">
        <v>63</v>
      </c>
      <c r="F9" s="189" t="s">
        <v>69</v>
      </c>
      <c r="G9" s="88"/>
      <c r="H9" s="88"/>
      <c r="I9" s="88"/>
      <c r="J9" s="180"/>
      <c r="K9" s="79">
        <v>47</v>
      </c>
      <c r="L9" s="79">
        <v>33</v>
      </c>
      <c r="M9" s="79">
        <v>29</v>
      </c>
      <c r="N9" s="89">
        <v>8</v>
      </c>
      <c r="O9" s="90">
        <v>0</v>
      </c>
      <c r="P9" s="91">
        <f>N9+O9</f>
        <v>8</v>
      </c>
      <c r="Q9" s="80">
        <f>IFERROR(P9/M9,"-")</f>
        <v>0.27586206896552</v>
      </c>
      <c r="R9" s="79">
        <v>5</v>
      </c>
      <c r="S9" s="79">
        <v>0</v>
      </c>
      <c r="T9" s="80">
        <f>IFERROR(R9/(P9),"-")</f>
        <v>0.625</v>
      </c>
      <c r="U9" s="186"/>
      <c r="V9" s="82">
        <v>2</v>
      </c>
      <c r="W9" s="80">
        <f>IF(P9=0,"-",V9/P9)</f>
        <v>0.25</v>
      </c>
      <c r="X9" s="185">
        <v>81000</v>
      </c>
      <c r="Y9" s="186">
        <f>IFERROR(X9/P9,"-")</f>
        <v>10125</v>
      </c>
      <c r="Z9" s="186">
        <f>IFERROR(X9/V9,"-")</f>
        <v>40500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4</v>
      </c>
      <c r="BX9" s="125">
        <f>IF(P9=0,"",IF(BW9=0,"",(BW9/P9)))</f>
        <v>0.5</v>
      </c>
      <c r="BY9" s="126">
        <v>1</v>
      </c>
      <c r="BZ9" s="127">
        <f>IFERROR(BY9/BW9,"-")</f>
        <v>0.25</v>
      </c>
      <c r="CA9" s="128">
        <v>3000</v>
      </c>
      <c r="CB9" s="129">
        <f>IFERROR(CA9/BW9,"-")</f>
        <v>750</v>
      </c>
      <c r="CC9" s="130">
        <v>1</v>
      </c>
      <c r="CD9" s="130"/>
      <c r="CE9" s="130"/>
      <c r="CF9" s="131">
        <v>1</v>
      </c>
      <c r="CG9" s="132">
        <f>IF(P9=0,"",IF(CF9=0,"",(CF9/P9)))</f>
        <v>0.125</v>
      </c>
      <c r="CH9" s="133">
        <v>1</v>
      </c>
      <c r="CI9" s="134">
        <f>IFERROR(CH9/CF9,"-")</f>
        <v>1</v>
      </c>
      <c r="CJ9" s="135">
        <v>78000</v>
      </c>
      <c r="CK9" s="136">
        <f>IFERROR(CJ9/CF9,"-")</f>
        <v>78000</v>
      </c>
      <c r="CL9" s="137"/>
      <c r="CM9" s="137"/>
      <c r="CN9" s="137">
        <v>1</v>
      </c>
      <c r="CO9" s="138">
        <v>2</v>
      </c>
      <c r="CP9" s="139">
        <v>81000</v>
      </c>
      <c r="CQ9" s="139">
        <v>78000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77</v>
      </c>
      <c r="F10" s="189" t="s">
        <v>64</v>
      </c>
      <c r="G10" s="88" t="s">
        <v>71</v>
      </c>
      <c r="H10" s="88" t="s">
        <v>72</v>
      </c>
      <c r="I10" s="190" t="s">
        <v>78</v>
      </c>
      <c r="J10" s="180"/>
      <c r="K10" s="79">
        <v>25</v>
      </c>
      <c r="L10" s="79">
        <v>0</v>
      </c>
      <c r="M10" s="79">
        <v>51</v>
      </c>
      <c r="N10" s="89">
        <v>7</v>
      </c>
      <c r="O10" s="90">
        <v>0</v>
      </c>
      <c r="P10" s="91">
        <f>N10+O10</f>
        <v>7</v>
      </c>
      <c r="Q10" s="80">
        <f>IFERROR(P10/M10,"-")</f>
        <v>0.13725490196078</v>
      </c>
      <c r="R10" s="79">
        <v>2</v>
      </c>
      <c r="S10" s="79">
        <v>4</v>
      </c>
      <c r="T10" s="80">
        <f>IFERROR(R10/(P10),"-")</f>
        <v>0.28571428571429</v>
      </c>
      <c r="U10" s="186"/>
      <c r="V10" s="82">
        <v>2</v>
      </c>
      <c r="W10" s="80">
        <f>IF(P10=0,"-",V10/P10)</f>
        <v>0.28571428571429</v>
      </c>
      <c r="X10" s="185">
        <v>61000</v>
      </c>
      <c r="Y10" s="186">
        <f>IFERROR(X10/P10,"-")</f>
        <v>8714.2857142857</v>
      </c>
      <c r="Z10" s="186">
        <f>IFERROR(X10/V10,"-")</f>
        <v>30500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0.14285714285714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0.42857142857143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0.28571428571429</v>
      </c>
      <c r="BY10" s="126">
        <v>2</v>
      </c>
      <c r="BZ10" s="127">
        <f>IFERROR(BY10/BW10,"-")</f>
        <v>1</v>
      </c>
      <c r="CA10" s="128">
        <v>61000</v>
      </c>
      <c r="CB10" s="129">
        <f>IFERROR(CA10/BW10,"-")</f>
        <v>30500</v>
      </c>
      <c r="CC10" s="130">
        <v>1</v>
      </c>
      <c r="CD10" s="130"/>
      <c r="CE10" s="130">
        <v>1</v>
      </c>
      <c r="CF10" s="131">
        <v>1</v>
      </c>
      <c r="CG10" s="132">
        <f>IF(P10=0,"",IF(CF10=0,"",(CF10/P10)))</f>
        <v>0.14285714285714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61000</v>
      </c>
      <c r="CQ10" s="139">
        <v>56000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79</v>
      </c>
      <c r="C11" s="189"/>
      <c r="D11" s="189" t="s">
        <v>76</v>
      </c>
      <c r="E11" s="189" t="s">
        <v>77</v>
      </c>
      <c r="F11" s="189" t="s">
        <v>69</v>
      </c>
      <c r="G11" s="88"/>
      <c r="H11" s="88"/>
      <c r="I11" s="88"/>
      <c r="J11" s="180"/>
      <c r="K11" s="79">
        <v>36</v>
      </c>
      <c r="L11" s="79">
        <v>23</v>
      </c>
      <c r="M11" s="79">
        <v>18</v>
      </c>
      <c r="N11" s="89">
        <v>3</v>
      </c>
      <c r="O11" s="90">
        <v>0</v>
      </c>
      <c r="P11" s="91">
        <f>N11+O11</f>
        <v>3</v>
      </c>
      <c r="Q11" s="80">
        <f>IFERROR(P11/M11,"-")</f>
        <v>0.16666666666667</v>
      </c>
      <c r="R11" s="79">
        <v>2</v>
      </c>
      <c r="S11" s="79">
        <v>0</v>
      </c>
      <c r="T11" s="80">
        <f>IFERROR(R11/(P11),"-")</f>
        <v>0.66666666666667</v>
      </c>
      <c r="U11" s="186"/>
      <c r="V11" s="82">
        <v>3</v>
      </c>
      <c r="W11" s="80">
        <f>IF(P11=0,"-",V11/P11)</f>
        <v>1</v>
      </c>
      <c r="X11" s="185">
        <v>185000</v>
      </c>
      <c r="Y11" s="186">
        <f>IFERROR(X11/P11,"-")</f>
        <v>61666.666666667</v>
      </c>
      <c r="Z11" s="186">
        <f>IFERROR(X11/V11,"-")</f>
        <v>61666.666666667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0.33333333333333</v>
      </c>
      <c r="BG11" s="110">
        <v>1</v>
      </c>
      <c r="BH11" s="112">
        <f>IFERROR(BG11/BE11,"-")</f>
        <v>1</v>
      </c>
      <c r="BI11" s="113">
        <v>15000</v>
      </c>
      <c r="BJ11" s="114">
        <f>IFERROR(BI11/BE11,"-")</f>
        <v>15000</v>
      </c>
      <c r="BK11" s="115"/>
      <c r="BL11" s="115">
        <v>1</v>
      </c>
      <c r="BM11" s="115"/>
      <c r="BN11" s="117">
        <v>2</v>
      </c>
      <c r="BO11" s="118">
        <f>IF(P11=0,"",IF(BN11=0,"",(BN11/P11)))</f>
        <v>0.66666666666667</v>
      </c>
      <c r="BP11" s="119">
        <v>2</v>
      </c>
      <c r="BQ11" s="120">
        <f>IFERROR(BP11/BN11,"-")</f>
        <v>1</v>
      </c>
      <c r="BR11" s="121">
        <v>170000</v>
      </c>
      <c r="BS11" s="122">
        <f>IFERROR(BR11/BN11,"-")</f>
        <v>85000</v>
      </c>
      <c r="BT11" s="123"/>
      <c r="BU11" s="123"/>
      <c r="BV11" s="123">
        <v>2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185000</v>
      </c>
      <c r="CQ11" s="139">
        <v>137000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0.8</v>
      </c>
      <c r="B12" s="189" t="s">
        <v>80</v>
      </c>
      <c r="C12" s="189"/>
      <c r="D12" s="189" t="s">
        <v>76</v>
      </c>
      <c r="E12" s="189" t="s">
        <v>81</v>
      </c>
      <c r="F12" s="189" t="s">
        <v>64</v>
      </c>
      <c r="G12" s="88" t="s">
        <v>82</v>
      </c>
      <c r="H12" s="88" t="s">
        <v>66</v>
      </c>
      <c r="I12" s="190" t="s">
        <v>83</v>
      </c>
      <c r="J12" s="180">
        <v>180000</v>
      </c>
      <c r="K12" s="79">
        <v>18</v>
      </c>
      <c r="L12" s="79">
        <v>0</v>
      </c>
      <c r="M12" s="79">
        <v>85</v>
      </c>
      <c r="N12" s="89">
        <v>8</v>
      </c>
      <c r="O12" s="90">
        <v>0</v>
      </c>
      <c r="P12" s="91">
        <f>N12+O12</f>
        <v>8</v>
      </c>
      <c r="Q12" s="80">
        <f>IFERROR(P12/M12,"-")</f>
        <v>0.094117647058824</v>
      </c>
      <c r="R12" s="79">
        <v>2</v>
      </c>
      <c r="S12" s="79">
        <v>2</v>
      </c>
      <c r="T12" s="80">
        <f>IFERROR(R12/(P12),"-")</f>
        <v>0.25</v>
      </c>
      <c r="U12" s="186">
        <f>IFERROR(J12/SUM(N12:O13),"-")</f>
        <v>13846.153846154</v>
      </c>
      <c r="V12" s="82">
        <v>3</v>
      </c>
      <c r="W12" s="80">
        <f>IF(P12=0,"-",V12/P12)</f>
        <v>0.375</v>
      </c>
      <c r="X12" s="185">
        <v>73000</v>
      </c>
      <c r="Y12" s="186">
        <f>IFERROR(X12/P12,"-")</f>
        <v>9125</v>
      </c>
      <c r="Z12" s="186">
        <f>IFERROR(X12/V12,"-")</f>
        <v>24333.333333333</v>
      </c>
      <c r="AA12" s="180">
        <f>SUM(X12:X13)-SUM(J12:J13)</f>
        <v>-36000</v>
      </c>
      <c r="AB12" s="83">
        <f>SUM(X12:X13)/SUM(J12:J13)</f>
        <v>0.8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0.375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0.375</v>
      </c>
      <c r="BP12" s="119">
        <v>1</v>
      </c>
      <c r="BQ12" s="120">
        <f>IFERROR(BP12/BN12,"-")</f>
        <v>0.33333333333333</v>
      </c>
      <c r="BR12" s="121">
        <v>5000</v>
      </c>
      <c r="BS12" s="122">
        <f>IFERROR(BR12/BN12,"-")</f>
        <v>1666.6666666667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2</v>
      </c>
      <c r="CG12" s="132">
        <f>IF(P12=0,"",IF(CF12=0,"",(CF12/P12)))</f>
        <v>0.25</v>
      </c>
      <c r="CH12" s="133">
        <v>2</v>
      </c>
      <c r="CI12" s="134">
        <f>IFERROR(CH12/CF12,"-")</f>
        <v>1</v>
      </c>
      <c r="CJ12" s="135">
        <v>68000</v>
      </c>
      <c r="CK12" s="136">
        <f>IFERROR(CJ12/CF12,"-")</f>
        <v>34000</v>
      </c>
      <c r="CL12" s="137"/>
      <c r="CM12" s="137">
        <v>1</v>
      </c>
      <c r="CN12" s="137">
        <v>1</v>
      </c>
      <c r="CO12" s="138">
        <v>3</v>
      </c>
      <c r="CP12" s="139">
        <v>73000</v>
      </c>
      <c r="CQ12" s="139">
        <v>60000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84</v>
      </c>
      <c r="C13" s="189"/>
      <c r="D13" s="189" t="s">
        <v>76</v>
      </c>
      <c r="E13" s="189" t="s">
        <v>81</v>
      </c>
      <c r="F13" s="189" t="s">
        <v>69</v>
      </c>
      <c r="G13" s="88"/>
      <c r="H13" s="88"/>
      <c r="I13" s="88"/>
      <c r="J13" s="180"/>
      <c r="K13" s="79">
        <v>26</v>
      </c>
      <c r="L13" s="79">
        <v>18</v>
      </c>
      <c r="M13" s="79">
        <v>19</v>
      </c>
      <c r="N13" s="89">
        <v>5</v>
      </c>
      <c r="O13" s="90">
        <v>0</v>
      </c>
      <c r="P13" s="91">
        <f>N13+O13</f>
        <v>5</v>
      </c>
      <c r="Q13" s="80">
        <f>IFERROR(P13/M13,"-")</f>
        <v>0.26315789473684</v>
      </c>
      <c r="R13" s="79">
        <v>3</v>
      </c>
      <c r="S13" s="79">
        <v>0</v>
      </c>
      <c r="T13" s="80">
        <f>IFERROR(R13/(P13),"-")</f>
        <v>0.6</v>
      </c>
      <c r="U13" s="186"/>
      <c r="V13" s="82">
        <v>3</v>
      </c>
      <c r="W13" s="80">
        <f>IF(P13=0,"-",V13/P13)</f>
        <v>0.6</v>
      </c>
      <c r="X13" s="185">
        <v>71000</v>
      </c>
      <c r="Y13" s="186">
        <f>IFERROR(X13/P13,"-")</f>
        <v>14200</v>
      </c>
      <c r="Z13" s="186">
        <f>IFERROR(X13/V13,"-")</f>
        <v>23666.666666667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5</v>
      </c>
      <c r="BX13" s="125">
        <f>IF(P13=0,"",IF(BW13=0,"",(BW13/P13)))</f>
        <v>1</v>
      </c>
      <c r="BY13" s="126">
        <v>3</v>
      </c>
      <c r="BZ13" s="127">
        <f>IFERROR(BY13/BW13,"-")</f>
        <v>0.6</v>
      </c>
      <c r="CA13" s="128">
        <v>71000</v>
      </c>
      <c r="CB13" s="129">
        <f>IFERROR(CA13/BW13,"-")</f>
        <v>14200</v>
      </c>
      <c r="CC13" s="130"/>
      <c r="CD13" s="130">
        <v>1</v>
      </c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3</v>
      </c>
      <c r="CP13" s="139">
        <v>71000</v>
      </c>
      <c r="CQ13" s="139">
        <v>48000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0.74074074074074</v>
      </c>
      <c r="B14" s="189" t="s">
        <v>85</v>
      </c>
      <c r="C14" s="189"/>
      <c r="D14" s="189" t="s">
        <v>86</v>
      </c>
      <c r="E14" s="189" t="s">
        <v>77</v>
      </c>
      <c r="F14" s="189" t="s">
        <v>64</v>
      </c>
      <c r="G14" s="88" t="s">
        <v>82</v>
      </c>
      <c r="H14" s="88" t="s">
        <v>72</v>
      </c>
      <c r="I14" s="190" t="s">
        <v>78</v>
      </c>
      <c r="J14" s="180">
        <v>108000</v>
      </c>
      <c r="K14" s="79">
        <v>8</v>
      </c>
      <c r="L14" s="79">
        <v>0</v>
      </c>
      <c r="M14" s="79">
        <v>27</v>
      </c>
      <c r="N14" s="89">
        <v>2</v>
      </c>
      <c r="O14" s="90">
        <v>0</v>
      </c>
      <c r="P14" s="91">
        <f>N14+O14</f>
        <v>2</v>
      </c>
      <c r="Q14" s="80">
        <f>IFERROR(P14/M14,"-")</f>
        <v>0.074074074074074</v>
      </c>
      <c r="R14" s="79">
        <v>1</v>
      </c>
      <c r="S14" s="79">
        <v>1</v>
      </c>
      <c r="T14" s="80">
        <f>IFERROR(R14/(P14),"-")</f>
        <v>0.5</v>
      </c>
      <c r="U14" s="186">
        <f>IFERROR(J14/SUM(N14:O15),"-")</f>
        <v>27000</v>
      </c>
      <c r="V14" s="82">
        <v>2</v>
      </c>
      <c r="W14" s="80">
        <f>IF(P14=0,"-",V14/P14)</f>
        <v>1</v>
      </c>
      <c r="X14" s="185">
        <v>45000</v>
      </c>
      <c r="Y14" s="186">
        <f>IFERROR(X14/P14,"-")</f>
        <v>22500</v>
      </c>
      <c r="Z14" s="186">
        <f>IFERROR(X14/V14,"-")</f>
        <v>22500</v>
      </c>
      <c r="AA14" s="180">
        <f>SUM(X14:X15)-SUM(J14:J15)</f>
        <v>-28000</v>
      </c>
      <c r="AB14" s="83">
        <f>SUM(X14:X15)/SUM(J14:J15)</f>
        <v>0.74074074074074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0.5</v>
      </c>
      <c r="BG14" s="110">
        <v>1</v>
      </c>
      <c r="BH14" s="112">
        <f>IFERROR(BG14/BE14,"-")</f>
        <v>1</v>
      </c>
      <c r="BI14" s="113">
        <v>30000</v>
      </c>
      <c r="BJ14" s="114">
        <f>IFERROR(BI14/BE14,"-")</f>
        <v>30000</v>
      </c>
      <c r="BK14" s="115"/>
      <c r="BL14" s="115"/>
      <c r="BM14" s="115">
        <v>1</v>
      </c>
      <c r="BN14" s="117">
        <v>1</v>
      </c>
      <c r="BO14" s="118">
        <f>IF(P14=0,"",IF(BN14=0,"",(BN14/P14)))</f>
        <v>0.5</v>
      </c>
      <c r="BP14" s="119">
        <v>1</v>
      </c>
      <c r="BQ14" s="120">
        <f>IFERROR(BP14/BN14,"-")</f>
        <v>1</v>
      </c>
      <c r="BR14" s="121">
        <v>15000</v>
      </c>
      <c r="BS14" s="122">
        <f>IFERROR(BR14/BN14,"-")</f>
        <v>15000</v>
      </c>
      <c r="BT14" s="123"/>
      <c r="BU14" s="123">
        <v>1</v>
      </c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45000</v>
      </c>
      <c r="CQ14" s="139">
        <v>30000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87</v>
      </c>
      <c r="C15" s="189"/>
      <c r="D15" s="189" t="s">
        <v>86</v>
      </c>
      <c r="E15" s="189" t="s">
        <v>77</v>
      </c>
      <c r="F15" s="189" t="s">
        <v>69</v>
      </c>
      <c r="G15" s="88"/>
      <c r="H15" s="88"/>
      <c r="I15" s="88"/>
      <c r="J15" s="180"/>
      <c r="K15" s="79">
        <v>15</v>
      </c>
      <c r="L15" s="79">
        <v>9</v>
      </c>
      <c r="M15" s="79">
        <v>17</v>
      </c>
      <c r="N15" s="89">
        <v>2</v>
      </c>
      <c r="O15" s="90">
        <v>0</v>
      </c>
      <c r="P15" s="91">
        <f>N15+O15</f>
        <v>2</v>
      </c>
      <c r="Q15" s="80">
        <f>IFERROR(P15/M15,"-")</f>
        <v>0.11764705882353</v>
      </c>
      <c r="R15" s="79">
        <v>1</v>
      </c>
      <c r="S15" s="79">
        <v>0</v>
      </c>
      <c r="T15" s="80">
        <f>IFERROR(R15/(P15),"-")</f>
        <v>0.5</v>
      </c>
      <c r="U15" s="186"/>
      <c r="V15" s="82">
        <v>1</v>
      </c>
      <c r="W15" s="80">
        <f>IF(P15=0,"-",V15/P15)</f>
        <v>0.5</v>
      </c>
      <c r="X15" s="185">
        <v>35000</v>
      </c>
      <c r="Y15" s="186">
        <f>IFERROR(X15/P15,"-")</f>
        <v>17500</v>
      </c>
      <c r="Z15" s="186">
        <f>IFERROR(X15/V15,"-")</f>
        <v>35000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>
        <v>1</v>
      </c>
      <c r="BZ15" s="127">
        <f>IFERROR(BY15/BW15,"-")</f>
        <v>1</v>
      </c>
      <c r="CA15" s="128">
        <v>35000</v>
      </c>
      <c r="CB15" s="129">
        <f>IFERROR(CA15/BW15,"-")</f>
        <v>35000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35000</v>
      </c>
      <c r="CQ15" s="139">
        <v>35000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1.6615384615385</v>
      </c>
      <c r="B16" s="189" t="s">
        <v>88</v>
      </c>
      <c r="C16" s="189"/>
      <c r="D16" s="189" t="s">
        <v>89</v>
      </c>
      <c r="E16" s="189" t="s">
        <v>90</v>
      </c>
      <c r="F16" s="189" t="s">
        <v>64</v>
      </c>
      <c r="G16" s="88" t="s">
        <v>91</v>
      </c>
      <c r="H16" s="88" t="s">
        <v>92</v>
      </c>
      <c r="I16" s="88" t="s">
        <v>93</v>
      </c>
      <c r="J16" s="180">
        <v>780000</v>
      </c>
      <c r="K16" s="79">
        <v>36</v>
      </c>
      <c r="L16" s="79">
        <v>0</v>
      </c>
      <c r="M16" s="79">
        <v>131</v>
      </c>
      <c r="N16" s="89">
        <v>10</v>
      </c>
      <c r="O16" s="90">
        <v>0</v>
      </c>
      <c r="P16" s="91">
        <f>N16+O16</f>
        <v>10</v>
      </c>
      <c r="Q16" s="80">
        <f>IFERROR(P16/M16,"-")</f>
        <v>0.076335877862595</v>
      </c>
      <c r="R16" s="79">
        <v>2</v>
      </c>
      <c r="S16" s="79">
        <v>1</v>
      </c>
      <c r="T16" s="80">
        <f>IFERROR(R16/(P16),"-")</f>
        <v>0.2</v>
      </c>
      <c r="U16" s="186">
        <f>IFERROR(J16/SUM(N16:O19),"-")</f>
        <v>19024.390243902</v>
      </c>
      <c r="V16" s="82">
        <v>2</v>
      </c>
      <c r="W16" s="80">
        <f>IF(P16=0,"-",V16/P16)</f>
        <v>0.2</v>
      </c>
      <c r="X16" s="185">
        <v>121000</v>
      </c>
      <c r="Y16" s="186">
        <f>IFERROR(X16/P16,"-")</f>
        <v>12100</v>
      </c>
      <c r="Z16" s="186">
        <f>IFERROR(X16/V16,"-")</f>
        <v>60500</v>
      </c>
      <c r="AA16" s="180">
        <f>SUM(X16:X19)-SUM(J16:J19)</f>
        <v>516000</v>
      </c>
      <c r="AB16" s="83">
        <f>SUM(X16:X19)/SUM(J16:J19)</f>
        <v>1.6615384615385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2</v>
      </c>
      <c r="AW16" s="105">
        <f>IF(P16=0,"",IF(AV16=0,"",(AV16/P16)))</f>
        <v>0.2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5</v>
      </c>
      <c r="BO16" s="118">
        <f>IF(P16=0,"",IF(BN16=0,"",(BN16/P16)))</f>
        <v>0.5</v>
      </c>
      <c r="BP16" s="119">
        <v>2</v>
      </c>
      <c r="BQ16" s="120">
        <f>IFERROR(BP16/BN16,"-")</f>
        <v>0.4</v>
      </c>
      <c r="BR16" s="121">
        <v>121000</v>
      </c>
      <c r="BS16" s="122">
        <f>IFERROR(BR16/BN16,"-")</f>
        <v>24200</v>
      </c>
      <c r="BT16" s="123"/>
      <c r="BU16" s="123"/>
      <c r="BV16" s="123">
        <v>2</v>
      </c>
      <c r="BW16" s="124">
        <v>1</v>
      </c>
      <c r="BX16" s="125">
        <f>IF(P16=0,"",IF(BW16=0,"",(BW16/P16)))</f>
        <v>0.1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121000</v>
      </c>
      <c r="CQ16" s="139">
        <v>108000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189" t="s">
        <v>94</v>
      </c>
      <c r="C17" s="189"/>
      <c r="D17" s="189" t="s">
        <v>95</v>
      </c>
      <c r="E17" s="189" t="s">
        <v>96</v>
      </c>
      <c r="F17" s="189" t="s">
        <v>64</v>
      </c>
      <c r="G17" s="88" t="s">
        <v>91</v>
      </c>
      <c r="H17" s="88" t="s">
        <v>97</v>
      </c>
      <c r="I17" s="88"/>
      <c r="J17" s="180"/>
      <c r="K17" s="79">
        <v>10</v>
      </c>
      <c r="L17" s="79">
        <v>0</v>
      </c>
      <c r="M17" s="79">
        <v>42</v>
      </c>
      <c r="N17" s="89">
        <v>3</v>
      </c>
      <c r="O17" s="90">
        <v>1</v>
      </c>
      <c r="P17" s="91">
        <f>N17+O17</f>
        <v>4</v>
      </c>
      <c r="Q17" s="80">
        <f>IFERROR(P17/M17,"-")</f>
        <v>0.095238095238095</v>
      </c>
      <c r="R17" s="79">
        <v>1</v>
      </c>
      <c r="S17" s="79">
        <v>1</v>
      </c>
      <c r="T17" s="80">
        <f>IFERROR(R17/(P17),"-")</f>
        <v>0.25</v>
      </c>
      <c r="U17" s="186"/>
      <c r="V17" s="82">
        <v>1</v>
      </c>
      <c r="W17" s="80">
        <f>IF(P17=0,"-",V17/P17)</f>
        <v>0.25</v>
      </c>
      <c r="X17" s="185">
        <v>240000</v>
      </c>
      <c r="Y17" s="186">
        <f>IFERROR(X17/P17,"-")</f>
        <v>60000</v>
      </c>
      <c r="Z17" s="186">
        <f>IFERROR(X17/V17,"-")</f>
        <v>240000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0.25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0.5</v>
      </c>
      <c r="BY17" s="126">
        <v>1</v>
      </c>
      <c r="BZ17" s="127">
        <f>IFERROR(BY17/BW17,"-")</f>
        <v>0.5</v>
      </c>
      <c r="CA17" s="128">
        <v>240000</v>
      </c>
      <c r="CB17" s="129">
        <f>IFERROR(CA17/BW17,"-")</f>
        <v>120000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240000</v>
      </c>
      <c r="CQ17" s="139">
        <v>240000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98</v>
      </c>
      <c r="C18" s="189"/>
      <c r="D18" s="189" t="s">
        <v>99</v>
      </c>
      <c r="E18" s="189" t="s">
        <v>100</v>
      </c>
      <c r="F18" s="189" t="s">
        <v>64</v>
      </c>
      <c r="G18" s="88" t="s">
        <v>91</v>
      </c>
      <c r="H18" s="88" t="s">
        <v>101</v>
      </c>
      <c r="I18" s="88"/>
      <c r="J18" s="180"/>
      <c r="K18" s="79">
        <v>16</v>
      </c>
      <c r="L18" s="79">
        <v>0</v>
      </c>
      <c r="M18" s="79">
        <v>64</v>
      </c>
      <c r="N18" s="89">
        <v>7</v>
      </c>
      <c r="O18" s="90">
        <v>0</v>
      </c>
      <c r="P18" s="91">
        <f>N18+O18</f>
        <v>7</v>
      </c>
      <c r="Q18" s="80">
        <f>IFERROR(P18/M18,"-")</f>
        <v>0.109375</v>
      </c>
      <c r="R18" s="79">
        <v>0</v>
      </c>
      <c r="S18" s="79">
        <v>5</v>
      </c>
      <c r="T18" s="80">
        <f>IFERROR(R18/(P18),"-")</f>
        <v>0</v>
      </c>
      <c r="U18" s="186"/>
      <c r="V18" s="82">
        <v>1</v>
      </c>
      <c r="W18" s="80">
        <f>IF(P18=0,"-",V18/P18)</f>
        <v>0.14285714285714</v>
      </c>
      <c r="X18" s="185">
        <v>5000</v>
      </c>
      <c r="Y18" s="186">
        <f>IFERROR(X18/P18,"-")</f>
        <v>714.28571428571</v>
      </c>
      <c r="Z18" s="186">
        <f>IFERROR(X18/V18,"-")</f>
        <v>5000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0.14285714285714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0.28571428571429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4</v>
      </c>
      <c r="BX18" s="125">
        <f>IF(P18=0,"",IF(BW18=0,"",(BW18/P18)))</f>
        <v>0.57142857142857</v>
      </c>
      <c r="BY18" s="126">
        <v>1</v>
      </c>
      <c r="BZ18" s="127">
        <f>IFERROR(BY18/BW18,"-")</f>
        <v>0.25</v>
      </c>
      <c r="CA18" s="128">
        <v>5000</v>
      </c>
      <c r="CB18" s="129">
        <f>IFERROR(CA18/BW18,"-")</f>
        <v>1250</v>
      </c>
      <c r="CC18" s="130">
        <v>1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5000</v>
      </c>
      <c r="CQ18" s="139">
        <v>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102</v>
      </c>
      <c r="C19" s="189"/>
      <c r="D19" s="189" t="s">
        <v>103</v>
      </c>
      <c r="E19" s="189" t="s">
        <v>103</v>
      </c>
      <c r="F19" s="189" t="s">
        <v>69</v>
      </c>
      <c r="G19" s="88"/>
      <c r="H19" s="88"/>
      <c r="I19" s="88"/>
      <c r="J19" s="180"/>
      <c r="K19" s="79">
        <v>146</v>
      </c>
      <c r="L19" s="79">
        <v>84</v>
      </c>
      <c r="M19" s="79">
        <v>66</v>
      </c>
      <c r="N19" s="89">
        <v>19</v>
      </c>
      <c r="O19" s="90">
        <v>1</v>
      </c>
      <c r="P19" s="91">
        <f>N19+O19</f>
        <v>20</v>
      </c>
      <c r="Q19" s="80">
        <f>IFERROR(P19/M19,"-")</f>
        <v>0.3030303030303</v>
      </c>
      <c r="R19" s="79">
        <v>11</v>
      </c>
      <c r="S19" s="79">
        <v>1</v>
      </c>
      <c r="T19" s="80">
        <f>IFERROR(R19/(P19),"-")</f>
        <v>0.55</v>
      </c>
      <c r="U19" s="186"/>
      <c r="V19" s="82">
        <v>9</v>
      </c>
      <c r="W19" s="80">
        <f>IF(P19=0,"-",V19/P19)</f>
        <v>0.45</v>
      </c>
      <c r="X19" s="185">
        <v>930000</v>
      </c>
      <c r="Y19" s="186">
        <f>IFERROR(X19/P19,"-")</f>
        <v>46500</v>
      </c>
      <c r="Z19" s="186">
        <f>IFERROR(X19/V19,"-")</f>
        <v>103333.33333333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0.05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3</v>
      </c>
      <c r="BF19" s="111">
        <f>IF(P19=0,"",IF(BE19=0,"",(BE19/P19)))</f>
        <v>0.15</v>
      </c>
      <c r="BG19" s="110">
        <v>1</v>
      </c>
      <c r="BH19" s="112">
        <f>IFERROR(BG19/BE19,"-")</f>
        <v>0.33333333333333</v>
      </c>
      <c r="BI19" s="113">
        <v>75000</v>
      </c>
      <c r="BJ19" s="114">
        <f>IFERROR(BI19/BE19,"-")</f>
        <v>25000</v>
      </c>
      <c r="BK19" s="115"/>
      <c r="BL19" s="115"/>
      <c r="BM19" s="115">
        <v>1</v>
      </c>
      <c r="BN19" s="117">
        <v>5</v>
      </c>
      <c r="BO19" s="118">
        <f>IF(P19=0,"",IF(BN19=0,"",(BN19/P19)))</f>
        <v>0.25</v>
      </c>
      <c r="BP19" s="119">
        <v>3</v>
      </c>
      <c r="BQ19" s="120">
        <f>IFERROR(BP19/BN19,"-")</f>
        <v>0.6</v>
      </c>
      <c r="BR19" s="121">
        <v>66000</v>
      </c>
      <c r="BS19" s="122">
        <f>IFERROR(BR19/BN19,"-")</f>
        <v>13200</v>
      </c>
      <c r="BT19" s="123"/>
      <c r="BU19" s="123">
        <v>1</v>
      </c>
      <c r="BV19" s="123">
        <v>2</v>
      </c>
      <c r="BW19" s="124">
        <v>10</v>
      </c>
      <c r="BX19" s="125">
        <f>IF(P19=0,"",IF(BW19=0,"",(BW19/P19)))</f>
        <v>0.5</v>
      </c>
      <c r="BY19" s="126">
        <v>4</v>
      </c>
      <c r="BZ19" s="127">
        <f>IFERROR(BY19/BW19,"-")</f>
        <v>0.4</v>
      </c>
      <c r="CA19" s="128">
        <v>393000</v>
      </c>
      <c r="CB19" s="129">
        <f>IFERROR(CA19/BW19,"-")</f>
        <v>39300</v>
      </c>
      <c r="CC19" s="130"/>
      <c r="CD19" s="130"/>
      <c r="CE19" s="130">
        <v>4</v>
      </c>
      <c r="CF19" s="131">
        <v>1</v>
      </c>
      <c r="CG19" s="132">
        <f>IF(P19=0,"",IF(CF19=0,"",(CF19/P19)))</f>
        <v>0.05</v>
      </c>
      <c r="CH19" s="133">
        <v>1</v>
      </c>
      <c r="CI19" s="134">
        <f>IFERROR(CH19/CF19,"-")</f>
        <v>1</v>
      </c>
      <c r="CJ19" s="135">
        <v>396000</v>
      </c>
      <c r="CK19" s="136">
        <f>IFERROR(CJ19/CF19,"-")</f>
        <v>396000</v>
      </c>
      <c r="CL19" s="137"/>
      <c r="CM19" s="137"/>
      <c r="CN19" s="137">
        <v>1</v>
      </c>
      <c r="CO19" s="138">
        <v>9</v>
      </c>
      <c r="CP19" s="139">
        <v>930000</v>
      </c>
      <c r="CQ19" s="139">
        <v>396000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0.495</v>
      </c>
      <c r="B20" s="189" t="s">
        <v>104</v>
      </c>
      <c r="C20" s="189"/>
      <c r="D20" s="189" t="s">
        <v>105</v>
      </c>
      <c r="E20" s="189" t="s">
        <v>106</v>
      </c>
      <c r="F20" s="189" t="s">
        <v>64</v>
      </c>
      <c r="G20" s="88" t="s">
        <v>107</v>
      </c>
      <c r="H20" s="88" t="s">
        <v>108</v>
      </c>
      <c r="I20" s="88" t="s">
        <v>109</v>
      </c>
      <c r="J20" s="180">
        <v>600000</v>
      </c>
      <c r="K20" s="79">
        <v>8</v>
      </c>
      <c r="L20" s="79">
        <v>0</v>
      </c>
      <c r="M20" s="79">
        <v>89</v>
      </c>
      <c r="N20" s="89">
        <v>5</v>
      </c>
      <c r="O20" s="90">
        <v>0</v>
      </c>
      <c r="P20" s="91">
        <f>N20+O20</f>
        <v>5</v>
      </c>
      <c r="Q20" s="80">
        <f>IFERROR(P20/M20,"-")</f>
        <v>0.056179775280899</v>
      </c>
      <c r="R20" s="79">
        <v>0</v>
      </c>
      <c r="S20" s="79">
        <v>1</v>
      </c>
      <c r="T20" s="80">
        <f>IFERROR(R20/(P20),"-")</f>
        <v>0</v>
      </c>
      <c r="U20" s="186">
        <f>IFERROR(J20/SUM(N20:O23),"-")</f>
        <v>22222.222222222</v>
      </c>
      <c r="V20" s="82">
        <v>1</v>
      </c>
      <c r="W20" s="80">
        <f>IF(P20=0,"-",V20/P20)</f>
        <v>0.2</v>
      </c>
      <c r="X20" s="185">
        <v>8000</v>
      </c>
      <c r="Y20" s="186">
        <f>IFERROR(X20/P20,"-")</f>
        <v>1600</v>
      </c>
      <c r="Z20" s="186">
        <f>IFERROR(X20/V20,"-")</f>
        <v>8000</v>
      </c>
      <c r="AA20" s="180">
        <f>SUM(X20:X23)-SUM(J20:J23)</f>
        <v>-303000</v>
      </c>
      <c r="AB20" s="83">
        <f>SUM(X20:X23)/SUM(J20:J23)</f>
        <v>0.495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0.2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3</v>
      </c>
      <c r="BO20" s="118">
        <f>IF(P20=0,"",IF(BN20=0,"",(BN20/P20)))</f>
        <v>0.6</v>
      </c>
      <c r="BP20" s="119">
        <v>1</v>
      </c>
      <c r="BQ20" s="120">
        <f>IFERROR(BP20/BN20,"-")</f>
        <v>0.33333333333333</v>
      </c>
      <c r="BR20" s="121">
        <v>8000</v>
      </c>
      <c r="BS20" s="122">
        <f>IFERROR(BR20/BN20,"-")</f>
        <v>2666.6666666667</v>
      </c>
      <c r="BT20" s="123"/>
      <c r="BU20" s="123">
        <v>1</v>
      </c>
      <c r="BV20" s="123"/>
      <c r="BW20" s="124">
        <v>1</v>
      </c>
      <c r="BX20" s="125">
        <f>IF(P20=0,"",IF(BW20=0,"",(BW20/P20)))</f>
        <v>0.2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8000</v>
      </c>
      <c r="CQ20" s="139">
        <v>8000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110</v>
      </c>
      <c r="C21" s="189"/>
      <c r="D21" s="189" t="s">
        <v>111</v>
      </c>
      <c r="E21" s="189" t="s">
        <v>112</v>
      </c>
      <c r="F21" s="189" t="s">
        <v>64</v>
      </c>
      <c r="G21" s="88"/>
      <c r="H21" s="88" t="s">
        <v>108</v>
      </c>
      <c r="I21" s="88"/>
      <c r="J21" s="180"/>
      <c r="K21" s="79">
        <v>7</v>
      </c>
      <c r="L21" s="79">
        <v>0</v>
      </c>
      <c r="M21" s="79">
        <v>49</v>
      </c>
      <c r="N21" s="89">
        <v>1</v>
      </c>
      <c r="O21" s="90">
        <v>0</v>
      </c>
      <c r="P21" s="91">
        <f>N21+O21</f>
        <v>1</v>
      </c>
      <c r="Q21" s="80">
        <f>IFERROR(P21/M21,"-")</f>
        <v>0.020408163265306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113</v>
      </c>
      <c r="C22" s="189"/>
      <c r="D22" s="189" t="s">
        <v>114</v>
      </c>
      <c r="E22" s="189" t="s">
        <v>115</v>
      </c>
      <c r="F22" s="189" t="s">
        <v>64</v>
      </c>
      <c r="G22" s="88"/>
      <c r="H22" s="88" t="s">
        <v>108</v>
      </c>
      <c r="I22" s="88"/>
      <c r="J22" s="180"/>
      <c r="K22" s="79">
        <v>8</v>
      </c>
      <c r="L22" s="79">
        <v>0</v>
      </c>
      <c r="M22" s="79">
        <v>48</v>
      </c>
      <c r="N22" s="89">
        <v>3</v>
      </c>
      <c r="O22" s="90">
        <v>0</v>
      </c>
      <c r="P22" s="91">
        <f>N22+O22</f>
        <v>3</v>
      </c>
      <c r="Q22" s="80">
        <f>IFERROR(P22/M22,"-")</f>
        <v>0.0625</v>
      </c>
      <c r="R22" s="79">
        <v>0</v>
      </c>
      <c r="S22" s="79">
        <v>0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0.66666666666667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0.33333333333333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116</v>
      </c>
      <c r="C23" s="189"/>
      <c r="D23" s="189" t="s">
        <v>103</v>
      </c>
      <c r="E23" s="189" t="s">
        <v>103</v>
      </c>
      <c r="F23" s="189" t="s">
        <v>69</v>
      </c>
      <c r="G23" s="88"/>
      <c r="H23" s="88"/>
      <c r="I23" s="88"/>
      <c r="J23" s="180"/>
      <c r="K23" s="79">
        <v>110</v>
      </c>
      <c r="L23" s="79">
        <v>71</v>
      </c>
      <c r="M23" s="79">
        <v>64</v>
      </c>
      <c r="N23" s="89">
        <v>18</v>
      </c>
      <c r="O23" s="90">
        <v>0</v>
      </c>
      <c r="P23" s="91">
        <f>N23+O23</f>
        <v>18</v>
      </c>
      <c r="Q23" s="80">
        <f>IFERROR(P23/M23,"-")</f>
        <v>0.28125</v>
      </c>
      <c r="R23" s="79">
        <v>4</v>
      </c>
      <c r="S23" s="79">
        <v>4</v>
      </c>
      <c r="T23" s="80">
        <f>IFERROR(R23/(P23),"-")</f>
        <v>0.22222222222222</v>
      </c>
      <c r="U23" s="186"/>
      <c r="V23" s="82">
        <v>6</v>
      </c>
      <c r="W23" s="80">
        <f>IF(P23=0,"-",V23/P23)</f>
        <v>0.33333333333333</v>
      </c>
      <c r="X23" s="185">
        <v>289000</v>
      </c>
      <c r="Y23" s="186">
        <f>IFERROR(X23/P23,"-")</f>
        <v>16055.555555556</v>
      </c>
      <c r="Z23" s="186">
        <f>IFERROR(X23/V23,"-")</f>
        <v>48166.666666667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0.055555555555556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3</v>
      </c>
      <c r="BF23" s="111">
        <f>IF(P23=0,"",IF(BE23=0,"",(BE23/P23)))</f>
        <v>0.16666666666667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6</v>
      </c>
      <c r="BO23" s="118">
        <f>IF(P23=0,"",IF(BN23=0,"",(BN23/P23)))</f>
        <v>0.33333333333333</v>
      </c>
      <c r="BP23" s="119">
        <v>2</v>
      </c>
      <c r="BQ23" s="120">
        <f>IFERROR(BP23/BN23,"-")</f>
        <v>0.33333333333333</v>
      </c>
      <c r="BR23" s="121">
        <v>55000</v>
      </c>
      <c r="BS23" s="122">
        <f>IFERROR(BR23/BN23,"-")</f>
        <v>9166.6666666667</v>
      </c>
      <c r="BT23" s="123"/>
      <c r="BU23" s="123"/>
      <c r="BV23" s="123">
        <v>2</v>
      </c>
      <c r="BW23" s="124">
        <v>5</v>
      </c>
      <c r="BX23" s="125">
        <f>IF(P23=0,"",IF(BW23=0,"",(BW23/P23)))</f>
        <v>0.27777777777778</v>
      </c>
      <c r="BY23" s="126">
        <v>2</v>
      </c>
      <c r="BZ23" s="127">
        <f>IFERROR(BY23/BW23,"-")</f>
        <v>0.4</v>
      </c>
      <c r="CA23" s="128">
        <v>216000</v>
      </c>
      <c r="CB23" s="129">
        <f>IFERROR(CA23/BW23,"-")</f>
        <v>43200</v>
      </c>
      <c r="CC23" s="130">
        <v>1</v>
      </c>
      <c r="CD23" s="130"/>
      <c r="CE23" s="130">
        <v>1</v>
      </c>
      <c r="CF23" s="131">
        <v>3</v>
      </c>
      <c r="CG23" s="132">
        <f>IF(P23=0,"",IF(CF23=0,"",(CF23/P23)))</f>
        <v>0.16666666666667</v>
      </c>
      <c r="CH23" s="133">
        <v>2</v>
      </c>
      <c r="CI23" s="134">
        <f>IFERROR(CH23/CF23,"-")</f>
        <v>0.66666666666667</v>
      </c>
      <c r="CJ23" s="135">
        <v>18000</v>
      </c>
      <c r="CK23" s="136">
        <f>IFERROR(CJ23/CF23,"-")</f>
        <v>6000</v>
      </c>
      <c r="CL23" s="137">
        <v>1</v>
      </c>
      <c r="CM23" s="137">
        <v>1</v>
      </c>
      <c r="CN23" s="137"/>
      <c r="CO23" s="138">
        <v>6</v>
      </c>
      <c r="CP23" s="139">
        <v>289000</v>
      </c>
      <c r="CQ23" s="139">
        <v>211000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1.6611111111111</v>
      </c>
      <c r="B24" s="189" t="s">
        <v>117</v>
      </c>
      <c r="C24" s="189"/>
      <c r="D24" s="189" t="s">
        <v>114</v>
      </c>
      <c r="E24" s="189" t="s">
        <v>63</v>
      </c>
      <c r="F24" s="189" t="s">
        <v>64</v>
      </c>
      <c r="G24" s="88" t="s">
        <v>118</v>
      </c>
      <c r="H24" s="88" t="s">
        <v>119</v>
      </c>
      <c r="I24" s="88" t="s">
        <v>109</v>
      </c>
      <c r="J24" s="180">
        <v>180000</v>
      </c>
      <c r="K24" s="79">
        <v>3</v>
      </c>
      <c r="L24" s="79">
        <v>0</v>
      </c>
      <c r="M24" s="79">
        <v>8</v>
      </c>
      <c r="N24" s="89">
        <v>2</v>
      </c>
      <c r="O24" s="90">
        <v>0</v>
      </c>
      <c r="P24" s="91">
        <f>N24+O24</f>
        <v>2</v>
      </c>
      <c r="Q24" s="80">
        <f>IFERROR(P24/M24,"-")</f>
        <v>0.25</v>
      </c>
      <c r="R24" s="79">
        <v>0</v>
      </c>
      <c r="S24" s="79">
        <v>2</v>
      </c>
      <c r="T24" s="80">
        <f>IFERROR(R24/(P24),"-")</f>
        <v>0</v>
      </c>
      <c r="U24" s="186">
        <f>IFERROR(J24/SUM(N24:O28),"-")</f>
        <v>6666.6666666667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SUM(X24:X28)-SUM(J24:J28)</f>
        <v>119000</v>
      </c>
      <c r="AB24" s="83">
        <f>SUM(X24:X28)/SUM(J24:J28)</f>
        <v>1.6611111111111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120</v>
      </c>
      <c r="C25" s="189"/>
      <c r="D25" s="189" t="s">
        <v>121</v>
      </c>
      <c r="E25" s="189" t="s">
        <v>122</v>
      </c>
      <c r="F25" s="189" t="s">
        <v>64</v>
      </c>
      <c r="G25" s="88"/>
      <c r="H25" s="88" t="s">
        <v>119</v>
      </c>
      <c r="I25" s="88"/>
      <c r="J25" s="180"/>
      <c r="K25" s="79">
        <v>3</v>
      </c>
      <c r="L25" s="79">
        <v>0</v>
      </c>
      <c r="M25" s="79">
        <v>18</v>
      </c>
      <c r="N25" s="89">
        <v>1</v>
      </c>
      <c r="O25" s="90">
        <v>0</v>
      </c>
      <c r="P25" s="91">
        <f>N25+O25</f>
        <v>1</v>
      </c>
      <c r="Q25" s="80">
        <f>IFERROR(P25/M25,"-")</f>
        <v>0.055555555555556</v>
      </c>
      <c r="R25" s="79">
        <v>0</v>
      </c>
      <c r="S25" s="79">
        <v>1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1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123</v>
      </c>
      <c r="C26" s="189"/>
      <c r="D26" s="189" t="s">
        <v>124</v>
      </c>
      <c r="E26" s="189" t="s">
        <v>125</v>
      </c>
      <c r="F26" s="189" t="s">
        <v>64</v>
      </c>
      <c r="G26" s="88"/>
      <c r="H26" s="88" t="s">
        <v>119</v>
      </c>
      <c r="I26" s="88"/>
      <c r="J26" s="180"/>
      <c r="K26" s="79">
        <v>4</v>
      </c>
      <c r="L26" s="79">
        <v>0</v>
      </c>
      <c r="M26" s="79">
        <v>13</v>
      </c>
      <c r="N26" s="89">
        <v>1</v>
      </c>
      <c r="O26" s="90">
        <v>0</v>
      </c>
      <c r="P26" s="91">
        <f>N26+O26</f>
        <v>1</v>
      </c>
      <c r="Q26" s="80">
        <f>IFERROR(P26/M26,"-")</f>
        <v>0.076923076923077</v>
      </c>
      <c r="R26" s="79">
        <v>1</v>
      </c>
      <c r="S26" s="79">
        <v>0</v>
      </c>
      <c r="T26" s="80">
        <f>IFERROR(R26/(P26),"-")</f>
        <v>1</v>
      </c>
      <c r="U26" s="186"/>
      <c r="V26" s="82">
        <v>1</v>
      </c>
      <c r="W26" s="80">
        <f>IF(P26=0,"-",V26/P26)</f>
        <v>1</v>
      </c>
      <c r="X26" s="185">
        <v>113000</v>
      </c>
      <c r="Y26" s="186">
        <f>IFERROR(X26/P26,"-")</f>
        <v>113000</v>
      </c>
      <c r="Z26" s="186">
        <f>IFERROR(X26/V26,"-")</f>
        <v>113000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1</v>
      </c>
      <c r="BG26" s="110">
        <v>1</v>
      </c>
      <c r="BH26" s="112">
        <f>IFERROR(BG26/BE26,"-")</f>
        <v>1</v>
      </c>
      <c r="BI26" s="113">
        <v>113000</v>
      </c>
      <c r="BJ26" s="114">
        <f>IFERROR(BI26/BE26,"-")</f>
        <v>113000</v>
      </c>
      <c r="BK26" s="115"/>
      <c r="BL26" s="115"/>
      <c r="BM26" s="115">
        <v>1</v>
      </c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113000</v>
      </c>
      <c r="CQ26" s="139">
        <v>113000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/>
      <c r="B27" s="189" t="s">
        <v>126</v>
      </c>
      <c r="C27" s="189"/>
      <c r="D27" s="189" t="s">
        <v>121</v>
      </c>
      <c r="E27" s="189" t="s">
        <v>127</v>
      </c>
      <c r="F27" s="189" t="s">
        <v>64</v>
      </c>
      <c r="G27" s="88"/>
      <c r="H27" s="88" t="s">
        <v>119</v>
      </c>
      <c r="I27" s="88"/>
      <c r="J27" s="180"/>
      <c r="K27" s="79">
        <v>4</v>
      </c>
      <c r="L27" s="79">
        <v>0</v>
      </c>
      <c r="M27" s="79">
        <v>25</v>
      </c>
      <c r="N27" s="89">
        <v>2</v>
      </c>
      <c r="O27" s="90">
        <v>0</v>
      </c>
      <c r="P27" s="91">
        <f>N27+O27</f>
        <v>2</v>
      </c>
      <c r="Q27" s="80">
        <f>IFERROR(P27/M27,"-")</f>
        <v>0.08</v>
      </c>
      <c r="R27" s="79">
        <v>1</v>
      </c>
      <c r="S27" s="79">
        <v>1</v>
      </c>
      <c r="T27" s="80">
        <f>IFERROR(R27/(P27),"-")</f>
        <v>0.5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128</v>
      </c>
      <c r="C28" s="189"/>
      <c r="D28" s="189" t="s">
        <v>103</v>
      </c>
      <c r="E28" s="189" t="s">
        <v>103</v>
      </c>
      <c r="F28" s="189" t="s">
        <v>69</v>
      </c>
      <c r="G28" s="88"/>
      <c r="H28" s="88"/>
      <c r="I28" s="88"/>
      <c r="J28" s="180"/>
      <c r="K28" s="79">
        <v>118</v>
      </c>
      <c r="L28" s="79">
        <v>72</v>
      </c>
      <c r="M28" s="79">
        <v>46</v>
      </c>
      <c r="N28" s="89">
        <v>21</v>
      </c>
      <c r="O28" s="90">
        <v>0</v>
      </c>
      <c r="P28" s="91">
        <f>N28+O28</f>
        <v>21</v>
      </c>
      <c r="Q28" s="80">
        <f>IFERROR(P28/M28,"-")</f>
        <v>0.45652173913043</v>
      </c>
      <c r="R28" s="79">
        <v>6</v>
      </c>
      <c r="S28" s="79">
        <v>5</v>
      </c>
      <c r="T28" s="80">
        <f>IFERROR(R28/(P28),"-")</f>
        <v>0.28571428571429</v>
      </c>
      <c r="U28" s="186"/>
      <c r="V28" s="82">
        <v>3</v>
      </c>
      <c r="W28" s="80">
        <f>IF(P28=0,"-",V28/P28)</f>
        <v>0.14285714285714</v>
      </c>
      <c r="X28" s="185">
        <v>186000</v>
      </c>
      <c r="Y28" s="186">
        <f>IFERROR(X28/P28,"-")</f>
        <v>8857.1428571429</v>
      </c>
      <c r="Z28" s="186">
        <f>IFERROR(X28/V28,"-")</f>
        <v>62000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0.047619047619048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5</v>
      </c>
      <c r="AW28" s="105">
        <f>IF(P28=0,"",IF(AV28=0,"",(AV28/P28)))</f>
        <v>0.23809523809524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6</v>
      </c>
      <c r="BF28" s="111">
        <f>IF(P28=0,"",IF(BE28=0,"",(BE28/P28)))</f>
        <v>0.28571428571429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5</v>
      </c>
      <c r="BO28" s="118">
        <f>IF(P28=0,"",IF(BN28=0,"",(BN28/P28)))</f>
        <v>0.23809523809524</v>
      </c>
      <c r="BP28" s="119">
        <v>1</v>
      </c>
      <c r="BQ28" s="120">
        <f>IFERROR(BP28/BN28,"-")</f>
        <v>0.2</v>
      </c>
      <c r="BR28" s="121">
        <v>5000</v>
      </c>
      <c r="BS28" s="122">
        <f>IFERROR(BR28/BN28,"-")</f>
        <v>1000</v>
      </c>
      <c r="BT28" s="123">
        <v>1</v>
      </c>
      <c r="BU28" s="123"/>
      <c r="BV28" s="123"/>
      <c r="BW28" s="124">
        <v>3</v>
      </c>
      <c r="BX28" s="125">
        <f>IF(P28=0,"",IF(BW28=0,"",(BW28/P28)))</f>
        <v>0.14285714285714</v>
      </c>
      <c r="BY28" s="126">
        <v>2</v>
      </c>
      <c r="BZ28" s="127">
        <f>IFERROR(BY28/BW28,"-")</f>
        <v>0.66666666666667</v>
      </c>
      <c r="CA28" s="128">
        <v>181000</v>
      </c>
      <c r="CB28" s="129">
        <f>IFERROR(CA28/BW28,"-")</f>
        <v>60333.333333333</v>
      </c>
      <c r="CC28" s="130"/>
      <c r="CD28" s="130"/>
      <c r="CE28" s="130">
        <v>2</v>
      </c>
      <c r="CF28" s="131">
        <v>1</v>
      </c>
      <c r="CG28" s="132">
        <f>IF(P28=0,"",IF(CF28=0,"",(CF28/P28)))</f>
        <v>0.047619047619048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3</v>
      </c>
      <c r="CP28" s="139">
        <v>186000</v>
      </c>
      <c r="CQ28" s="139">
        <v>125000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0.11666666666667</v>
      </c>
      <c r="B29" s="189" t="s">
        <v>129</v>
      </c>
      <c r="C29" s="189"/>
      <c r="D29" s="189" t="s">
        <v>130</v>
      </c>
      <c r="E29" s="189" t="s">
        <v>127</v>
      </c>
      <c r="F29" s="189" t="s">
        <v>64</v>
      </c>
      <c r="G29" s="88" t="s">
        <v>131</v>
      </c>
      <c r="H29" s="88" t="s">
        <v>132</v>
      </c>
      <c r="I29" s="88" t="s">
        <v>133</v>
      </c>
      <c r="J29" s="180">
        <v>120000</v>
      </c>
      <c r="K29" s="79">
        <v>2</v>
      </c>
      <c r="L29" s="79">
        <v>0</v>
      </c>
      <c r="M29" s="79">
        <v>27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186">
        <f>IFERROR(J29/SUM(N29:O31),"-")</f>
        <v>13333.333333333</v>
      </c>
      <c r="V29" s="82">
        <v>0</v>
      </c>
      <c r="W29" s="80" t="str">
        <f>IF(P29=0,"-",V29/P29)</f>
        <v>-</v>
      </c>
      <c r="X29" s="185">
        <v>0</v>
      </c>
      <c r="Y29" s="186" t="str">
        <f>IFERROR(X29/P29,"-")</f>
        <v>-</v>
      </c>
      <c r="Z29" s="186" t="str">
        <f>IFERROR(X29/V29,"-")</f>
        <v>-</v>
      </c>
      <c r="AA29" s="180">
        <f>SUM(X29:X31)-SUM(J29:J31)</f>
        <v>-106000</v>
      </c>
      <c r="AB29" s="83">
        <f>SUM(X29:X31)/SUM(J29:J31)</f>
        <v>0.11666666666667</v>
      </c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134</v>
      </c>
      <c r="C30" s="189"/>
      <c r="D30" s="189" t="s">
        <v>114</v>
      </c>
      <c r="E30" s="189" t="s">
        <v>115</v>
      </c>
      <c r="F30" s="189" t="s">
        <v>64</v>
      </c>
      <c r="G30" s="88"/>
      <c r="H30" s="88" t="s">
        <v>132</v>
      </c>
      <c r="I30" s="88" t="s">
        <v>135</v>
      </c>
      <c r="J30" s="180"/>
      <c r="K30" s="79">
        <v>7</v>
      </c>
      <c r="L30" s="79">
        <v>0</v>
      </c>
      <c r="M30" s="79">
        <v>55</v>
      </c>
      <c r="N30" s="89">
        <v>4</v>
      </c>
      <c r="O30" s="90">
        <v>0</v>
      </c>
      <c r="P30" s="91">
        <f>N30+O30</f>
        <v>4</v>
      </c>
      <c r="Q30" s="80">
        <f>IFERROR(P30/M30,"-")</f>
        <v>0.072727272727273</v>
      </c>
      <c r="R30" s="79">
        <v>3</v>
      </c>
      <c r="S30" s="79">
        <v>1</v>
      </c>
      <c r="T30" s="80">
        <f>IFERROR(R30/(P30),"-")</f>
        <v>0.75</v>
      </c>
      <c r="U30" s="186"/>
      <c r="V30" s="82">
        <v>1</v>
      </c>
      <c r="W30" s="80">
        <f>IF(P30=0,"-",V30/P30)</f>
        <v>0.25</v>
      </c>
      <c r="X30" s="185">
        <v>3000</v>
      </c>
      <c r="Y30" s="186">
        <f>IFERROR(X30/P30,"-")</f>
        <v>750</v>
      </c>
      <c r="Z30" s="186">
        <f>IFERROR(X30/V30,"-")</f>
        <v>3000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0.25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0.75</v>
      </c>
      <c r="BP30" s="119">
        <v>1</v>
      </c>
      <c r="BQ30" s="120">
        <f>IFERROR(BP30/BN30,"-")</f>
        <v>0.33333333333333</v>
      </c>
      <c r="BR30" s="121">
        <v>3000</v>
      </c>
      <c r="BS30" s="122">
        <f>IFERROR(BR30/BN30,"-")</f>
        <v>1000</v>
      </c>
      <c r="BT30" s="123">
        <v>1</v>
      </c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3000</v>
      </c>
      <c r="CQ30" s="139">
        <v>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136</v>
      </c>
      <c r="C31" s="189"/>
      <c r="D31" s="189" t="s">
        <v>103</v>
      </c>
      <c r="E31" s="189" t="s">
        <v>103</v>
      </c>
      <c r="F31" s="189" t="s">
        <v>69</v>
      </c>
      <c r="G31" s="88"/>
      <c r="H31" s="88"/>
      <c r="I31" s="88"/>
      <c r="J31" s="180"/>
      <c r="K31" s="79">
        <v>22</v>
      </c>
      <c r="L31" s="79">
        <v>15</v>
      </c>
      <c r="M31" s="79">
        <v>9</v>
      </c>
      <c r="N31" s="89">
        <v>5</v>
      </c>
      <c r="O31" s="90">
        <v>0</v>
      </c>
      <c r="P31" s="91">
        <f>N31+O31</f>
        <v>5</v>
      </c>
      <c r="Q31" s="80">
        <f>IFERROR(P31/M31,"-")</f>
        <v>0.55555555555556</v>
      </c>
      <c r="R31" s="79">
        <v>2</v>
      </c>
      <c r="S31" s="79">
        <v>0</v>
      </c>
      <c r="T31" s="80">
        <f>IFERROR(R31/(P31),"-")</f>
        <v>0.4</v>
      </c>
      <c r="U31" s="186"/>
      <c r="V31" s="82">
        <v>2</v>
      </c>
      <c r="W31" s="80">
        <f>IF(P31=0,"-",V31/P31)</f>
        <v>0.4</v>
      </c>
      <c r="X31" s="185">
        <v>11000</v>
      </c>
      <c r="Y31" s="186">
        <f>IFERROR(X31/P31,"-")</f>
        <v>2200</v>
      </c>
      <c r="Z31" s="186">
        <f>IFERROR(X31/V31,"-")</f>
        <v>5500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0.4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0.2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0.4</v>
      </c>
      <c r="BY31" s="126">
        <v>2</v>
      </c>
      <c r="BZ31" s="127">
        <f>IFERROR(BY31/BW31,"-")</f>
        <v>1</v>
      </c>
      <c r="CA31" s="128">
        <v>11000</v>
      </c>
      <c r="CB31" s="129">
        <f>IFERROR(CA31/BW31,"-")</f>
        <v>5500</v>
      </c>
      <c r="CC31" s="130">
        <v>1</v>
      </c>
      <c r="CD31" s="130">
        <v>1</v>
      </c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11000</v>
      </c>
      <c r="CQ31" s="139">
        <v>8000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0.10416666666667</v>
      </c>
      <c r="B32" s="189" t="s">
        <v>137</v>
      </c>
      <c r="C32" s="189"/>
      <c r="D32" s="189" t="s">
        <v>76</v>
      </c>
      <c r="E32" s="189" t="s">
        <v>81</v>
      </c>
      <c r="F32" s="189" t="s">
        <v>64</v>
      </c>
      <c r="G32" s="88" t="s">
        <v>138</v>
      </c>
      <c r="H32" s="88" t="s">
        <v>66</v>
      </c>
      <c r="I32" s="88" t="s">
        <v>139</v>
      </c>
      <c r="J32" s="180">
        <v>144000</v>
      </c>
      <c r="K32" s="79">
        <v>6</v>
      </c>
      <c r="L32" s="79">
        <v>0</v>
      </c>
      <c r="M32" s="79">
        <v>64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186">
        <f>IFERROR(J32/SUM(N32:O33),"-")</f>
        <v>72000</v>
      </c>
      <c r="V32" s="82">
        <v>0</v>
      </c>
      <c r="W32" s="80" t="str">
        <f>IF(P32=0,"-",V32/P32)</f>
        <v>-</v>
      </c>
      <c r="X32" s="185">
        <v>0</v>
      </c>
      <c r="Y32" s="186" t="str">
        <f>IFERROR(X32/P32,"-")</f>
        <v>-</v>
      </c>
      <c r="Z32" s="186" t="str">
        <f>IFERROR(X32/V32,"-")</f>
        <v>-</v>
      </c>
      <c r="AA32" s="180">
        <f>SUM(X32:X33)-SUM(J32:J33)</f>
        <v>-129000</v>
      </c>
      <c r="AB32" s="83">
        <f>SUM(X32:X33)/SUM(J32:J33)</f>
        <v>0.10416666666667</v>
      </c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140</v>
      </c>
      <c r="C33" s="189"/>
      <c r="D33" s="189" t="s">
        <v>76</v>
      </c>
      <c r="E33" s="189" t="s">
        <v>81</v>
      </c>
      <c r="F33" s="189" t="s">
        <v>69</v>
      </c>
      <c r="G33" s="88"/>
      <c r="H33" s="88"/>
      <c r="I33" s="88"/>
      <c r="J33" s="180"/>
      <c r="K33" s="79">
        <v>25</v>
      </c>
      <c r="L33" s="79">
        <v>17</v>
      </c>
      <c r="M33" s="79">
        <v>35</v>
      </c>
      <c r="N33" s="89">
        <v>1</v>
      </c>
      <c r="O33" s="90">
        <v>1</v>
      </c>
      <c r="P33" s="91">
        <f>N33+O33</f>
        <v>2</v>
      </c>
      <c r="Q33" s="80">
        <f>IFERROR(P33/M33,"-")</f>
        <v>0.057142857142857</v>
      </c>
      <c r="R33" s="79">
        <v>1</v>
      </c>
      <c r="S33" s="79">
        <v>0</v>
      </c>
      <c r="T33" s="80">
        <f>IFERROR(R33/(P33),"-")</f>
        <v>0.5</v>
      </c>
      <c r="U33" s="186"/>
      <c r="V33" s="82">
        <v>1</v>
      </c>
      <c r="W33" s="80">
        <f>IF(P33=0,"-",V33/P33)</f>
        <v>0.5</v>
      </c>
      <c r="X33" s="185">
        <v>15000</v>
      </c>
      <c r="Y33" s="186">
        <f>IFERROR(X33/P33,"-")</f>
        <v>7500</v>
      </c>
      <c r="Z33" s="186">
        <f>IFERROR(X33/V33,"-")</f>
        <v>15000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>
        <v>1</v>
      </c>
      <c r="CG33" s="132">
        <f>IF(P33=0,"",IF(CF33=0,"",(CF33/P33)))</f>
        <v>0.5</v>
      </c>
      <c r="CH33" s="133">
        <v>1</v>
      </c>
      <c r="CI33" s="134">
        <f>IFERROR(CH33/CF33,"-")</f>
        <v>1</v>
      </c>
      <c r="CJ33" s="135">
        <v>15000</v>
      </c>
      <c r="CK33" s="136">
        <f>IFERROR(CJ33/CF33,"-")</f>
        <v>15000</v>
      </c>
      <c r="CL33" s="137"/>
      <c r="CM33" s="137"/>
      <c r="CN33" s="137">
        <v>1</v>
      </c>
      <c r="CO33" s="138">
        <v>1</v>
      </c>
      <c r="CP33" s="139">
        <v>15000</v>
      </c>
      <c r="CQ33" s="139">
        <v>15000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2.1538461538462</v>
      </c>
      <c r="B34" s="189" t="s">
        <v>141</v>
      </c>
      <c r="C34" s="189"/>
      <c r="D34" s="189" t="s">
        <v>130</v>
      </c>
      <c r="E34" s="189" t="s">
        <v>122</v>
      </c>
      <c r="F34" s="189" t="s">
        <v>64</v>
      </c>
      <c r="G34" s="88" t="s">
        <v>142</v>
      </c>
      <c r="H34" s="88" t="s">
        <v>143</v>
      </c>
      <c r="I34" s="191" t="s">
        <v>73</v>
      </c>
      <c r="J34" s="180">
        <v>78000</v>
      </c>
      <c r="K34" s="79">
        <v>9</v>
      </c>
      <c r="L34" s="79">
        <v>0</v>
      </c>
      <c r="M34" s="79">
        <v>21</v>
      </c>
      <c r="N34" s="89">
        <v>3</v>
      </c>
      <c r="O34" s="90">
        <v>0</v>
      </c>
      <c r="P34" s="91">
        <f>N34+O34</f>
        <v>3</v>
      </c>
      <c r="Q34" s="80">
        <f>IFERROR(P34/M34,"-")</f>
        <v>0.14285714285714</v>
      </c>
      <c r="R34" s="79">
        <v>1</v>
      </c>
      <c r="S34" s="79">
        <v>2</v>
      </c>
      <c r="T34" s="80">
        <f>IFERROR(R34/(P34),"-")</f>
        <v>0.33333333333333</v>
      </c>
      <c r="U34" s="186">
        <f>IFERROR(J34/SUM(N34:O35),"-")</f>
        <v>19500</v>
      </c>
      <c r="V34" s="82">
        <v>1</v>
      </c>
      <c r="W34" s="80">
        <f>IF(P34=0,"-",V34/P34)</f>
        <v>0.33333333333333</v>
      </c>
      <c r="X34" s="185">
        <v>165000</v>
      </c>
      <c r="Y34" s="186">
        <f>IFERROR(X34/P34,"-")</f>
        <v>55000</v>
      </c>
      <c r="Z34" s="186">
        <f>IFERROR(X34/V34,"-")</f>
        <v>165000</v>
      </c>
      <c r="AA34" s="180">
        <f>SUM(X34:X35)-SUM(J34:J35)</f>
        <v>90000</v>
      </c>
      <c r="AB34" s="83">
        <f>SUM(X34:X35)/SUM(J34:J35)</f>
        <v>2.1538461538462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3</v>
      </c>
      <c r="BO34" s="118">
        <f>IF(P34=0,"",IF(BN34=0,"",(BN34/P34)))</f>
        <v>1</v>
      </c>
      <c r="BP34" s="119">
        <v>1</v>
      </c>
      <c r="BQ34" s="120">
        <f>IFERROR(BP34/BN34,"-")</f>
        <v>0.33333333333333</v>
      </c>
      <c r="BR34" s="121">
        <v>165000</v>
      </c>
      <c r="BS34" s="122">
        <f>IFERROR(BR34/BN34,"-")</f>
        <v>55000</v>
      </c>
      <c r="BT34" s="123"/>
      <c r="BU34" s="123"/>
      <c r="BV34" s="123">
        <v>1</v>
      </c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165000</v>
      </c>
      <c r="CQ34" s="139">
        <v>165000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/>
      <c r="B35" s="189" t="s">
        <v>144</v>
      </c>
      <c r="C35" s="189"/>
      <c r="D35" s="189" t="s">
        <v>130</v>
      </c>
      <c r="E35" s="189" t="s">
        <v>122</v>
      </c>
      <c r="F35" s="189" t="s">
        <v>69</v>
      </c>
      <c r="G35" s="88"/>
      <c r="H35" s="88"/>
      <c r="I35" s="88"/>
      <c r="J35" s="180"/>
      <c r="K35" s="79">
        <v>18</v>
      </c>
      <c r="L35" s="79">
        <v>16</v>
      </c>
      <c r="M35" s="79">
        <v>13</v>
      </c>
      <c r="N35" s="89">
        <v>1</v>
      </c>
      <c r="O35" s="90">
        <v>0</v>
      </c>
      <c r="P35" s="91">
        <f>N35+O35</f>
        <v>1</v>
      </c>
      <c r="Q35" s="80">
        <f>IFERROR(P35/M35,"-")</f>
        <v>0.076923076923077</v>
      </c>
      <c r="R35" s="79">
        <v>1</v>
      </c>
      <c r="S35" s="79">
        <v>0</v>
      </c>
      <c r="T35" s="80">
        <f>IFERROR(R35/(P35),"-")</f>
        <v>1</v>
      </c>
      <c r="U35" s="186"/>
      <c r="V35" s="82">
        <v>1</v>
      </c>
      <c r="W35" s="80">
        <f>IF(P35=0,"-",V35/P35)</f>
        <v>1</v>
      </c>
      <c r="X35" s="185">
        <v>3000</v>
      </c>
      <c r="Y35" s="186">
        <f>IFERROR(X35/P35,"-")</f>
        <v>3000</v>
      </c>
      <c r="Z35" s="186">
        <f>IFERROR(X35/V35,"-")</f>
        <v>3000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1</v>
      </c>
      <c r="BY35" s="126">
        <v>1</v>
      </c>
      <c r="BZ35" s="127">
        <f>IFERROR(BY35/BW35,"-")</f>
        <v>1</v>
      </c>
      <c r="CA35" s="128">
        <v>3000</v>
      </c>
      <c r="CB35" s="129">
        <f>IFERROR(CA35/BW35,"-")</f>
        <v>3000</v>
      </c>
      <c r="CC35" s="130">
        <v>1</v>
      </c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0.51282051282051</v>
      </c>
      <c r="B36" s="189" t="s">
        <v>145</v>
      </c>
      <c r="C36" s="189"/>
      <c r="D36" s="189" t="s">
        <v>146</v>
      </c>
      <c r="E36" s="189" t="s">
        <v>147</v>
      </c>
      <c r="F36" s="189" t="s">
        <v>64</v>
      </c>
      <c r="G36" s="88" t="s">
        <v>142</v>
      </c>
      <c r="H36" s="88" t="s">
        <v>143</v>
      </c>
      <c r="I36" s="190" t="s">
        <v>78</v>
      </c>
      <c r="J36" s="180">
        <v>78000</v>
      </c>
      <c r="K36" s="79">
        <v>8</v>
      </c>
      <c r="L36" s="79">
        <v>0</v>
      </c>
      <c r="M36" s="79">
        <v>59</v>
      </c>
      <c r="N36" s="89">
        <v>4</v>
      </c>
      <c r="O36" s="90">
        <v>0</v>
      </c>
      <c r="P36" s="91">
        <f>N36+O36</f>
        <v>4</v>
      </c>
      <c r="Q36" s="80">
        <f>IFERROR(P36/M36,"-")</f>
        <v>0.067796610169492</v>
      </c>
      <c r="R36" s="79">
        <v>0</v>
      </c>
      <c r="S36" s="79">
        <v>1</v>
      </c>
      <c r="T36" s="80">
        <f>IFERROR(R36/(P36),"-")</f>
        <v>0</v>
      </c>
      <c r="U36" s="186">
        <f>IFERROR(J36/SUM(N36:O37),"-")</f>
        <v>8666.6666666667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-38000</v>
      </c>
      <c r="AB36" s="83">
        <f>SUM(X36:X37)/SUM(J36:J37)</f>
        <v>0.51282051282051</v>
      </c>
      <c r="AC36" s="77"/>
      <c r="AD36" s="92">
        <v>1</v>
      </c>
      <c r="AE36" s="93">
        <f>IF(P36=0,"",IF(AD36=0,"",(AD36/P36)))</f>
        <v>0.25</v>
      </c>
      <c r="AF36" s="92"/>
      <c r="AG36" s="94">
        <f>IFERROR(AF36/AD36,"-")</f>
        <v>0</v>
      </c>
      <c r="AH36" s="95"/>
      <c r="AI36" s="96">
        <f>IFERROR(AH36/AD36,"-")</f>
        <v>0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0.25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0.25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148</v>
      </c>
      <c r="C37" s="189"/>
      <c r="D37" s="189" t="s">
        <v>146</v>
      </c>
      <c r="E37" s="189" t="s">
        <v>147</v>
      </c>
      <c r="F37" s="189" t="s">
        <v>69</v>
      </c>
      <c r="G37" s="88"/>
      <c r="H37" s="88"/>
      <c r="I37" s="88"/>
      <c r="J37" s="180"/>
      <c r="K37" s="79">
        <v>49</v>
      </c>
      <c r="L37" s="79">
        <v>27</v>
      </c>
      <c r="M37" s="79">
        <v>10</v>
      </c>
      <c r="N37" s="89">
        <v>5</v>
      </c>
      <c r="O37" s="90">
        <v>0</v>
      </c>
      <c r="P37" s="91">
        <f>N37+O37</f>
        <v>5</v>
      </c>
      <c r="Q37" s="80">
        <f>IFERROR(P37/M37,"-")</f>
        <v>0.5</v>
      </c>
      <c r="R37" s="79">
        <v>2</v>
      </c>
      <c r="S37" s="79">
        <v>1</v>
      </c>
      <c r="T37" s="80">
        <f>IFERROR(R37/(P37),"-")</f>
        <v>0.4</v>
      </c>
      <c r="U37" s="186"/>
      <c r="V37" s="82">
        <v>3</v>
      </c>
      <c r="W37" s="80">
        <f>IF(P37=0,"-",V37/P37)</f>
        <v>0.6</v>
      </c>
      <c r="X37" s="185">
        <v>40000</v>
      </c>
      <c r="Y37" s="186">
        <f>IFERROR(X37/P37,"-")</f>
        <v>8000</v>
      </c>
      <c r="Z37" s="186">
        <f>IFERROR(X37/V37,"-")</f>
        <v>13333.333333333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0.2</v>
      </c>
      <c r="BP37" s="119">
        <v>1</v>
      </c>
      <c r="BQ37" s="120">
        <f>IFERROR(BP37/BN37,"-")</f>
        <v>1</v>
      </c>
      <c r="BR37" s="121">
        <v>10000</v>
      </c>
      <c r="BS37" s="122">
        <f>IFERROR(BR37/BN37,"-")</f>
        <v>10000</v>
      </c>
      <c r="BT37" s="123"/>
      <c r="BU37" s="123">
        <v>1</v>
      </c>
      <c r="BV37" s="123"/>
      <c r="BW37" s="124">
        <v>3</v>
      </c>
      <c r="BX37" s="125">
        <f>IF(P37=0,"",IF(BW37=0,"",(BW37/P37)))</f>
        <v>0.6</v>
      </c>
      <c r="BY37" s="126">
        <v>2</v>
      </c>
      <c r="BZ37" s="127">
        <f>IFERROR(BY37/BW37,"-")</f>
        <v>0.66666666666667</v>
      </c>
      <c r="CA37" s="128">
        <v>30000</v>
      </c>
      <c r="CB37" s="129">
        <f>IFERROR(CA37/BW37,"-")</f>
        <v>10000</v>
      </c>
      <c r="CC37" s="130">
        <v>1</v>
      </c>
      <c r="CD37" s="130"/>
      <c r="CE37" s="130">
        <v>1</v>
      </c>
      <c r="CF37" s="131">
        <v>1</v>
      </c>
      <c r="CG37" s="132">
        <f>IF(P37=0,"",IF(CF37=0,"",(CF37/P37)))</f>
        <v>0.2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3</v>
      </c>
      <c r="CP37" s="139">
        <v>40000</v>
      </c>
      <c r="CQ37" s="139">
        <v>25000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</v>
      </c>
      <c r="B38" s="189" t="s">
        <v>149</v>
      </c>
      <c r="C38" s="189"/>
      <c r="D38" s="189" t="s">
        <v>150</v>
      </c>
      <c r="E38" s="189" t="s">
        <v>151</v>
      </c>
      <c r="F38" s="189" t="s">
        <v>64</v>
      </c>
      <c r="G38" s="88" t="s">
        <v>142</v>
      </c>
      <c r="H38" s="88" t="s">
        <v>152</v>
      </c>
      <c r="I38" s="191" t="s">
        <v>153</v>
      </c>
      <c r="J38" s="180">
        <v>19500</v>
      </c>
      <c r="K38" s="79">
        <v>1</v>
      </c>
      <c r="L38" s="79">
        <v>0</v>
      </c>
      <c r="M38" s="79">
        <v>8</v>
      </c>
      <c r="N38" s="89">
        <v>1</v>
      </c>
      <c r="O38" s="90">
        <v>0</v>
      </c>
      <c r="P38" s="91">
        <f>N38+O38</f>
        <v>1</v>
      </c>
      <c r="Q38" s="80">
        <f>IFERROR(P38/M38,"-")</f>
        <v>0.125</v>
      </c>
      <c r="R38" s="79">
        <v>0</v>
      </c>
      <c r="S38" s="79">
        <v>0</v>
      </c>
      <c r="T38" s="80">
        <f>IFERROR(R38/(P38),"-")</f>
        <v>0</v>
      </c>
      <c r="U38" s="186">
        <f>IFERROR(J38/SUM(N38:O39),"-")</f>
        <v>9750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-19500</v>
      </c>
      <c r="AB38" s="83">
        <f>SUM(X38:X39)/SUM(J38:J39)</f>
        <v>0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154</v>
      </c>
      <c r="C39" s="189"/>
      <c r="D39" s="189" t="s">
        <v>150</v>
      </c>
      <c r="E39" s="189" t="s">
        <v>151</v>
      </c>
      <c r="F39" s="189" t="s">
        <v>69</v>
      </c>
      <c r="G39" s="88"/>
      <c r="H39" s="88"/>
      <c r="I39" s="88"/>
      <c r="J39" s="180"/>
      <c r="K39" s="79">
        <v>5</v>
      </c>
      <c r="L39" s="79">
        <v>4</v>
      </c>
      <c r="M39" s="79">
        <v>6</v>
      </c>
      <c r="N39" s="89">
        <v>0</v>
      </c>
      <c r="O39" s="90">
        <v>1</v>
      </c>
      <c r="P39" s="91">
        <f>N39+O39</f>
        <v>1</v>
      </c>
      <c r="Q39" s="80">
        <f>IFERROR(P39/M39,"-")</f>
        <v>0.16666666666667</v>
      </c>
      <c r="R39" s="79">
        <v>0</v>
      </c>
      <c r="S39" s="79">
        <v>0</v>
      </c>
      <c r="T39" s="80">
        <f>IFERROR(R39/(P39),"-")</f>
        <v>0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3.4358974358974</v>
      </c>
      <c r="B40" s="189" t="s">
        <v>155</v>
      </c>
      <c r="C40" s="189"/>
      <c r="D40" s="189" t="s">
        <v>156</v>
      </c>
      <c r="E40" s="189" t="s">
        <v>151</v>
      </c>
      <c r="F40" s="189" t="s">
        <v>64</v>
      </c>
      <c r="G40" s="88" t="s">
        <v>142</v>
      </c>
      <c r="H40" s="88" t="s">
        <v>152</v>
      </c>
      <c r="I40" s="191" t="s">
        <v>157</v>
      </c>
      <c r="J40" s="180">
        <v>19500</v>
      </c>
      <c r="K40" s="79">
        <v>2</v>
      </c>
      <c r="L40" s="79">
        <v>0</v>
      </c>
      <c r="M40" s="79">
        <v>11</v>
      </c>
      <c r="N40" s="89">
        <v>1</v>
      </c>
      <c r="O40" s="90">
        <v>0</v>
      </c>
      <c r="P40" s="91">
        <f>N40+O40</f>
        <v>1</v>
      </c>
      <c r="Q40" s="80">
        <f>IFERROR(P40/M40,"-")</f>
        <v>0.090909090909091</v>
      </c>
      <c r="R40" s="79">
        <v>1</v>
      </c>
      <c r="S40" s="79">
        <v>0</v>
      </c>
      <c r="T40" s="80">
        <f>IFERROR(R40/(P40),"-")</f>
        <v>1</v>
      </c>
      <c r="U40" s="186">
        <f>IFERROR(J40/SUM(N40:O41),"-")</f>
        <v>19500</v>
      </c>
      <c r="V40" s="82">
        <v>1</v>
      </c>
      <c r="W40" s="80">
        <f>IF(P40=0,"-",V40/P40)</f>
        <v>1</v>
      </c>
      <c r="X40" s="185">
        <v>67000</v>
      </c>
      <c r="Y40" s="186">
        <f>IFERROR(X40/P40,"-")</f>
        <v>67000</v>
      </c>
      <c r="Z40" s="186">
        <f>IFERROR(X40/V40,"-")</f>
        <v>67000</v>
      </c>
      <c r="AA40" s="180">
        <f>SUM(X40:X41)-SUM(J40:J41)</f>
        <v>47500</v>
      </c>
      <c r="AB40" s="83">
        <f>SUM(X40:X41)/SUM(J40:J41)</f>
        <v>3.4358974358974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1</v>
      </c>
      <c r="BP40" s="119">
        <v>1</v>
      </c>
      <c r="BQ40" s="120">
        <f>IFERROR(BP40/BN40,"-")</f>
        <v>1</v>
      </c>
      <c r="BR40" s="121">
        <v>67000</v>
      </c>
      <c r="BS40" s="122">
        <f>IFERROR(BR40/BN40,"-")</f>
        <v>67000</v>
      </c>
      <c r="BT40" s="123"/>
      <c r="BU40" s="123"/>
      <c r="BV40" s="123">
        <v>1</v>
      </c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67000</v>
      </c>
      <c r="CQ40" s="139">
        <v>67000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158</v>
      </c>
      <c r="C41" s="189"/>
      <c r="D41" s="189" t="s">
        <v>156</v>
      </c>
      <c r="E41" s="189" t="s">
        <v>151</v>
      </c>
      <c r="F41" s="189" t="s">
        <v>69</v>
      </c>
      <c r="G41" s="88"/>
      <c r="H41" s="88"/>
      <c r="I41" s="88"/>
      <c r="J41" s="180"/>
      <c r="K41" s="79">
        <v>5</v>
      </c>
      <c r="L41" s="79">
        <v>5</v>
      </c>
      <c r="M41" s="79">
        <v>0</v>
      </c>
      <c r="N41" s="89">
        <v>0</v>
      </c>
      <c r="O41" s="90">
        <v>0</v>
      </c>
      <c r="P41" s="91">
        <f>N41+O41</f>
        <v>0</v>
      </c>
      <c r="Q41" s="80" t="str">
        <f>IFERROR(P41/M41,"-")</f>
        <v>-</v>
      </c>
      <c r="R41" s="79">
        <v>0</v>
      </c>
      <c r="S41" s="79">
        <v>0</v>
      </c>
      <c r="T41" s="80" t="str">
        <f>IFERROR(R41/(P41),"-")</f>
        <v>-</v>
      </c>
      <c r="U41" s="186"/>
      <c r="V41" s="82">
        <v>0</v>
      </c>
      <c r="W41" s="80" t="str">
        <f>IF(P41=0,"-",V41/P41)</f>
        <v>-</v>
      </c>
      <c r="X41" s="185">
        <v>0</v>
      </c>
      <c r="Y41" s="186" t="str">
        <f>IFERROR(X41/P41,"-")</f>
        <v>-</v>
      </c>
      <c r="Z41" s="186" t="str">
        <f>IFERROR(X41/V41,"-")</f>
        <v>-</v>
      </c>
      <c r="AA41" s="180"/>
      <c r="AB41" s="83"/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0.58333333333333</v>
      </c>
      <c r="B42" s="189" t="s">
        <v>159</v>
      </c>
      <c r="C42" s="189"/>
      <c r="D42" s="189" t="s">
        <v>121</v>
      </c>
      <c r="E42" s="189" t="s">
        <v>90</v>
      </c>
      <c r="F42" s="189" t="s">
        <v>64</v>
      </c>
      <c r="G42" s="88" t="s">
        <v>160</v>
      </c>
      <c r="H42" s="88" t="s">
        <v>161</v>
      </c>
      <c r="I42" s="190" t="s">
        <v>83</v>
      </c>
      <c r="J42" s="180">
        <v>36000</v>
      </c>
      <c r="K42" s="79">
        <v>4</v>
      </c>
      <c r="L42" s="79">
        <v>0</v>
      </c>
      <c r="M42" s="79">
        <v>49</v>
      </c>
      <c r="N42" s="89">
        <v>1</v>
      </c>
      <c r="O42" s="90">
        <v>0</v>
      </c>
      <c r="P42" s="91">
        <f>N42+O42</f>
        <v>1</v>
      </c>
      <c r="Q42" s="80">
        <f>IFERROR(P42/M42,"-")</f>
        <v>0.020408163265306</v>
      </c>
      <c r="R42" s="79">
        <v>0</v>
      </c>
      <c r="S42" s="79">
        <v>0</v>
      </c>
      <c r="T42" s="80">
        <f>IFERROR(R42/(P42),"-")</f>
        <v>0</v>
      </c>
      <c r="U42" s="186">
        <f>IFERROR(J42/SUM(N42:O43),"-")</f>
        <v>9000</v>
      </c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>
        <f>SUM(X42:X43)-SUM(J42:J43)</f>
        <v>-15000</v>
      </c>
      <c r="AB42" s="83">
        <f>SUM(X42:X43)/SUM(J42:J43)</f>
        <v>0.58333333333333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1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162</v>
      </c>
      <c r="C43" s="189"/>
      <c r="D43" s="189" t="s">
        <v>121</v>
      </c>
      <c r="E43" s="189" t="s">
        <v>90</v>
      </c>
      <c r="F43" s="189" t="s">
        <v>69</v>
      </c>
      <c r="G43" s="88"/>
      <c r="H43" s="88"/>
      <c r="I43" s="88"/>
      <c r="J43" s="180"/>
      <c r="K43" s="79">
        <v>10</v>
      </c>
      <c r="L43" s="79">
        <v>10</v>
      </c>
      <c r="M43" s="79">
        <v>6</v>
      </c>
      <c r="N43" s="89">
        <v>3</v>
      </c>
      <c r="O43" s="90">
        <v>0</v>
      </c>
      <c r="P43" s="91">
        <f>N43+O43</f>
        <v>3</v>
      </c>
      <c r="Q43" s="80">
        <f>IFERROR(P43/M43,"-")</f>
        <v>0.5</v>
      </c>
      <c r="R43" s="79">
        <v>2</v>
      </c>
      <c r="S43" s="79">
        <v>0</v>
      </c>
      <c r="T43" s="80">
        <f>IFERROR(R43/(P43),"-")</f>
        <v>0.66666666666667</v>
      </c>
      <c r="U43" s="186"/>
      <c r="V43" s="82">
        <v>1</v>
      </c>
      <c r="W43" s="80">
        <f>IF(P43=0,"-",V43/P43)</f>
        <v>0.33333333333333</v>
      </c>
      <c r="X43" s="185">
        <v>21000</v>
      </c>
      <c r="Y43" s="186">
        <f>IFERROR(X43/P43,"-")</f>
        <v>7000</v>
      </c>
      <c r="Z43" s="186">
        <f>IFERROR(X43/V43,"-")</f>
        <v>21000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0.33333333333333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0.33333333333333</v>
      </c>
      <c r="BP43" s="119">
        <v>1</v>
      </c>
      <c r="BQ43" s="120">
        <f>IFERROR(BP43/BN43,"-")</f>
        <v>1</v>
      </c>
      <c r="BR43" s="121">
        <v>21000</v>
      </c>
      <c r="BS43" s="122">
        <f>IFERROR(BR43/BN43,"-")</f>
        <v>21000</v>
      </c>
      <c r="BT43" s="123"/>
      <c r="BU43" s="123"/>
      <c r="BV43" s="123">
        <v>1</v>
      </c>
      <c r="BW43" s="124">
        <v>1</v>
      </c>
      <c r="BX43" s="125">
        <f>IF(P43=0,"",IF(BW43=0,"",(BW43/P43)))</f>
        <v>0.33333333333333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21000</v>
      </c>
      <c r="CQ43" s="139">
        <v>21000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0.083333333333333</v>
      </c>
      <c r="B44" s="189" t="s">
        <v>163</v>
      </c>
      <c r="C44" s="189"/>
      <c r="D44" s="189" t="s">
        <v>164</v>
      </c>
      <c r="E44" s="189" t="s">
        <v>96</v>
      </c>
      <c r="F44" s="189" t="s">
        <v>64</v>
      </c>
      <c r="G44" s="88" t="s">
        <v>160</v>
      </c>
      <c r="H44" s="88" t="s">
        <v>161</v>
      </c>
      <c r="I44" s="191" t="s">
        <v>153</v>
      </c>
      <c r="J44" s="180">
        <v>36000</v>
      </c>
      <c r="K44" s="79">
        <v>2</v>
      </c>
      <c r="L44" s="79">
        <v>0</v>
      </c>
      <c r="M44" s="79">
        <v>36</v>
      </c>
      <c r="N44" s="89">
        <v>1</v>
      </c>
      <c r="O44" s="90">
        <v>0</v>
      </c>
      <c r="P44" s="91">
        <f>N44+O44</f>
        <v>1</v>
      </c>
      <c r="Q44" s="80">
        <f>IFERROR(P44/M44,"-")</f>
        <v>0.027777777777778</v>
      </c>
      <c r="R44" s="79">
        <v>0</v>
      </c>
      <c r="S44" s="79">
        <v>0</v>
      </c>
      <c r="T44" s="80">
        <f>IFERROR(R44/(P44),"-")</f>
        <v>0</v>
      </c>
      <c r="U44" s="186">
        <f>IFERROR(J44/SUM(N44:O45),"-")</f>
        <v>18000</v>
      </c>
      <c r="V44" s="82">
        <v>1</v>
      </c>
      <c r="W44" s="80">
        <f>IF(P44=0,"-",V44/P44)</f>
        <v>1</v>
      </c>
      <c r="X44" s="185">
        <v>3000</v>
      </c>
      <c r="Y44" s="186">
        <f>IFERROR(X44/P44,"-")</f>
        <v>3000</v>
      </c>
      <c r="Z44" s="186">
        <f>IFERROR(X44/V44,"-")</f>
        <v>3000</v>
      </c>
      <c r="AA44" s="180">
        <f>SUM(X44:X45)-SUM(J44:J45)</f>
        <v>-33000</v>
      </c>
      <c r="AB44" s="83">
        <f>SUM(X44:X45)/SUM(J44:J45)</f>
        <v>0.083333333333333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1</v>
      </c>
      <c r="BG44" s="110">
        <v>1</v>
      </c>
      <c r="BH44" s="112">
        <f>IFERROR(BG44/BE44,"-")</f>
        <v>1</v>
      </c>
      <c r="BI44" s="113">
        <v>3000</v>
      </c>
      <c r="BJ44" s="114">
        <f>IFERROR(BI44/BE44,"-")</f>
        <v>3000</v>
      </c>
      <c r="BK44" s="115">
        <v>1</v>
      </c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3000</v>
      </c>
      <c r="CQ44" s="139">
        <v>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165</v>
      </c>
      <c r="C45" s="189"/>
      <c r="D45" s="189" t="s">
        <v>164</v>
      </c>
      <c r="E45" s="189" t="s">
        <v>96</v>
      </c>
      <c r="F45" s="189" t="s">
        <v>69</v>
      </c>
      <c r="G45" s="88"/>
      <c r="H45" s="88"/>
      <c r="I45" s="88"/>
      <c r="J45" s="180"/>
      <c r="K45" s="79">
        <v>16</v>
      </c>
      <c r="L45" s="79">
        <v>7</v>
      </c>
      <c r="M45" s="79">
        <v>1</v>
      </c>
      <c r="N45" s="89">
        <v>1</v>
      </c>
      <c r="O45" s="90">
        <v>0</v>
      </c>
      <c r="P45" s="91">
        <f>N45+O45</f>
        <v>1</v>
      </c>
      <c r="Q45" s="80">
        <f>IFERROR(P45/M45,"-")</f>
        <v>1</v>
      </c>
      <c r="R45" s="79">
        <v>0</v>
      </c>
      <c r="S45" s="79">
        <v>0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</v>
      </c>
      <c r="B46" s="189" t="s">
        <v>166</v>
      </c>
      <c r="C46" s="189"/>
      <c r="D46" s="189" t="s">
        <v>114</v>
      </c>
      <c r="E46" s="189" t="s">
        <v>100</v>
      </c>
      <c r="F46" s="189" t="s">
        <v>64</v>
      </c>
      <c r="G46" s="88" t="s">
        <v>160</v>
      </c>
      <c r="H46" s="88" t="s">
        <v>161</v>
      </c>
      <c r="I46" s="190" t="s">
        <v>167</v>
      </c>
      <c r="J46" s="180">
        <v>36000</v>
      </c>
      <c r="K46" s="79">
        <v>2</v>
      </c>
      <c r="L46" s="79">
        <v>0</v>
      </c>
      <c r="M46" s="79">
        <v>25</v>
      </c>
      <c r="N46" s="89">
        <v>1</v>
      </c>
      <c r="O46" s="90">
        <v>0</v>
      </c>
      <c r="P46" s="91">
        <f>N46+O46</f>
        <v>1</v>
      </c>
      <c r="Q46" s="80">
        <f>IFERROR(P46/M46,"-")</f>
        <v>0.04</v>
      </c>
      <c r="R46" s="79">
        <v>0</v>
      </c>
      <c r="S46" s="79">
        <v>0</v>
      </c>
      <c r="T46" s="80">
        <f>IFERROR(R46/(P46),"-")</f>
        <v>0</v>
      </c>
      <c r="U46" s="186">
        <f>IFERROR(J46/SUM(N46:O47),"-")</f>
        <v>36000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-36000</v>
      </c>
      <c r="AB46" s="83">
        <f>SUM(X46:X47)/SUM(J46:J47)</f>
        <v>0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168</v>
      </c>
      <c r="C47" s="189"/>
      <c r="D47" s="189" t="s">
        <v>114</v>
      </c>
      <c r="E47" s="189" t="s">
        <v>100</v>
      </c>
      <c r="F47" s="189" t="s">
        <v>69</v>
      </c>
      <c r="G47" s="88"/>
      <c r="H47" s="88"/>
      <c r="I47" s="88"/>
      <c r="J47" s="180"/>
      <c r="K47" s="79">
        <v>3</v>
      </c>
      <c r="L47" s="79">
        <v>3</v>
      </c>
      <c r="M47" s="79">
        <v>0</v>
      </c>
      <c r="N47" s="89">
        <v>0</v>
      </c>
      <c r="O47" s="90">
        <v>0</v>
      </c>
      <c r="P47" s="91">
        <f>N47+O47</f>
        <v>0</v>
      </c>
      <c r="Q47" s="80" t="str">
        <f>IFERROR(P47/M47,"-")</f>
        <v>-</v>
      </c>
      <c r="R47" s="79">
        <v>0</v>
      </c>
      <c r="S47" s="79">
        <v>0</v>
      </c>
      <c r="T47" s="80" t="str">
        <f>IFERROR(R47/(P47),"-")</f>
        <v>-</v>
      </c>
      <c r="U47" s="186"/>
      <c r="V47" s="82">
        <v>0</v>
      </c>
      <c r="W47" s="80" t="str">
        <f>IF(P47=0,"-",V47/P47)</f>
        <v>-</v>
      </c>
      <c r="X47" s="185">
        <v>0</v>
      </c>
      <c r="Y47" s="186" t="str">
        <f>IFERROR(X47/P47,"-")</f>
        <v>-</v>
      </c>
      <c r="Z47" s="186" t="str">
        <f>IFERROR(X47/V47,"-")</f>
        <v>-</v>
      </c>
      <c r="AA47" s="18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0.36111111111111</v>
      </c>
      <c r="B48" s="189" t="s">
        <v>169</v>
      </c>
      <c r="C48" s="189"/>
      <c r="D48" s="189" t="s">
        <v>170</v>
      </c>
      <c r="E48" s="189" t="s">
        <v>171</v>
      </c>
      <c r="F48" s="189" t="s">
        <v>64</v>
      </c>
      <c r="G48" s="88" t="s">
        <v>160</v>
      </c>
      <c r="H48" s="88" t="s">
        <v>161</v>
      </c>
      <c r="I48" s="191" t="s">
        <v>157</v>
      </c>
      <c r="J48" s="180">
        <v>36000</v>
      </c>
      <c r="K48" s="79">
        <v>6</v>
      </c>
      <c r="L48" s="79">
        <v>0</v>
      </c>
      <c r="M48" s="79">
        <v>43</v>
      </c>
      <c r="N48" s="89">
        <v>2</v>
      </c>
      <c r="O48" s="90">
        <v>0</v>
      </c>
      <c r="P48" s="91">
        <f>N48+O48</f>
        <v>2</v>
      </c>
      <c r="Q48" s="80">
        <f>IFERROR(P48/M48,"-")</f>
        <v>0.046511627906977</v>
      </c>
      <c r="R48" s="79">
        <v>2</v>
      </c>
      <c r="S48" s="79">
        <v>0</v>
      </c>
      <c r="T48" s="80">
        <f>IFERROR(R48/(P48),"-")</f>
        <v>1</v>
      </c>
      <c r="U48" s="186">
        <f>IFERROR(J48/SUM(N48:O49),"-")</f>
        <v>18000</v>
      </c>
      <c r="V48" s="82">
        <v>1</v>
      </c>
      <c r="W48" s="80">
        <f>IF(P48=0,"-",V48/P48)</f>
        <v>0.5</v>
      </c>
      <c r="X48" s="185">
        <v>13000</v>
      </c>
      <c r="Y48" s="186">
        <f>IFERROR(X48/P48,"-")</f>
        <v>6500</v>
      </c>
      <c r="Z48" s="186">
        <f>IFERROR(X48/V48,"-")</f>
        <v>13000</v>
      </c>
      <c r="AA48" s="180">
        <f>SUM(X48:X49)-SUM(J48:J49)</f>
        <v>-23000</v>
      </c>
      <c r="AB48" s="83">
        <f>SUM(X48:X49)/SUM(J48:J49)</f>
        <v>0.36111111111111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1</v>
      </c>
      <c r="BX48" s="125">
        <f>IF(P48=0,"",IF(BW48=0,"",(BW48/P48)))</f>
        <v>0.5</v>
      </c>
      <c r="BY48" s="126">
        <v>1</v>
      </c>
      <c r="BZ48" s="127">
        <f>IFERROR(BY48/BW48,"-")</f>
        <v>1</v>
      </c>
      <c r="CA48" s="128">
        <v>13000</v>
      </c>
      <c r="CB48" s="129">
        <f>IFERROR(CA48/BW48,"-")</f>
        <v>13000</v>
      </c>
      <c r="CC48" s="130"/>
      <c r="CD48" s="130"/>
      <c r="CE48" s="130">
        <v>1</v>
      </c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13000</v>
      </c>
      <c r="CQ48" s="139">
        <v>13000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172</v>
      </c>
      <c r="C49" s="189"/>
      <c r="D49" s="189" t="s">
        <v>170</v>
      </c>
      <c r="E49" s="189" t="s">
        <v>171</v>
      </c>
      <c r="F49" s="189" t="s">
        <v>69</v>
      </c>
      <c r="G49" s="88"/>
      <c r="H49" s="88"/>
      <c r="I49" s="88"/>
      <c r="J49" s="180"/>
      <c r="K49" s="79">
        <v>9</v>
      </c>
      <c r="L49" s="79">
        <v>5</v>
      </c>
      <c r="M49" s="79">
        <v>7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186"/>
      <c r="V49" s="82">
        <v>0</v>
      </c>
      <c r="W49" s="80" t="str">
        <f>IF(P49=0,"-",V49/P49)</f>
        <v>-</v>
      </c>
      <c r="X49" s="185">
        <v>0</v>
      </c>
      <c r="Y49" s="186" t="str">
        <f>IFERROR(X49/P49,"-")</f>
        <v>-</v>
      </c>
      <c r="Z49" s="186" t="str">
        <f>IFERROR(X49/V49,"-")</f>
        <v>-</v>
      </c>
      <c r="AA49" s="18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1.8166666666667</v>
      </c>
      <c r="B50" s="189" t="s">
        <v>173</v>
      </c>
      <c r="C50" s="189"/>
      <c r="D50" s="189" t="s">
        <v>114</v>
      </c>
      <c r="E50" s="189" t="s">
        <v>63</v>
      </c>
      <c r="F50" s="189" t="s">
        <v>64</v>
      </c>
      <c r="G50" s="88" t="s">
        <v>91</v>
      </c>
      <c r="H50" s="88" t="s">
        <v>174</v>
      </c>
      <c r="I50" s="88" t="s">
        <v>175</v>
      </c>
      <c r="J50" s="180">
        <v>60000</v>
      </c>
      <c r="K50" s="79">
        <v>8</v>
      </c>
      <c r="L50" s="79">
        <v>0</v>
      </c>
      <c r="M50" s="79">
        <v>30</v>
      </c>
      <c r="N50" s="89">
        <v>5</v>
      </c>
      <c r="O50" s="90">
        <v>0</v>
      </c>
      <c r="P50" s="91">
        <f>N50+O50</f>
        <v>5</v>
      </c>
      <c r="Q50" s="80">
        <f>IFERROR(P50/M50,"-")</f>
        <v>0.16666666666667</v>
      </c>
      <c r="R50" s="79">
        <v>1</v>
      </c>
      <c r="S50" s="79">
        <v>2</v>
      </c>
      <c r="T50" s="80">
        <f>IFERROR(R50/(P50),"-")</f>
        <v>0.2</v>
      </c>
      <c r="U50" s="186">
        <f>IFERROR(J50/SUM(N50:O51),"-")</f>
        <v>7500</v>
      </c>
      <c r="V50" s="82">
        <v>2</v>
      </c>
      <c r="W50" s="80">
        <f>IF(P50=0,"-",V50/P50)</f>
        <v>0.4</v>
      </c>
      <c r="X50" s="185">
        <v>44000</v>
      </c>
      <c r="Y50" s="186">
        <f>IFERROR(X50/P50,"-")</f>
        <v>8800</v>
      </c>
      <c r="Z50" s="186">
        <f>IFERROR(X50/V50,"-")</f>
        <v>22000</v>
      </c>
      <c r="AA50" s="180">
        <f>SUM(X50:X51)-SUM(J50:J51)</f>
        <v>49000</v>
      </c>
      <c r="AB50" s="83">
        <f>SUM(X50:X51)/SUM(J50:J51)</f>
        <v>1.8166666666667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2</v>
      </c>
      <c r="AN50" s="99">
        <f>IF(P50=0,"",IF(AM50=0,"",(AM50/P50)))</f>
        <v>0.4</v>
      </c>
      <c r="AO50" s="98">
        <v>1</v>
      </c>
      <c r="AP50" s="100">
        <f>IFERROR(AO50/AM50,"-")</f>
        <v>0.5</v>
      </c>
      <c r="AQ50" s="101">
        <v>8000</v>
      </c>
      <c r="AR50" s="102">
        <f>IFERROR(AQ50/AM50,"-")</f>
        <v>4000</v>
      </c>
      <c r="AS50" s="103"/>
      <c r="AT50" s="103">
        <v>1</v>
      </c>
      <c r="AU50" s="103"/>
      <c r="AV50" s="104">
        <v>1</v>
      </c>
      <c r="AW50" s="105">
        <f>IF(P50=0,"",IF(AV50=0,"",(AV50/P50)))</f>
        <v>0.2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2</v>
      </c>
      <c r="BF50" s="111">
        <f>IF(P50=0,"",IF(BE50=0,"",(BE50/P50)))</f>
        <v>0.4</v>
      </c>
      <c r="BG50" s="110">
        <v>1</v>
      </c>
      <c r="BH50" s="112">
        <f>IFERROR(BG50/BE50,"-")</f>
        <v>0.5</v>
      </c>
      <c r="BI50" s="113">
        <v>36000</v>
      </c>
      <c r="BJ50" s="114">
        <f>IFERROR(BI50/BE50,"-")</f>
        <v>18000</v>
      </c>
      <c r="BK50" s="115"/>
      <c r="BL50" s="115"/>
      <c r="BM50" s="115">
        <v>1</v>
      </c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2</v>
      </c>
      <c r="CP50" s="139">
        <v>44000</v>
      </c>
      <c r="CQ50" s="139">
        <v>36000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176</v>
      </c>
      <c r="C51" s="189"/>
      <c r="D51" s="189" t="s">
        <v>114</v>
      </c>
      <c r="E51" s="189" t="s">
        <v>63</v>
      </c>
      <c r="F51" s="189" t="s">
        <v>69</v>
      </c>
      <c r="G51" s="88"/>
      <c r="H51" s="88"/>
      <c r="I51" s="88"/>
      <c r="J51" s="180"/>
      <c r="K51" s="79">
        <v>27</v>
      </c>
      <c r="L51" s="79">
        <v>12</v>
      </c>
      <c r="M51" s="79">
        <v>12</v>
      </c>
      <c r="N51" s="89">
        <v>3</v>
      </c>
      <c r="O51" s="90">
        <v>0</v>
      </c>
      <c r="P51" s="91">
        <f>N51+O51</f>
        <v>3</v>
      </c>
      <c r="Q51" s="80">
        <f>IFERROR(P51/M51,"-")</f>
        <v>0.25</v>
      </c>
      <c r="R51" s="79">
        <v>3</v>
      </c>
      <c r="S51" s="79">
        <v>0</v>
      </c>
      <c r="T51" s="80">
        <f>IFERROR(R51/(P51),"-")</f>
        <v>1</v>
      </c>
      <c r="U51" s="186"/>
      <c r="V51" s="82">
        <v>2</v>
      </c>
      <c r="W51" s="80">
        <f>IF(P51=0,"-",V51/P51)</f>
        <v>0.66666666666667</v>
      </c>
      <c r="X51" s="185">
        <v>65000</v>
      </c>
      <c r="Y51" s="186">
        <f>IFERROR(X51/P51,"-")</f>
        <v>21666.666666667</v>
      </c>
      <c r="Z51" s="186">
        <f>IFERROR(X51/V51,"-")</f>
        <v>32500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0.33333333333333</v>
      </c>
      <c r="BP51" s="119">
        <v>1</v>
      </c>
      <c r="BQ51" s="120">
        <f>IFERROR(BP51/BN51,"-")</f>
        <v>1</v>
      </c>
      <c r="BR51" s="121">
        <v>3000</v>
      </c>
      <c r="BS51" s="122">
        <f>IFERROR(BR51/BN51,"-")</f>
        <v>3000</v>
      </c>
      <c r="BT51" s="123">
        <v>1</v>
      </c>
      <c r="BU51" s="123"/>
      <c r="BV51" s="123"/>
      <c r="BW51" s="124">
        <v>1</v>
      </c>
      <c r="BX51" s="125">
        <f>IF(P51=0,"",IF(BW51=0,"",(BW51/P51)))</f>
        <v>0.33333333333333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>
        <v>1</v>
      </c>
      <c r="CG51" s="132">
        <f>IF(P51=0,"",IF(CF51=0,"",(CF51/P51)))</f>
        <v>0.33333333333333</v>
      </c>
      <c r="CH51" s="133">
        <v>1</v>
      </c>
      <c r="CI51" s="134">
        <f>IFERROR(CH51/CF51,"-")</f>
        <v>1</v>
      </c>
      <c r="CJ51" s="135">
        <v>62000</v>
      </c>
      <c r="CK51" s="136">
        <f>IFERROR(CJ51/CF51,"-")</f>
        <v>62000</v>
      </c>
      <c r="CL51" s="137"/>
      <c r="CM51" s="137"/>
      <c r="CN51" s="137">
        <v>1</v>
      </c>
      <c r="CO51" s="138">
        <v>2</v>
      </c>
      <c r="CP51" s="139">
        <v>65000</v>
      </c>
      <c r="CQ51" s="139">
        <v>62000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3.55</v>
      </c>
      <c r="B52" s="189" t="s">
        <v>177</v>
      </c>
      <c r="C52" s="189"/>
      <c r="D52" s="189" t="s">
        <v>121</v>
      </c>
      <c r="E52" s="189" t="s">
        <v>122</v>
      </c>
      <c r="F52" s="189" t="s">
        <v>64</v>
      </c>
      <c r="G52" s="88" t="s">
        <v>91</v>
      </c>
      <c r="H52" s="88" t="s">
        <v>174</v>
      </c>
      <c r="I52" s="88" t="s">
        <v>178</v>
      </c>
      <c r="J52" s="180">
        <v>60000</v>
      </c>
      <c r="K52" s="79">
        <v>31</v>
      </c>
      <c r="L52" s="79">
        <v>0</v>
      </c>
      <c r="M52" s="79">
        <v>75</v>
      </c>
      <c r="N52" s="89">
        <v>8</v>
      </c>
      <c r="O52" s="90">
        <v>0</v>
      </c>
      <c r="P52" s="91">
        <f>N52+O52</f>
        <v>8</v>
      </c>
      <c r="Q52" s="80">
        <f>IFERROR(P52/M52,"-")</f>
        <v>0.10666666666667</v>
      </c>
      <c r="R52" s="79">
        <v>2</v>
      </c>
      <c r="S52" s="79">
        <v>2</v>
      </c>
      <c r="T52" s="80">
        <f>IFERROR(R52/(P52),"-")</f>
        <v>0.25</v>
      </c>
      <c r="U52" s="186">
        <f>IFERROR(J52/SUM(N52:O53),"-")</f>
        <v>6000</v>
      </c>
      <c r="V52" s="82">
        <v>1</v>
      </c>
      <c r="W52" s="80">
        <f>IF(P52=0,"-",V52/P52)</f>
        <v>0.125</v>
      </c>
      <c r="X52" s="185">
        <v>38000</v>
      </c>
      <c r="Y52" s="186">
        <f>IFERROR(X52/P52,"-")</f>
        <v>4750</v>
      </c>
      <c r="Z52" s="186">
        <f>IFERROR(X52/V52,"-")</f>
        <v>38000</v>
      </c>
      <c r="AA52" s="180">
        <f>SUM(X52:X53)-SUM(J52:J53)</f>
        <v>153000</v>
      </c>
      <c r="AB52" s="83">
        <f>SUM(X52:X53)/SUM(J52:J53)</f>
        <v>3.55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2</v>
      </c>
      <c r="BF52" s="111">
        <f>IF(P52=0,"",IF(BE52=0,"",(BE52/P52)))</f>
        <v>0.25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5</v>
      </c>
      <c r="BO52" s="118">
        <f>IF(P52=0,"",IF(BN52=0,"",(BN52/P52)))</f>
        <v>0.625</v>
      </c>
      <c r="BP52" s="119">
        <v>1</v>
      </c>
      <c r="BQ52" s="120">
        <f>IFERROR(BP52/BN52,"-")</f>
        <v>0.2</v>
      </c>
      <c r="BR52" s="121">
        <v>38000</v>
      </c>
      <c r="BS52" s="122">
        <f>IFERROR(BR52/BN52,"-")</f>
        <v>7600</v>
      </c>
      <c r="BT52" s="123"/>
      <c r="BU52" s="123"/>
      <c r="BV52" s="123">
        <v>1</v>
      </c>
      <c r="BW52" s="124">
        <v>1</v>
      </c>
      <c r="BX52" s="125">
        <f>IF(P52=0,"",IF(BW52=0,"",(BW52/P52)))</f>
        <v>0.125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38000</v>
      </c>
      <c r="CQ52" s="139">
        <v>38000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179</v>
      </c>
      <c r="C53" s="189"/>
      <c r="D53" s="189" t="s">
        <v>121</v>
      </c>
      <c r="E53" s="189" t="s">
        <v>122</v>
      </c>
      <c r="F53" s="189" t="s">
        <v>69</v>
      </c>
      <c r="G53" s="88"/>
      <c r="H53" s="88"/>
      <c r="I53" s="88"/>
      <c r="J53" s="180"/>
      <c r="K53" s="79">
        <v>66</v>
      </c>
      <c r="L53" s="79">
        <v>18</v>
      </c>
      <c r="M53" s="79">
        <v>2</v>
      </c>
      <c r="N53" s="89">
        <v>2</v>
      </c>
      <c r="O53" s="90">
        <v>0</v>
      </c>
      <c r="P53" s="91">
        <f>N53+O53</f>
        <v>2</v>
      </c>
      <c r="Q53" s="80">
        <f>IFERROR(P53/M53,"-")</f>
        <v>1</v>
      </c>
      <c r="R53" s="79">
        <v>2</v>
      </c>
      <c r="S53" s="79">
        <v>0</v>
      </c>
      <c r="T53" s="80">
        <f>IFERROR(R53/(P53),"-")</f>
        <v>1</v>
      </c>
      <c r="U53" s="186"/>
      <c r="V53" s="82">
        <v>2</v>
      </c>
      <c r="W53" s="80">
        <f>IF(P53=0,"-",V53/P53)</f>
        <v>1</v>
      </c>
      <c r="X53" s="185">
        <v>175000</v>
      </c>
      <c r="Y53" s="186">
        <f>IFERROR(X53/P53,"-")</f>
        <v>87500</v>
      </c>
      <c r="Z53" s="186">
        <f>IFERROR(X53/V53,"-")</f>
        <v>87500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0.5</v>
      </c>
      <c r="BP53" s="119">
        <v>1</v>
      </c>
      <c r="BQ53" s="120">
        <f>IFERROR(BP53/BN53,"-")</f>
        <v>1</v>
      </c>
      <c r="BR53" s="121">
        <v>5000</v>
      </c>
      <c r="BS53" s="122">
        <f>IFERROR(BR53/BN53,"-")</f>
        <v>5000</v>
      </c>
      <c r="BT53" s="123">
        <v>1</v>
      </c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>
        <v>1</v>
      </c>
      <c r="CG53" s="132">
        <f>IF(P53=0,"",IF(CF53=0,"",(CF53/P53)))</f>
        <v>0.5</v>
      </c>
      <c r="CH53" s="133">
        <v>1</v>
      </c>
      <c r="CI53" s="134">
        <f>IFERROR(CH53/CF53,"-")</f>
        <v>1</v>
      </c>
      <c r="CJ53" s="135">
        <v>170000</v>
      </c>
      <c r="CK53" s="136">
        <f>IFERROR(CJ53/CF53,"-")</f>
        <v>170000</v>
      </c>
      <c r="CL53" s="137"/>
      <c r="CM53" s="137"/>
      <c r="CN53" s="137">
        <v>1</v>
      </c>
      <c r="CO53" s="138">
        <v>2</v>
      </c>
      <c r="CP53" s="139">
        <v>175000</v>
      </c>
      <c r="CQ53" s="139">
        <v>170000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0</v>
      </c>
      <c r="B54" s="189" t="s">
        <v>180</v>
      </c>
      <c r="C54" s="189"/>
      <c r="D54" s="189"/>
      <c r="E54" s="189"/>
      <c r="F54" s="189" t="s">
        <v>64</v>
      </c>
      <c r="G54" s="88" t="s">
        <v>181</v>
      </c>
      <c r="H54" s="88" t="s">
        <v>182</v>
      </c>
      <c r="I54" s="88" t="s">
        <v>183</v>
      </c>
      <c r="J54" s="180">
        <v>96000</v>
      </c>
      <c r="K54" s="79">
        <v>10</v>
      </c>
      <c r="L54" s="79">
        <v>0</v>
      </c>
      <c r="M54" s="79">
        <v>93</v>
      </c>
      <c r="N54" s="89">
        <v>4</v>
      </c>
      <c r="O54" s="90">
        <v>0</v>
      </c>
      <c r="P54" s="91">
        <f>N54+O54</f>
        <v>4</v>
      </c>
      <c r="Q54" s="80">
        <f>IFERROR(P54/M54,"-")</f>
        <v>0.043010752688172</v>
      </c>
      <c r="R54" s="79">
        <v>0</v>
      </c>
      <c r="S54" s="79">
        <v>2</v>
      </c>
      <c r="T54" s="80">
        <f>IFERROR(R54/(P54),"-")</f>
        <v>0</v>
      </c>
      <c r="U54" s="186">
        <f>IFERROR(J54/SUM(N54:O55),"-")</f>
        <v>19200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-96000</v>
      </c>
      <c r="AB54" s="83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0.25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1</v>
      </c>
      <c r="BF54" s="111">
        <f>IF(P54=0,"",IF(BE54=0,"",(BE54/P54)))</f>
        <v>0.25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2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184</v>
      </c>
      <c r="C55" s="189"/>
      <c r="D55" s="189"/>
      <c r="E55" s="189"/>
      <c r="F55" s="189" t="s">
        <v>69</v>
      </c>
      <c r="G55" s="88"/>
      <c r="H55" s="88"/>
      <c r="I55" s="88"/>
      <c r="J55" s="180"/>
      <c r="K55" s="79">
        <v>27</v>
      </c>
      <c r="L55" s="79">
        <v>19</v>
      </c>
      <c r="M55" s="79">
        <v>20</v>
      </c>
      <c r="N55" s="89">
        <v>1</v>
      </c>
      <c r="O55" s="90">
        <v>0</v>
      </c>
      <c r="P55" s="91">
        <f>N55+O55</f>
        <v>1</v>
      </c>
      <c r="Q55" s="80">
        <f>IFERROR(P55/M55,"-")</f>
        <v>0.05</v>
      </c>
      <c r="R55" s="79">
        <v>0</v>
      </c>
      <c r="S55" s="79">
        <v>0</v>
      </c>
      <c r="T55" s="80">
        <f>IFERROR(R55/(P55),"-")</f>
        <v>0</v>
      </c>
      <c r="U55" s="186"/>
      <c r="V55" s="82">
        <v>0</v>
      </c>
      <c r="W55" s="80">
        <f>IF(P55=0,"-",V55/P55)</f>
        <v>0</v>
      </c>
      <c r="X55" s="185">
        <v>0</v>
      </c>
      <c r="Y55" s="186">
        <f>IFERROR(X55/P55,"-")</f>
        <v>0</v>
      </c>
      <c r="Z55" s="186" t="str">
        <f>IFERROR(X55/V55,"-")</f>
        <v>-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1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0.81388888888889</v>
      </c>
      <c r="B56" s="189" t="s">
        <v>185</v>
      </c>
      <c r="C56" s="189"/>
      <c r="D56" s="189" t="s">
        <v>114</v>
      </c>
      <c r="E56" s="189" t="s">
        <v>63</v>
      </c>
      <c r="F56" s="189" t="s">
        <v>64</v>
      </c>
      <c r="G56" s="88" t="s">
        <v>186</v>
      </c>
      <c r="H56" s="88" t="s">
        <v>174</v>
      </c>
      <c r="I56" s="88" t="s">
        <v>175</v>
      </c>
      <c r="J56" s="180">
        <v>360000</v>
      </c>
      <c r="K56" s="79">
        <v>3</v>
      </c>
      <c r="L56" s="79">
        <v>0</v>
      </c>
      <c r="M56" s="79">
        <v>16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186">
        <f>IFERROR(J56/SUM(N56:O69),"-")</f>
        <v>11250</v>
      </c>
      <c r="V56" s="82">
        <v>0</v>
      </c>
      <c r="W56" s="80" t="str">
        <f>IF(P56=0,"-",V56/P56)</f>
        <v>-</v>
      </c>
      <c r="X56" s="185">
        <v>0</v>
      </c>
      <c r="Y56" s="186" t="str">
        <f>IFERROR(X56/P56,"-")</f>
        <v>-</v>
      </c>
      <c r="Z56" s="186" t="str">
        <f>IFERROR(X56/V56,"-")</f>
        <v>-</v>
      </c>
      <c r="AA56" s="180">
        <f>SUM(X56:X69)-SUM(J56:J69)</f>
        <v>-67000</v>
      </c>
      <c r="AB56" s="83">
        <f>SUM(X56:X69)/SUM(J56:J69)</f>
        <v>0.81388888888889</v>
      </c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187</v>
      </c>
      <c r="C57" s="189"/>
      <c r="D57" s="189" t="s">
        <v>121</v>
      </c>
      <c r="E57" s="189" t="s">
        <v>122</v>
      </c>
      <c r="F57" s="189" t="s">
        <v>64</v>
      </c>
      <c r="G57" s="88" t="s">
        <v>188</v>
      </c>
      <c r="H57" s="88" t="s">
        <v>174</v>
      </c>
      <c r="I57" s="190" t="s">
        <v>83</v>
      </c>
      <c r="J57" s="180"/>
      <c r="K57" s="79">
        <v>8</v>
      </c>
      <c r="L57" s="79">
        <v>0</v>
      </c>
      <c r="M57" s="79">
        <v>20</v>
      </c>
      <c r="N57" s="89">
        <v>2</v>
      </c>
      <c r="O57" s="90">
        <v>0</v>
      </c>
      <c r="P57" s="91">
        <f>N57+O57</f>
        <v>2</v>
      </c>
      <c r="Q57" s="80">
        <f>IFERROR(P57/M57,"-")</f>
        <v>0.1</v>
      </c>
      <c r="R57" s="79">
        <v>0</v>
      </c>
      <c r="S57" s="79">
        <v>1</v>
      </c>
      <c r="T57" s="80">
        <f>IFERROR(R57/(P57),"-")</f>
        <v>0</v>
      </c>
      <c r="U57" s="186"/>
      <c r="V57" s="82">
        <v>0</v>
      </c>
      <c r="W57" s="80">
        <f>IF(P57=0,"-",V57/P57)</f>
        <v>0</v>
      </c>
      <c r="X57" s="185">
        <v>0</v>
      </c>
      <c r="Y57" s="186">
        <f>IFERROR(X57/P57,"-")</f>
        <v>0</v>
      </c>
      <c r="Z57" s="186" t="str">
        <f>IFERROR(X57/V57,"-")</f>
        <v>-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0.5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189</v>
      </c>
      <c r="C58" s="189"/>
      <c r="D58" s="189" t="s">
        <v>124</v>
      </c>
      <c r="E58" s="189" t="s">
        <v>125</v>
      </c>
      <c r="F58" s="189" t="s">
        <v>64</v>
      </c>
      <c r="G58" s="88" t="s">
        <v>190</v>
      </c>
      <c r="H58" s="88" t="s">
        <v>174</v>
      </c>
      <c r="I58" s="191" t="s">
        <v>191</v>
      </c>
      <c r="J58" s="180"/>
      <c r="K58" s="79">
        <v>4</v>
      </c>
      <c r="L58" s="79">
        <v>0</v>
      </c>
      <c r="M58" s="79">
        <v>12</v>
      </c>
      <c r="N58" s="89">
        <v>3</v>
      </c>
      <c r="O58" s="90">
        <v>0</v>
      </c>
      <c r="P58" s="91">
        <f>N58+O58</f>
        <v>3</v>
      </c>
      <c r="Q58" s="80">
        <f>IFERROR(P58/M58,"-")</f>
        <v>0.25</v>
      </c>
      <c r="R58" s="79">
        <v>0</v>
      </c>
      <c r="S58" s="79">
        <v>2</v>
      </c>
      <c r="T58" s="80">
        <f>IFERROR(R58/(P58),"-")</f>
        <v>0</v>
      </c>
      <c r="U58" s="186"/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0.33333333333333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0.33333333333333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1</v>
      </c>
      <c r="BO58" s="118">
        <f>IF(P58=0,"",IF(BN58=0,"",(BN58/P58)))</f>
        <v>0.33333333333333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192</v>
      </c>
      <c r="C59" s="189"/>
      <c r="D59" s="189" t="s">
        <v>121</v>
      </c>
      <c r="E59" s="189" t="s">
        <v>127</v>
      </c>
      <c r="F59" s="189" t="s">
        <v>64</v>
      </c>
      <c r="G59" s="88" t="s">
        <v>193</v>
      </c>
      <c r="H59" s="88" t="s">
        <v>174</v>
      </c>
      <c r="I59" s="88" t="s">
        <v>194</v>
      </c>
      <c r="J59" s="180"/>
      <c r="K59" s="79">
        <v>3</v>
      </c>
      <c r="L59" s="79">
        <v>0</v>
      </c>
      <c r="M59" s="79">
        <v>8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186"/>
      <c r="V59" s="82">
        <v>0</v>
      </c>
      <c r="W59" s="80" t="str">
        <f>IF(P59=0,"-",V59/P59)</f>
        <v>-</v>
      </c>
      <c r="X59" s="185">
        <v>0</v>
      </c>
      <c r="Y59" s="186" t="str">
        <f>IFERROR(X59/P59,"-")</f>
        <v>-</v>
      </c>
      <c r="Z59" s="186" t="str">
        <f>IFERROR(X59/V59,"-")</f>
        <v>-</v>
      </c>
      <c r="AA59" s="18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195</v>
      </c>
      <c r="C60" s="189"/>
      <c r="D60" s="189" t="s">
        <v>114</v>
      </c>
      <c r="E60" s="189" t="s">
        <v>63</v>
      </c>
      <c r="F60" s="189" t="s">
        <v>64</v>
      </c>
      <c r="G60" s="88" t="s">
        <v>196</v>
      </c>
      <c r="H60" s="88" t="s">
        <v>174</v>
      </c>
      <c r="I60" s="88" t="s">
        <v>178</v>
      </c>
      <c r="J60" s="180"/>
      <c r="K60" s="79">
        <v>2</v>
      </c>
      <c r="L60" s="79">
        <v>0</v>
      </c>
      <c r="M60" s="79">
        <v>5</v>
      </c>
      <c r="N60" s="89">
        <v>1</v>
      </c>
      <c r="O60" s="90">
        <v>0</v>
      </c>
      <c r="P60" s="91">
        <f>N60+O60</f>
        <v>1</v>
      </c>
      <c r="Q60" s="80">
        <f>IFERROR(P60/M60,"-")</f>
        <v>0.2</v>
      </c>
      <c r="R60" s="79">
        <v>0</v>
      </c>
      <c r="S60" s="79">
        <v>0</v>
      </c>
      <c r="T60" s="80">
        <f>IFERROR(R60/(P60),"-")</f>
        <v>0</v>
      </c>
      <c r="U60" s="186"/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1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197</v>
      </c>
      <c r="C61" s="189"/>
      <c r="D61" s="189" t="s">
        <v>121</v>
      </c>
      <c r="E61" s="189" t="s">
        <v>122</v>
      </c>
      <c r="F61" s="189" t="s">
        <v>64</v>
      </c>
      <c r="G61" s="88" t="s">
        <v>198</v>
      </c>
      <c r="H61" s="88" t="s">
        <v>174</v>
      </c>
      <c r="I61" s="88" t="s">
        <v>199</v>
      </c>
      <c r="J61" s="180"/>
      <c r="K61" s="79">
        <v>2</v>
      </c>
      <c r="L61" s="79">
        <v>0</v>
      </c>
      <c r="M61" s="79">
        <v>25</v>
      </c>
      <c r="N61" s="89">
        <v>2</v>
      </c>
      <c r="O61" s="90">
        <v>0</v>
      </c>
      <c r="P61" s="91">
        <f>N61+O61</f>
        <v>2</v>
      </c>
      <c r="Q61" s="80">
        <f>IFERROR(P61/M61,"-")</f>
        <v>0.08</v>
      </c>
      <c r="R61" s="79">
        <v>1</v>
      </c>
      <c r="S61" s="79">
        <v>1</v>
      </c>
      <c r="T61" s="80">
        <f>IFERROR(R61/(P61),"-")</f>
        <v>0.5</v>
      </c>
      <c r="U61" s="186"/>
      <c r="V61" s="82">
        <v>1</v>
      </c>
      <c r="W61" s="80">
        <f>IF(P61=0,"-",V61/P61)</f>
        <v>0.5</v>
      </c>
      <c r="X61" s="185">
        <v>8000</v>
      </c>
      <c r="Y61" s="186">
        <f>IFERROR(X61/P61,"-")</f>
        <v>4000</v>
      </c>
      <c r="Z61" s="186">
        <f>IFERROR(X61/V61,"-")</f>
        <v>8000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0.5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0.5</v>
      </c>
      <c r="BP61" s="119">
        <v>1</v>
      </c>
      <c r="BQ61" s="120">
        <f>IFERROR(BP61/BN61,"-")</f>
        <v>1</v>
      </c>
      <c r="BR61" s="121">
        <v>8000</v>
      </c>
      <c r="BS61" s="122">
        <f>IFERROR(BR61/BN61,"-")</f>
        <v>8000</v>
      </c>
      <c r="BT61" s="123"/>
      <c r="BU61" s="123">
        <v>1</v>
      </c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1</v>
      </c>
      <c r="CP61" s="139">
        <v>8000</v>
      </c>
      <c r="CQ61" s="139">
        <v>8000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200</v>
      </c>
      <c r="C62" s="189"/>
      <c r="D62" s="189" t="s">
        <v>124</v>
      </c>
      <c r="E62" s="189" t="s">
        <v>125</v>
      </c>
      <c r="F62" s="189" t="s">
        <v>64</v>
      </c>
      <c r="G62" s="88" t="s">
        <v>201</v>
      </c>
      <c r="H62" s="88" t="s">
        <v>174</v>
      </c>
      <c r="I62" s="191" t="s">
        <v>153</v>
      </c>
      <c r="J62" s="180"/>
      <c r="K62" s="79">
        <v>7</v>
      </c>
      <c r="L62" s="79">
        <v>0</v>
      </c>
      <c r="M62" s="79">
        <v>27</v>
      </c>
      <c r="N62" s="89">
        <v>1</v>
      </c>
      <c r="O62" s="90">
        <v>0</v>
      </c>
      <c r="P62" s="91">
        <f>N62+O62</f>
        <v>1</v>
      </c>
      <c r="Q62" s="80">
        <f>IFERROR(P62/M62,"-")</f>
        <v>0.037037037037037</v>
      </c>
      <c r="R62" s="79">
        <v>0</v>
      </c>
      <c r="S62" s="79">
        <v>1</v>
      </c>
      <c r="T62" s="80">
        <f>IFERROR(R62/(P62),"-")</f>
        <v>0</v>
      </c>
      <c r="U62" s="186"/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1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202</v>
      </c>
      <c r="C63" s="189"/>
      <c r="D63" s="189" t="s">
        <v>121</v>
      </c>
      <c r="E63" s="189" t="s">
        <v>127</v>
      </c>
      <c r="F63" s="189" t="s">
        <v>64</v>
      </c>
      <c r="G63" s="88" t="s">
        <v>203</v>
      </c>
      <c r="H63" s="88" t="s">
        <v>174</v>
      </c>
      <c r="I63" s="88" t="s">
        <v>204</v>
      </c>
      <c r="J63" s="180"/>
      <c r="K63" s="79">
        <v>1</v>
      </c>
      <c r="L63" s="79">
        <v>0</v>
      </c>
      <c r="M63" s="79">
        <v>28</v>
      </c>
      <c r="N63" s="89">
        <v>0</v>
      </c>
      <c r="O63" s="90">
        <v>0</v>
      </c>
      <c r="P63" s="91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186"/>
      <c r="V63" s="82">
        <v>0</v>
      </c>
      <c r="W63" s="80" t="str">
        <f>IF(P63=0,"-",V63/P63)</f>
        <v>-</v>
      </c>
      <c r="X63" s="185">
        <v>0</v>
      </c>
      <c r="Y63" s="186" t="str">
        <f>IFERROR(X63/P63,"-")</f>
        <v>-</v>
      </c>
      <c r="Z63" s="186" t="str">
        <f>IFERROR(X63/V63,"-")</f>
        <v>-</v>
      </c>
      <c r="AA63" s="18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205</v>
      </c>
      <c r="C64" s="189"/>
      <c r="D64" s="189" t="s">
        <v>114</v>
      </c>
      <c r="E64" s="189" t="s">
        <v>63</v>
      </c>
      <c r="F64" s="189" t="s">
        <v>64</v>
      </c>
      <c r="G64" s="88" t="s">
        <v>206</v>
      </c>
      <c r="H64" s="88" t="s">
        <v>174</v>
      </c>
      <c r="I64" s="88" t="s">
        <v>207</v>
      </c>
      <c r="J64" s="180"/>
      <c r="K64" s="79">
        <v>2</v>
      </c>
      <c r="L64" s="79">
        <v>0</v>
      </c>
      <c r="M64" s="79">
        <v>20</v>
      </c>
      <c r="N64" s="89">
        <v>1</v>
      </c>
      <c r="O64" s="90">
        <v>1</v>
      </c>
      <c r="P64" s="91">
        <f>N64+O64</f>
        <v>2</v>
      </c>
      <c r="Q64" s="80">
        <f>IFERROR(P64/M64,"-")</f>
        <v>0.1</v>
      </c>
      <c r="R64" s="79">
        <v>1</v>
      </c>
      <c r="S64" s="79">
        <v>1</v>
      </c>
      <c r="T64" s="80">
        <f>IFERROR(R64/(P64),"-")</f>
        <v>0.5</v>
      </c>
      <c r="U64" s="186"/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>
        <v>1</v>
      </c>
      <c r="AW64" s="105">
        <f>IF(P64=0,"",IF(AV64=0,"",(AV64/P64)))</f>
        <v>0.5</v>
      </c>
      <c r="AX64" s="104"/>
      <c r="AY64" s="106">
        <f>IFERROR(AX64/AV64,"-")</f>
        <v>0</v>
      </c>
      <c r="AZ64" s="107"/>
      <c r="BA64" s="108">
        <f>IFERROR(AZ64/AV64,"-")</f>
        <v>0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0.5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208</v>
      </c>
      <c r="C65" s="189"/>
      <c r="D65" s="189" t="s">
        <v>121</v>
      </c>
      <c r="E65" s="189" t="s">
        <v>122</v>
      </c>
      <c r="F65" s="189" t="s">
        <v>64</v>
      </c>
      <c r="G65" s="88" t="s">
        <v>209</v>
      </c>
      <c r="H65" s="88" t="s">
        <v>174</v>
      </c>
      <c r="I65" s="190" t="s">
        <v>167</v>
      </c>
      <c r="J65" s="180"/>
      <c r="K65" s="79">
        <v>4</v>
      </c>
      <c r="L65" s="79">
        <v>0</v>
      </c>
      <c r="M65" s="79">
        <v>21</v>
      </c>
      <c r="N65" s="89">
        <v>2</v>
      </c>
      <c r="O65" s="90">
        <v>0</v>
      </c>
      <c r="P65" s="91">
        <f>N65+O65</f>
        <v>2</v>
      </c>
      <c r="Q65" s="80">
        <f>IFERROR(P65/M65,"-")</f>
        <v>0.095238095238095</v>
      </c>
      <c r="R65" s="79">
        <v>0</v>
      </c>
      <c r="S65" s="79">
        <v>1</v>
      </c>
      <c r="T65" s="80">
        <f>IFERROR(R65/(P65),"-")</f>
        <v>0</v>
      </c>
      <c r="U65" s="186"/>
      <c r="V65" s="82">
        <v>0</v>
      </c>
      <c r="W65" s="80">
        <f>IF(P65=0,"-",V65/P65)</f>
        <v>0</v>
      </c>
      <c r="X65" s="185">
        <v>0</v>
      </c>
      <c r="Y65" s="186">
        <f>IFERROR(X65/P65,"-")</f>
        <v>0</v>
      </c>
      <c r="Z65" s="186" t="str">
        <f>IFERROR(X65/V65,"-")</f>
        <v>-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0.5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0.5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210</v>
      </c>
      <c r="C66" s="189"/>
      <c r="D66" s="189" t="s">
        <v>124</v>
      </c>
      <c r="E66" s="189" t="s">
        <v>125</v>
      </c>
      <c r="F66" s="189" t="s">
        <v>64</v>
      </c>
      <c r="G66" s="88" t="s">
        <v>211</v>
      </c>
      <c r="H66" s="88" t="s">
        <v>174</v>
      </c>
      <c r="I66" s="191" t="s">
        <v>73</v>
      </c>
      <c r="J66" s="180"/>
      <c r="K66" s="79">
        <v>1</v>
      </c>
      <c r="L66" s="79">
        <v>0</v>
      </c>
      <c r="M66" s="79">
        <v>13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186"/>
      <c r="V66" s="82">
        <v>0</v>
      </c>
      <c r="W66" s="80" t="str">
        <f>IF(P66=0,"-",V66/P66)</f>
        <v>-</v>
      </c>
      <c r="X66" s="185">
        <v>0</v>
      </c>
      <c r="Y66" s="186" t="str">
        <f>IFERROR(X66/P66,"-")</f>
        <v>-</v>
      </c>
      <c r="Z66" s="186" t="str">
        <f>IFERROR(X66/V66,"-")</f>
        <v>-</v>
      </c>
      <c r="AA66" s="18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212</v>
      </c>
      <c r="C67" s="189"/>
      <c r="D67" s="189" t="s">
        <v>121</v>
      </c>
      <c r="E67" s="189" t="s">
        <v>127</v>
      </c>
      <c r="F67" s="189" t="s">
        <v>64</v>
      </c>
      <c r="G67" s="88" t="s">
        <v>213</v>
      </c>
      <c r="H67" s="88" t="s">
        <v>174</v>
      </c>
      <c r="I67" s="88" t="s">
        <v>214</v>
      </c>
      <c r="J67" s="180"/>
      <c r="K67" s="79">
        <v>12</v>
      </c>
      <c r="L67" s="79">
        <v>0</v>
      </c>
      <c r="M67" s="79">
        <v>55</v>
      </c>
      <c r="N67" s="89">
        <v>4</v>
      </c>
      <c r="O67" s="90">
        <v>0</v>
      </c>
      <c r="P67" s="91">
        <f>N67+O67</f>
        <v>4</v>
      </c>
      <c r="Q67" s="80">
        <f>IFERROR(P67/M67,"-")</f>
        <v>0.072727272727273</v>
      </c>
      <c r="R67" s="79">
        <v>0</v>
      </c>
      <c r="S67" s="79">
        <v>2</v>
      </c>
      <c r="T67" s="80">
        <f>IFERROR(R67/(P67),"-")</f>
        <v>0</v>
      </c>
      <c r="U67" s="186"/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3</v>
      </c>
      <c r="BF67" s="111">
        <f>IF(P67=0,"",IF(BE67=0,"",(BE67/P67)))</f>
        <v>0.75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0.25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215</v>
      </c>
      <c r="C68" s="189"/>
      <c r="D68" s="189" t="s">
        <v>114</v>
      </c>
      <c r="E68" s="189" t="s">
        <v>63</v>
      </c>
      <c r="F68" s="189" t="s">
        <v>64</v>
      </c>
      <c r="G68" s="88" t="s">
        <v>216</v>
      </c>
      <c r="H68" s="88" t="s">
        <v>174</v>
      </c>
      <c r="I68" s="88" t="s">
        <v>217</v>
      </c>
      <c r="J68" s="180"/>
      <c r="K68" s="79">
        <v>4</v>
      </c>
      <c r="L68" s="79">
        <v>0</v>
      </c>
      <c r="M68" s="79">
        <v>24</v>
      </c>
      <c r="N68" s="89">
        <v>2</v>
      </c>
      <c r="O68" s="90">
        <v>0</v>
      </c>
      <c r="P68" s="91">
        <f>N68+O68</f>
        <v>2</v>
      </c>
      <c r="Q68" s="80">
        <f>IFERROR(P68/M68,"-")</f>
        <v>0.083333333333333</v>
      </c>
      <c r="R68" s="79">
        <v>1</v>
      </c>
      <c r="S68" s="79">
        <v>1</v>
      </c>
      <c r="T68" s="80">
        <f>IFERROR(R68/(P68),"-")</f>
        <v>0.5</v>
      </c>
      <c r="U68" s="186"/>
      <c r="V68" s="82">
        <v>1</v>
      </c>
      <c r="W68" s="80">
        <f>IF(P68=0,"-",V68/P68)</f>
        <v>0.5</v>
      </c>
      <c r="X68" s="185">
        <v>36000</v>
      </c>
      <c r="Y68" s="186">
        <f>IFERROR(X68/P68,"-")</f>
        <v>18000</v>
      </c>
      <c r="Z68" s="186">
        <f>IFERROR(X68/V68,"-")</f>
        <v>36000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0.5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>
        <v>1</v>
      </c>
      <c r="BX68" s="125">
        <f>IF(P68=0,"",IF(BW68=0,"",(BW68/P68)))</f>
        <v>0.5</v>
      </c>
      <c r="BY68" s="126">
        <v>1</v>
      </c>
      <c r="BZ68" s="127">
        <f>IFERROR(BY68/BW68,"-")</f>
        <v>1</v>
      </c>
      <c r="CA68" s="128">
        <v>36000</v>
      </c>
      <c r="CB68" s="129">
        <f>IFERROR(CA68/BW68,"-")</f>
        <v>36000</v>
      </c>
      <c r="CC68" s="130"/>
      <c r="CD68" s="130"/>
      <c r="CE68" s="130">
        <v>1</v>
      </c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36000</v>
      </c>
      <c r="CQ68" s="139">
        <v>36000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218</v>
      </c>
      <c r="C69" s="189"/>
      <c r="D69" s="189" t="s">
        <v>103</v>
      </c>
      <c r="E69" s="189" t="s">
        <v>103</v>
      </c>
      <c r="F69" s="189" t="s">
        <v>69</v>
      </c>
      <c r="G69" s="88" t="s">
        <v>219</v>
      </c>
      <c r="H69" s="88"/>
      <c r="I69" s="88"/>
      <c r="J69" s="180"/>
      <c r="K69" s="79">
        <v>103</v>
      </c>
      <c r="L69" s="79">
        <v>61</v>
      </c>
      <c r="M69" s="79">
        <v>123</v>
      </c>
      <c r="N69" s="89">
        <v>13</v>
      </c>
      <c r="O69" s="90">
        <v>0</v>
      </c>
      <c r="P69" s="91">
        <f>N69+O69</f>
        <v>13</v>
      </c>
      <c r="Q69" s="80">
        <f>IFERROR(P69/M69,"-")</f>
        <v>0.10569105691057</v>
      </c>
      <c r="R69" s="79">
        <v>6</v>
      </c>
      <c r="S69" s="79">
        <v>2</v>
      </c>
      <c r="T69" s="80">
        <f>IFERROR(R69/(P69),"-")</f>
        <v>0.46153846153846</v>
      </c>
      <c r="U69" s="186"/>
      <c r="V69" s="82">
        <v>7</v>
      </c>
      <c r="W69" s="80">
        <f>IF(P69=0,"-",V69/P69)</f>
        <v>0.53846153846154</v>
      </c>
      <c r="X69" s="185">
        <v>249000</v>
      </c>
      <c r="Y69" s="186">
        <f>IFERROR(X69/P69,"-")</f>
        <v>19153.846153846</v>
      </c>
      <c r="Z69" s="186">
        <f>IFERROR(X69/V69,"-")</f>
        <v>35571.428571429</v>
      </c>
      <c r="AA69" s="18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>
        <v>1</v>
      </c>
      <c r="AN69" s="99">
        <f>IF(P69=0,"",IF(AM69=0,"",(AM69/P69)))</f>
        <v>0.076923076923077</v>
      </c>
      <c r="AO69" s="98">
        <v>1</v>
      </c>
      <c r="AP69" s="100">
        <f>IFERROR(AO69/AM69,"-")</f>
        <v>1</v>
      </c>
      <c r="AQ69" s="101">
        <v>8000</v>
      </c>
      <c r="AR69" s="102">
        <f>IFERROR(AQ69/AM69,"-")</f>
        <v>8000</v>
      </c>
      <c r="AS69" s="103"/>
      <c r="AT69" s="103">
        <v>1</v>
      </c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2</v>
      </c>
      <c r="BF69" s="111">
        <f>IF(P69=0,"",IF(BE69=0,"",(BE69/P69)))</f>
        <v>0.15384615384615</v>
      </c>
      <c r="BG69" s="110">
        <v>1</v>
      </c>
      <c r="BH69" s="112">
        <f>IFERROR(BG69/BE69,"-")</f>
        <v>0.5</v>
      </c>
      <c r="BI69" s="113">
        <v>38000</v>
      </c>
      <c r="BJ69" s="114">
        <f>IFERROR(BI69/BE69,"-")</f>
        <v>19000</v>
      </c>
      <c r="BK69" s="115"/>
      <c r="BL69" s="115"/>
      <c r="BM69" s="115">
        <v>1</v>
      </c>
      <c r="BN69" s="117">
        <v>5</v>
      </c>
      <c r="BO69" s="118">
        <f>IF(P69=0,"",IF(BN69=0,"",(BN69/P69)))</f>
        <v>0.38461538461538</v>
      </c>
      <c r="BP69" s="119">
        <v>1</v>
      </c>
      <c r="BQ69" s="120">
        <f>IFERROR(BP69/BN69,"-")</f>
        <v>0.2</v>
      </c>
      <c r="BR69" s="121">
        <v>5000</v>
      </c>
      <c r="BS69" s="122">
        <f>IFERROR(BR69/BN69,"-")</f>
        <v>1000</v>
      </c>
      <c r="BT69" s="123">
        <v>1</v>
      </c>
      <c r="BU69" s="123"/>
      <c r="BV69" s="123"/>
      <c r="BW69" s="124">
        <v>4</v>
      </c>
      <c r="BX69" s="125">
        <f>IF(P69=0,"",IF(BW69=0,"",(BW69/P69)))</f>
        <v>0.30769230769231</v>
      </c>
      <c r="BY69" s="126">
        <v>3</v>
      </c>
      <c r="BZ69" s="127">
        <f>IFERROR(BY69/BW69,"-")</f>
        <v>0.75</v>
      </c>
      <c r="CA69" s="128">
        <v>133000</v>
      </c>
      <c r="CB69" s="129">
        <f>IFERROR(CA69/BW69,"-")</f>
        <v>33250</v>
      </c>
      <c r="CC69" s="130">
        <v>1</v>
      </c>
      <c r="CD69" s="130"/>
      <c r="CE69" s="130">
        <v>2</v>
      </c>
      <c r="CF69" s="131">
        <v>1</v>
      </c>
      <c r="CG69" s="132">
        <f>IF(P69=0,"",IF(CF69=0,"",(CF69/P69)))</f>
        <v>0.076923076923077</v>
      </c>
      <c r="CH69" s="133">
        <v>1</v>
      </c>
      <c r="CI69" s="134">
        <f>IFERROR(CH69/CF69,"-")</f>
        <v>1</v>
      </c>
      <c r="CJ69" s="135">
        <v>65000</v>
      </c>
      <c r="CK69" s="136">
        <f>IFERROR(CJ69/CF69,"-")</f>
        <v>65000</v>
      </c>
      <c r="CL69" s="137"/>
      <c r="CM69" s="137"/>
      <c r="CN69" s="137">
        <v>1</v>
      </c>
      <c r="CO69" s="138">
        <v>7</v>
      </c>
      <c r="CP69" s="139">
        <v>249000</v>
      </c>
      <c r="CQ69" s="139">
        <v>117000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4.0416666666667</v>
      </c>
      <c r="B70" s="189" t="s">
        <v>220</v>
      </c>
      <c r="C70" s="189"/>
      <c r="D70" s="189" t="s">
        <v>221</v>
      </c>
      <c r="E70" s="189" t="s">
        <v>90</v>
      </c>
      <c r="F70" s="189" t="s">
        <v>64</v>
      </c>
      <c r="G70" s="88" t="s">
        <v>138</v>
      </c>
      <c r="H70" s="88" t="s">
        <v>222</v>
      </c>
      <c r="I70" s="190" t="s">
        <v>83</v>
      </c>
      <c r="J70" s="180">
        <v>120000</v>
      </c>
      <c r="K70" s="79">
        <v>5</v>
      </c>
      <c r="L70" s="79">
        <v>0</v>
      </c>
      <c r="M70" s="79">
        <v>31</v>
      </c>
      <c r="N70" s="89">
        <v>4</v>
      </c>
      <c r="O70" s="90">
        <v>0</v>
      </c>
      <c r="P70" s="91">
        <f>N70+O70</f>
        <v>4</v>
      </c>
      <c r="Q70" s="80">
        <f>IFERROR(P70/M70,"-")</f>
        <v>0.12903225806452</v>
      </c>
      <c r="R70" s="79">
        <v>1</v>
      </c>
      <c r="S70" s="79">
        <v>0</v>
      </c>
      <c r="T70" s="80">
        <f>IFERROR(R70/(P70),"-")</f>
        <v>0.25</v>
      </c>
      <c r="U70" s="186">
        <f>IFERROR(J70/SUM(N70:O74),"-")</f>
        <v>5714.2857142857</v>
      </c>
      <c r="V70" s="82">
        <v>1</v>
      </c>
      <c r="W70" s="80">
        <f>IF(P70=0,"-",V70/P70)</f>
        <v>0.25</v>
      </c>
      <c r="X70" s="185">
        <v>214000</v>
      </c>
      <c r="Y70" s="186">
        <f>IFERROR(X70/P70,"-")</f>
        <v>53500</v>
      </c>
      <c r="Z70" s="186">
        <f>IFERROR(X70/V70,"-")</f>
        <v>214000</v>
      </c>
      <c r="AA70" s="180">
        <f>SUM(X70:X74)-SUM(J70:J74)</f>
        <v>365000</v>
      </c>
      <c r="AB70" s="83">
        <f>SUM(X70:X74)/SUM(J70:J74)</f>
        <v>4.0416666666667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3</v>
      </c>
      <c r="BF70" s="111">
        <f>IF(P70=0,"",IF(BE70=0,"",(BE70/P70)))</f>
        <v>0.75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>
        <v>1</v>
      </c>
      <c r="CG70" s="132">
        <f>IF(P70=0,"",IF(CF70=0,"",(CF70/P70)))</f>
        <v>0.25</v>
      </c>
      <c r="CH70" s="133">
        <v>1</v>
      </c>
      <c r="CI70" s="134">
        <f>IFERROR(CH70/CF70,"-")</f>
        <v>1</v>
      </c>
      <c r="CJ70" s="135">
        <v>214000</v>
      </c>
      <c r="CK70" s="136">
        <f>IFERROR(CJ70/CF70,"-")</f>
        <v>214000</v>
      </c>
      <c r="CL70" s="137"/>
      <c r="CM70" s="137"/>
      <c r="CN70" s="137">
        <v>1</v>
      </c>
      <c r="CO70" s="138">
        <v>1</v>
      </c>
      <c r="CP70" s="139">
        <v>214000</v>
      </c>
      <c r="CQ70" s="139">
        <v>214000</v>
      </c>
      <c r="CR70" s="139"/>
      <c r="CS70" s="140" t="str">
        <f>IF(AND(CQ70=0,CR70=0),"",IF(AND(CQ70&lt;=100000,CR70&lt;=100000),"",IF(CQ70/CP70&gt;0.7,"男高",IF(CR70/CP70&gt;0.7,"女高",""))))</f>
        <v>男高</v>
      </c>
    </row>
    <row r="71" spans="1:98">
      <c r="A71" s="78"/>
      <c r="B71" s="189" t="s">
        <v>223</v>
      </c>
      <c r="C71" s="189"/>
      <c r="D71" s="189" t="s">
        <v>224</v>
      </c>
      <c r="E71" s="189" t="s">
        <v>96</v>
      </c>
      <c r="F71" s="189" t="s">
        <v>64</v>
      </c>
      <c r="G71" s="88" t="s">
        <v>138</v>
      </c>
      <c r="H71" s="88" t="s">
        <v>222</v>
      </c>
      <c r="I71" s="191" t="s">
        <v>153</v>
      </c>
      <c r="J71" s="180"/>
      <c r="K71" s="79">
        <v>2</v>
      </c>
      <c r="L71" s="79">
        <v>0</v>
      </c>
      <c r="M71" s="79">
        <v>13</v>
      </c>
      <c r="N71" s="89">
        <v>0</v>
      </c>
      <c r="O71" s="90">
        <v>0</v>
      </c>
      <c r="P71" s="91">
        <f>N71+O71</f>
        <v>0</v>
      </c>
      <c r="Q71" s="80">
        <f>IFERROR(P71/M71,"-")</f>
        <v>0</v>
      </c>
      <c r="R71" s="79">
        <v>0</v>
      </c>
      <c r="S71" s="79">
        <v>0</v>
      </c>
      <c r="T71" s="80" t="str">
        <f>IFERROR(R71/(P71),"-")</f>
        <v>-</v>
      </c>
      <c r="U71" s="186"/>
      <c r="V71" s="82">
        <v>0</v>
      </c>
      <c r="W71" s="80" t="str">
        <f>IF(P71=0,"-",V71/P71)</f>
        <v>-</v>
      </c>
      <c r="X71" s="185">
        <v>0</v>
      </c>
      <c r="Y71" s="186" t="str">
        <f>IFERROR(X71/P71,"-")</f>
        <v>-</v>
      </c>
      <c r="Z71" s="186" t="str">
        <f>IFERROR(X71/V71,"-")</f>
        <v>-</v>
      </c>
      <c r="AA71" s="18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225</v>
      </c>
      <c r="C72" s="189"/>
      <c r="D72" s="189" t="s">
        <v>226</v>
      </c>
      <c r="E72" s="189" t="s">
        <v>100</v>
      </c>
      <c r="F72" s="189" t="s">
        <v>64</v>
      </c>
      <c r="G72" s="88" t="s">
        <v>138</v>
      </c>
      <c r="H72" s="88" t="s">
        <v>222</v>
      </c>
      <c r="I72" s="190" t="s">
        <v>167</v>
      </c>
      <c r="J72" s="180"/>
      <c r="K72" s="79">
        <v>5</v>
      </c>
      <c r="L72" s="79">
        <v>0</v>
      </c>
      <c r="M72" s="79">
        <v>34</v>
      </c>
      <c r="N72" s="89">
        <v>2</v>
      </c>
      <c r="O72" s="90">
        <v>0</v>
      </c>
      <c r="P72" s="91">
        <f>N72+O72</f>
        <v>2</v>
      </c>
      <c r="Q72" s="80">
        <f>IFERROR(P72/M72,"-")</f>
        <v>0.058823529411765</v>
      </c>
      <c r="R72" s="79">
        <v>0</v>
      </c>
      <c r="S72" s="79">
        <v>0</v>
      </c>
      <c r="T72" s="80">
        <f>IFERROR(R72/(P72),"-")</f>
        <v>0</v>
      </c>
      <c r="U72" s="186"/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0.5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1</v>
      </c>
      <c r="BX72" s="125">
        <f>IF(P72=0,"",IF(BW72=0,"",(BW72/P72)))</f>
        <v>0.5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227</v>
      </c>
      <c r="C73" s="189"/>
      <c r="D73" s="189" t="s">
        <v>228</v>
      </c>
      <c r="E73" s="189" t="s">
        <v>171</v>
      </c>
      <c r="F73" s="189" t="s">
        <v>64</v>
      </c>
      <c r="G73" s="88" t="s">
        <v>138</v>
      </c>
      <c r="H73" s="88" t="s">
        <v>222</v>
      </c>
      <c r="I73" s="191" t="s">
        <v>157</v>
      </c>
      <c r="J73" s="180"/>
      <c r="K73" s="79">
        <v>11</v>
      </c>
      <c r="L73" s="79">
        <v>0</v>
      </c>
      <c r="M73" s="79">
        <v>34</v>
      </c>
      <c r="N73" s="89">
        <v>2</v>
      </c>
      <c r="O73" s="90">
        <v>0</v>
      </c>
      <c r="P73" s="91">
        <f>N73+O73</f>
        <v>2</v>
      </c>
      <c r="Q73" s="80">
        <f>IFERROR(P73/M73,"-")</f>
        <v>0.058823529411765</v>
      </c>
      <c r="R73" s="79">
        <v>0</v>
      </c>
      <c r="S73" s="79">
        <v>2</v>
      </c>
      <c r="T73" s="80">
        <f>IFERROR(R73/(P73),"-")</f>
        <v>0</v>
      </c>
      <c r="U73" s="186"/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229</v>
      </c>
      <c r="C74" s="189"/>
      <c r="D74" s="189" t="s">
        <v>103</v>
      </c>
      <c r="E74" s="189" t="s">
        <v>103</v>
      </c>
      <c r="F74" s="189" t="s">
        <v>69</v>
      </c>
      <c r="G74" s="88" t="s">
        <v>219</v>
      </c>
      <c r="H74" s="88"/>
      <c r="I74" s="88"/>
      <c r="J74" s="180"/>
      <c r="K74" s="79">
        <v>91</v>
      </c>
      <c r="L74" s="79">
        <v>68</v>
      </c>
      <c r="M74" s="79">
        <v>59</v>
      </c>
      <c r="N74" s="89">
        <v>13</v>
      </c>
      <c r="O74" s="90">
        <v>0</v>
      </c>
      <c r="P74" s="91">
        <f>N74+O74</f>
        <v>13</v>
      </c>
      <c r="Q74" s="80">
        <f>IFERROR(P74/M74,"-")</f>
        <v>0.22033898305085</v>
      </c>
      <c r="R74" s="79">
        <v>5</v>
      </c>
      <c r="S74" s="79">
        <v>1</v>
      </c>
      <c r="T74" s="80">
        <f>IFERROR(R74/(P74),"-")</f>
        <v>0.38461538461538</v>
      </c>
      <c r="U74" s="186"/>
      <c r="V74" s="82">
        <v>3</v>
      </c>
      <c r="W74" s="80">
        <f>IF(P74=0,"-",V74/P74)</f>
        <v>0.23076923076923</v>
      </c>
      <c r="X74" s="185">
        <v>271000</v>
      </c>
      <c r="Y74" s="186">
        <f>IFERROR(X74/P74,"-")</f>
        <v>20846.153846154</v>
      </c>
      <c r="Z74" s="186">
        <f>IFERROR(X74/V74,"-")</f>
        <v>90333.333333333</v>
      </c>
      <c r="AA74" s="180"/>
      <c r="AB74" s="83"/>
      <c r="AC74" s="77"/>
      <c r="AD74" s="92">
        <v>1</v>
      </c>
      <c r="AE74" s="93">
        <f>IF(P74=0,"",IF(AD74=0,"",(AD74/P74)))</f>
        <v>0.076923076923077</v>
      </c>
      <c r="AF74" s="92"/>
      <c r="AG74" s="94">
        <f>IFERROR(AF74/AD74,"-")</f>
        <v>0</v>
      </c>
      <c r="AH74" s="95"/>
      <c r="AI74" s="96">
        <f>IFERROR(AH74/AD74,"-")</f>
        <v>0</v>
      </c>
      <c r="AJ74" s="97"/>
      <c r="AK74" s="97"/>
      <c r="AL74" s="97"/>
      <c r="AM74" s="98">
        <v>1</v>
      </c>
      <c r="AN74" s="99">
        <f>IF(P74=0,"",IF(AM74=0,"",(AM74/P74)))</f>
        <v>0.076923076923077</v>
      </c>
      <c r="AO74" s="98"/>
      <c r="AP74" s="100">
        <f>IFERROR(AO74/AM74,"-")</f>
        <v>0</v>
      </c>
      <c r="AQ74" s="101"/>
      <c r="AR74" s="102">
        <f>IFERROR(AQ74/AM74,"-")</f>
        <v>0</v>
      </c>
      <c r="AS74" s="103"/>
      <c r="AT74" s="103"/>
      <c r="AU74" s="103"/>
      <c r="AV74" s="104">
        <v>1</v>
      </c>
      <c r="AW74" s="105">
        <f>IF(P74=0,"",IF(AV74=0,"",(AV74/P74)))</f>
        <v>0.076923076923077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>
        <v>2</v>
      </c>
      <c r="BF74" s="111">
        <f>IF(P74=0,"",IF(BE74=0,"",(BE74/P74)))</f>
        <v>0.15384615384615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4</v>
      </c>
      <c r="BO74" s="118">
        <f>IF(P74=0,"",IF(BN74=0,"",(BN74/P74)))</f>
        <v>0.30769230769231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2</v>
      </c>
      <c r="BX74" s="125">
        <f>IF(P74=0,"",IF(BW74=0,"",(BW74/P74)))</f>
        <v>0.15384615384615</v>
      </c>
      <c r="BY74" s="126">
        <v>2</v>
      </c>
      <c r="BZ74" s="127">
        <f>IFERROR(BY74/BW74,"-")</f>
        <v>1</v>
      </c>
      <c r="CA74" s="128">
        <v>186000</v>
      </c>
      <c r="CB74" s="129">
        <f>IFERROR(CA74/BW74,"-")</f>
        <v>93000</v>
      </c>
      <c r="CC74" s="130"/>
      <c r="CD74" s="130"/>
      <c r="CE74" s="130">
        <v>2</v>
      </c>
      <c r="CF74" s="131">
        <v>2</v>
      </c>
      <c r="CG74" s="132">
        <f>IF(P74=0,"",IF(CF74=0,"",(CF74/P74)))</f>
        <v>0.15384615384615</v>
      </c>
      <c r="CH74" s="133">
        <v>1</v>
      </c>
      <c r="CI74" s="134">
        <f>IFERROR(CH74/CF74,"-")</f>
        <v>0.5</v>
      </c>
      <c r="CJ74" s="135">
        <v>85000</v>
      </c>
      <c r="CK74" s="136">
        <f>IFERROR(CJ74/CF74,"-")</f>
        <v>42500</v>
      </c>
      <c r="CL74" s="137"/>
      <c r="CM74" s="137"/>
      <c r="CN74" s="137">
        <v>1</v>
      </c>
      <c r="CO74" s="138">
        <v>3</v>
      </c>
      <c r="CP74" s="139">
        <v>271000</v>
      </c>
      <c r="CQ74" s="139">
        <v>115000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30"/>
      <c r="B75" s="85"/>
      <c r="C75" s="86"/>
      <c r="D75" s="86"/>
      <c r="E75" s="86"/>
      <c r="F75" s="87"/>
      <c r="G75" s="88"/>
      <c r="H75" s="88"/>
      <c r="I75" s="88"/>
      <c r="J75" s="181"/>
      <c r="K75" s="34"/>
      <c r="L75" s="34"/>
      <c r="M75" s="31"/>
      <c r="N75" s="23"/>
      <c r="O75" s="23"/>
      <c r="P75" s="23"/>
      <c r="Q75" s="32"/>
      <c r="R75" s="32"/>
      <c r="S75" s="23"/>
      <c r="T75" s="32"/>
      <c r="U75" s="187"/>
      <c r="V75" s="25"/>
      <c r="W75" s="25"/>
      <c r="X75" s="187"/>
      <c r="Y75" s="187"/>
      <c r="Z75" s="187"/>
      <c r="AA75" s="187"/>
      <c r="AB75" s="33"/>
      <c r="AC75" s="57"/>
      <c r="AD75" s="61"/>
      <c r="AE75" s="62"/>
      <c r="AF75" s="61"/>
      <c r="AG75" s="65"/>
      <c r="AH75" s="66"/>
      <c r="AI75" s="67"/>
      <c r="AJ75" s="68"/>
      <c r="AK75" s="68"/>
      <c r="AL75" s="68"/>
      <c r="AM75" s="61"/>
      <c r="AN75" s="62"/>
      <c r="AO75" s="61"/>
      <c r="AP75" s="65"/>
      <c r="AQ75" s="66"/>
      <c r="AR75" s="67"/>
      <c r="AS75" s="68"/>
      <c r="AT75" s="68"/>
      <c r="AU75" s="68"/>
      <c r="AV75" s="61"/>
      <c r="AW75" s="62"/>
      <c r="AX75" s="61"/>
      <c r="AY75" s="65"/>
      <c r="AZ75" s="66"/>
      <c r="BA75" s="67"/>
      <c r="BB75" s="68"/>
      <c r="BC75" s="68"/>
      <c r="BD75" s="68"/>
      <c r="BE75" s="61"/>
      <c r="BF75" s="62"/>
      <c r="BG75" s="61"/>
      <c r="BH75" s="65"/>
      <c r="BI75" s="66"/>
      <c r="BJ75" s="67"/>
      <c r="BK75" s="68"/>
      <c r="BL75" s="68"/>
      <c r="BM75" s="68"/>
      <c r="BN75" s="63"/>
      <c r="BO75" s="64"/>
      <c r="BP75" s="61"/>
      <c r="BQ75" s="65"/>
      <c r="BR75" s="66"/>
      <c r="BS75" s="67"/>
      <c r="BT75" s="68"/>
      <c r="BU75" s="68"/>
      <c r="BV75" s="68"/>
      <c r="BW75" s="63"/>
      <c r="BX75" s="64"/>
      <c r="BY75" s="61"/>
      <c r="BZ75" s="65"/>
      <c r="CA75" s="66"/>
      <c r="CB75" s="67"/>
      <c r="CC75" s="68"/>
      <c r="CD75" s="68"/>
      <c r="CE75" s="68"/>
      <c r="CF75" s="63"/>
      <c r="CG75" s="64"/>
      <c r="CH75" s="61"/>
      <c r="CI75" s="65"/>
      <c r="CJ75" s="66"/>
      <c r="CK75" s="67"/>
      <c r="CL75" s="68"/>
      <c r="CM75" s="68"/>
      <c r="CN75" s="68"/>
      <c r="CO75" s="69"/>
      <c r="CP75" s="66"/>
      <c r="CQ75" s="66"/>
      <c r="CR75" s="66"/>
      <c r="CS75" s="70"/>
    </row>
    <row r="76" spans="1:98">
      <c r="A76" s="30"/>
      <c r="B76" s="37"/>
      <c r="C76" s="21"/>
      <c r="D76" s="21"/>
      <c r="E76" s="21"/>
      <c r="F76" s="22"/>
      <c r="G76" s="36"/>
      <c r="H76" s="36"/>
      <c r="I76" s="73"/>
      <c r="J76" s="182"/>
      <c r="K76" s="34"/>
      <c r="L76" s="34"/>
      <c r="M76" s="31"/>
      <c r="N76" s="23"/>
      <c r="O76" s="23"/>
      <c r="P76" s="23"/>
      <c r="Q76" s="32"/>
      <c r="R76" s="32"/>
      <c r="S76" s="23"/>
      <c r="T76" s="32"/>
      <c r="U76" s="187"/>
      <c r="V76" s="25"/>
      <c r="W76" s="25"/>
      <c r="X76" s="187"/>
      <c r="Y76" s="187"/>
      <c r="Z76" s="187"/>
      <c r="AA76" s="187"/>
      <c r="AB76" s="33"/>
      <c r="AC76" s="59"/>
      <c r="AD76" s="61"/>
      <c r="AE76" s="62"/>
      <c r="AF76" s="61"/>
      <c r="AG76" s="65"/>
      <c r="AH76" s="66"/>
      <c r="AI76" s="67"/>
      <c r="AJ76" s="68"/>
      <c r="AK76" s="68"/>
      <c r="AL76" s="68"/>
      <c r="AM76" s="61"/>
      <c r="AN76" s="62"/>
      <c r="AO76" s="61"/>
      <c r="AP76" s="65"/>
      <c r="AQ76" s="66"/>
      <c r="AR76" s="67"/>
      <c r="AS76" s="68"/>
      <c r="AT76" s="68"/>
      <c r="AU76" s="68"/>
      <c r="AV76" s="61"/>
      <c r="AW76" s="62"/>
      <c r="AX76" s="61"/>
      <c r="AY76" s="65"/>
      <c r="AZ76" s="66"/>
      <c r="BA76" s="67"/>
      <c r="BB76" s="68"/>
      <c r="BC76" s="68"/>
      <c r="BD76" s="68"/>
      <c r="BE76" s="61"/>
      <c r="BF76" s="62"/>
      <c r="BG76" s="61"/>
      <c r="BH76" s="65"/>
      <c r="BI76" s="66"/>
      <c r="BJ76" s="67"/>
      <c r="BK76" s="68"/>
      <c r="BL76" s="68"/>
      <c r="BM76" s="68"/>
      <c r="BN76" s="63"/>
      <c r="BO76" s="64"/>
      <c r="BP76" s="61"/>
      <c r="BQ76" s="65"/>
      <c r="BR76" s="66"/>
      <c r="BS76" s="67"/>
      <c r="BT76" s="68"/>
      <c r="BU76" s="68"/>
      <c r="BV76" s="68"/>
      <c r="BW76" s="63"/>
      <c r="BX76" s="64"/>
      <c r="BY76" s="61"/>
      <c r="BZ76" s="65"/>
      <c r="CA76" s="66"/>
      <c r="CB76" s="67"/>
      <c r="CC76" s="68"/>
      <c r="CD76" s="68"/>
      <c r="CE76" s="68"/>
      <c r="CF76" s="63"/>
      <c r="CG76" s="64"/>
      <c r="CH76" s="61"/>
      <c r="CI76" s="65"/>
      <c r="CJ76" s="66"/>
      <c r="CK76" s="67"/>
      <c r="CL76" s="68"/>
      <c r="CM76" s="68"/>
      <c r="CN76" s="68"/>
      <c r="CO76" s="69"/>
      <c r="CP76" s="66"/>
      <c r="CQ76" s="66"/>
      <c r="CR76" s="66"/>
      <c r="CS76" s="70"/>
    </row>
    <row r="77" spans="1:98">
      <c r="A77" s="19">
        <f>AB77</f>
        <v>1.07204385278</v>
      </c>
      <c r="B77" s="39"/>
      <c r="C77" s="39"/>
      <c r="D77" s="39"/>
      <c r="E77" s="39"/>
      <c r="F77" s="39"/>
      <c r="G77" s="40" t="s">
        <v>230</v>
      </c>
      <c r="H77" s="40"/>
      <c r="I77" s="40"/>
      <c r="J77" s="183">
        <f>SUM(J6:J76)</f>
        <v>3831000</v>
      </c>
      <c r="K77" s="41">
        <f>SUM(K6:K76)</f>
        <v>1394</v>
      </c>
      <c r="L77" s="41">
        <f>SUM(L6:L76)</f>
        <v>632</v>
      </c>
      <c r="M77" s="41">
        <f>SUM(M6:M76)</f>
        <v>2337</v>
      </c>
      <c r="N77" s="41">
        <f>SUM(N6:N76)</f>
        <v>253</v>
      </c>
      <c r="O77" s="41">
        <f>SUM(O6:O76)</f>
        <v>5</v>
      </c>
      <c r="P77" s="41">
        <f>SUM(P6:P76)</f>
        <v>258</v>
      </c>
      <c r="Q77" s="42">
        <f>IFERROR(P77/M77,"-")</f>
        <v>0.11039794608472</v>
      </c>
      <c r="R77" s="76">
        <f>SUM(R6:R76)</f>
        <v>85</v>
      </c>
      <c r="S77" s="76">
        <f>SUM(S6:S76)</f>
        <v>57</v>
      </c>
      <c r="T77" s="42">
        <f>IFERROR(R77/P77,"-")</f>
        <v>0.32945736434109</v>
      </c>
      <c r="U77" s="188">
        <f>IFERROR(J77/P77,"-")</f>
        <v>14848.837209302</v>
      </c>
      <c r="V77" s="44">
        <f>SUM(V6:V76)</f>
        <v>79</v>
      </c>
      <c r="W77" s="42">
        <f>IFERROR(V77/P77,"-")</f>
        <v>0.3062015503876</v>
      </c>
      <c r="X77" s="183">
        <f>SUM(X6:X76)</f>
        <v>4107000</v>
      </c>
      <c r="Y77" s="183">
        <f>IFERROR(X77/P77,"-")</f>
        <v>15918.604651163</v>
      </c>
      <c r="Z77" s="183">
        <f>IFERROR(X77/V77,"-")</f>
        <v>51987.341772152</v>
      </c>
      <c r="AA77" s="183">
        <f>X77-J77</f>
        <v>276000</v>
      </c>
      <c r="AB77" s="45">
        <f>X77/J77</f>
        <v>1.07204385278</v>
      </c>
      <c r="AC77" s="58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9"/>
    <mergeCell ref="J16:J19"/>
    <mergeCell ref="U16:U19"/>
    <mergeCell ref="AA16:AA19"/>
    <mergeCell ref="AB16:AB19"/>
    <mergeCell ref="A20:A23"/>
    <mergeCell ref="J20:J23"/>
    <mergeCell ref="U20:U23"/>
    <mergeCell ref="AA20:AA23"/>
    <mergeCell ref="AB20:AB23"/>
    <mergeCell ref="A24:A28"/>
    <mergeCell ref="J24:J28"/>
    <mergeCell ref="U24:U28"/>
    <mergeCell ref="AA24:AA28"/>
    <mergeCell ref="AB24:AB28"/>
    <mergeCell ref="A29:A31"/>
    <mergeCell ref="J29:J31"/>
    <mergeCell ref="U29:U31"/>
    <mergeCell ref="AA29:AA31"/>
    <mergeCell ref="AB29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69"/>
    <mergeCell ref="J56:J69"/>
    <mergeCell ref="U56:U69"/>
    <mergeCell ref="AA56:AA69"/>
    <mergeCell ref="AB56:AB69"/>
    <mergeCell ref="A70:A74"/>
    <mergeCell ref="J70:J74"/>
    <mergeCell ref="U70:U74"/>
    <mergeCell ref="AA70:AA74"/>
    <mergeCell ref="AB70:AB7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231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1.0833333333333</v>
      </c>
      <c r="B6" s="189" t="s">
        <v>232</v>
      </c>
      <c r="C6" s="189" t="s">
        <v>233</v>
      </c>
      <c r="D6" s="189" t="s">
        <v>234</v>
      </c>
      <c r="E6" s="189" t="s">
        <v>81</v>
      </c>
      <c r="F6" s="189" t="s">
        <v>235</v>
      </c>
      <c r="G6" s="88" t="s">
        <v>236</v>
      </c>
      <c r="H6" s="88" t="s">
        <v>237</v>
      </c>
      <c r="I6" s="88" t="s">
        <v>238</v>
      </c>
      <c r="J6" s="180">
        <v>120000</v>
      </c>
      <c r="K6" s="79">
        <v>11</v>
      </c>
      <c r="L6" s="79">
        <v>0</v>
      </c>
      <c r="M6" s="79">
        <v>33</v>
      </c>
      <c r="N6" s="89">
        <v>3</v>
      </c>
      <c r="O6" s="90">
        <v>0</v>
      </c>
      <c r="P6" s="91">
        <f>N6+O6</f>
        <v>3</v>
      </c>
      <c r="Q6" s="80">
        <f>IFERROR(P6/M6,"-")</f>
        <v>0.090909090909091</v>
      </c>
      <c r="R6" s="79">
        <v>2</v>
      </c>
      <c r="S6" s="79">
        <v>0</v>
      </c>
      <c r="T6" s="80">
        <f>IFERROR(R6/(P6),"-")</f>
        <v>0.66666666666667</v>
      </c>
      <c r="U6" s="186">
        <f>IFERROR(J6/SUM(N6:O7),"-")</f>
        <v>15000</v>
      </c>
      <c r="V6" s="82">
        <v>1</v>
      </c>
      <c r="W6" s="80">
        <f>IF(P6=0,"-",V6/P6)</f>
        <v>0.33333333333333</v>
      </c>
      <c r="X6" s="185">
        <v>10000</v>
      </c>
      <c r="Y6" s="186">
        <f>IFERROR(X6/P6,"-")</f>
        <v>3333.3333333333</v>
      </c>
      <c r="Z6" s="186">
        <f>IFERROR(X6/V6,"-")</f>
        <v>10000</v>
      </c>
      <c r="AA6" s="180">
        <f>SUM(X6:X7)-SUM(J6:J7)</f>
        <v>10000</v>
      </c>
      <c r="AB6" s="83">
        <f>SUM(X6:X7)/SUM(J6:J7)</f>
        <v>1.0833333333333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0.33333333333333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0.33333333333333</v>
      </c>
      <c r="BY6" s="126">
        <v>1</v>
      </c>
      <c r="BZ6" s="127">
        <f>IFERROR(BY6/BW6,"-")</f>
        <v>1</v>
      </c>
      <c r="CA6" s="128">
        <v>10000</v>
      </c>
      <c r="CB6" s="129">
        <f>IFERROR(CA6/BW6,"-")</f>
        <v>10000</v>
      </c>
      <c r="CC6" s="130"/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10000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239</v>
      </c>
      <c r="C7" s="189"/>
      <c r="D7" s="189"/>
      <c r="E7" s="189"/>
      <c r="F7" s="189" t="s">
        <v>69</v>
      </c>
      <c r="G7" s="88"/>
      <c r="H7" s="88"/>
      <c r="I7" s="88"/>
      <c r="J7" s="180"/>
      <c r="K7" s="79">
        <v>38</v>
      </c>
      <c r="L7" s="79">
        <v>19</v>
      </c>
      <c r="M7" s="79">
        <v>12</v>
      </c>
      <c r="N7" s="89">
        <v>5</v>
      </c>
      <c r="O7" s="90">
        <v>0</v>
      </c>
      <c r="P7" s="91">
        <f>N7+O7</f>
        <v>5</v>
      </c>
      <c r="Q7" s="80">
        <f>IFERROR(P7/M7,"-")</f>
        <v>0.41666666666667</v>
      </c>
      <c r="R7" s="79">
        <v>3</v>
      </c>
      <c r="S7" s="79">
        <v>0</v>
      </c>
      <c r="T7" s="80">
        <f>IFERROR(R7/(P7),"-")</f>
        <v>0.6</v>
      </c>
      <c r="U7" s="186"/>
      <c r="V7" s="82">
        <v>1</v>
      </c>
      <c r="W7" s="80">
        <f>IF(P7=0,"-",V7/P7)</f>
        <v>0.2</v>
      </c>
      <c r="X7" s="185">
        <v>120000</v>
      </c>
      <c r="Y7" s="186">
        <f>IFERROR(X7/P7,"-")</f>
        <v>24000</v>
      </c>
      <c r="Z7" s="186">
        <f>IFERROR(X7/V7,"-")</f>
        <v>120000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0.4</v>
      </c>
      <c r="BP7" s="119">
        <v>1</v>
      </c>
      <c r="BQ7" s="120">
        <f>IFERROR(BP7/BN7,"-")</f>
        <v>0.5</v>
      </c>
      <c r="BR7" s="121">
        <v>120000</v>
      </c>
      <c r="BS7" s="122">
        <f>IFERROR(BR7/BN7,"-")</f>
        <v>60000</v>
      </c>
      <c r="BT7" s="123"/>
      <c r="BU7" s="123"/>
      <c r="BV7" s="123">
        <v>1</v>
      </c>
      <c r="BW7" s="124">
        <v>1</v>
      </c>
      <c r="BX7" s="125">
        <f>IF(P7=0,"",IF(BW7=0,"",(BW7/P7)))</f>
        <v>0.2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120000</v>
      </c>
      <c r="CQ7" s="139">
        <v>120000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3.3125</v>
      </c>
      <c r="B8" s="189" t="s">
        <v>240</v>
      </c>
      <c r="C8" s="189" t="s">
        <v>241</v>
      </c>
      <c r="D8" s="189" t="s">
        <v>242</v>
      </c>
      <c r="E8" s="189" t="s">
        <v>243</v>
      </c>
      <c r="F8" s="189" t="s">
        <v>235</v>
      </c>
      <c r="G8" s="88" t="s">
        <v>244</v>
      </c>
      <c r="H8" s="88" t="s">
        <v>245</v>
      </c>
      <c r="I8" s="190" t="s">
        <v>78</v>
      </c>
      <c r="J8" s="180">
        <v>96000</v>
      </c>
      <c r="K8" s="79">
        <v>26</v>
      </c>
      <c r="L8" s="79">
        <v>0</v>
      </c>
      <c r="M8" s="79">
        <v>96</v>
      </c>
      <c r="N8" s="89">
        <v>15</v>
      </c>
      <c r="O8" s="90">
        <v>0</v>
      </c>
      <c r="P8" s="91">
        <f>N8+O8</f>
        <v>15</v>
      </c>
      <c r="Q8" s="80">
        <f>IFERROR(P8/M8,"-")</f>
        <v>0.15625</v>
      </c>
      <c r="R8" s="79">
        <v>3</v>
      </c>
      <c r="S8" s="79">
        <v>5</v>
      </c>
      <c r="T8" s="80">
        <f>IFERROR(R8/(P8),"-")</f>
        <v>0.2</v>
      </c>
      <c r="U8" s="186">
        <f>IFERROR(J8/SUM(N8:O9),"-")</f>
        <v>2742.8571428571</v>
      </c>
      <c r="V8" s="82">
        <v>6</v>
      </c>
      <c r="W8" s="80">
        <f>IF(P8=0,"-",V8/P8)</f>
        <v>0.4</v>
      </c>
      <c r="X8" s="185">
        <v>130000</v>
      </c>
      <c r="Y8" s="186">
        <f>IFERROR(X8/P8,"-")</f>
        <v>8666.6666666667</v>
      </c>
      <c r="Z8" s="186">
        <f>IFERROR(X8/V8,"-")</f>
        <v>21666.666666667</v>
      </c>
      <c r="AA8" s="180">
        <f>SUM(X8:X9)-SUM(J8:J9)</f>
        <v>222000</v>
      </c>
      <c r="AB8" s="83">
        <f>SUM(X8:X9)/SUM(J8:J9)</f>
        <v>3.3125</v>
      </c>
      <c r="AC8" s="77"/>
      <c r="AD8" s="92">
        <v>1</v>
      </c>
      <c r="AE8" s="93">
        <f>IF(P8=0,"",IF(AD8=0,"",(AD8/P8)))</f>
        <v>0.066666666666667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6</v>
      </c>
      <c r="AN8" s="99">
        <f>IF(P8=0,"",IF(AM8=0,"",(AM8/P8)))</f>
        <v>0.4</v>
      </c>
      <c r="AO8" s="98">
        <v>2</v>
      </c>
      <c r="AP8" s="100">
        <f>IFERROR(AO8/AM8,"-")</f>
        <v>0.33333333333333</v>
      </c>
      <c r="AQ8" s="101">
        <v>8000</v>
      </c>
      <c r="AR8" s="102">
        <f>IFERROR(AQ8/AM8,"-")</f>
        <v>1333.3333333333</v>
      </c>
      <c r="AS8" s="103">
        <v>2</v>
      </c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0.13333333333333</v>
      </c>
      <c r="BG8" s="110">
        <v>1</v>
      </c>
      <c r="BH8" s="112">
        <f>IFERROR(BG8/BE8,"-")</f>
        <v>0.5</v>
      </c>
      <c r="BI8" s="113">
        <v>31000</v>
      </c>
      <c r="BJ8" s="114">
        <f>IFERROR(BI8/BE8,"-")</f>
        <v>15500</v>
      </c>
      <c r="BK8" s="115"/>
      <c r="BL8" s="115"/>
      <c r="BM8" s="115">
        <v>1</v>
      </c>
      <c r="BN8" s="117">
        <v>5</v>
      </c>
      <c r="BO8" s="118">
        <f>IF(P8=0,"",IF(BN8=0,"",(BN8/P8)))</f>
        <v>0.33333333333333</v>
      </c>
      <c r="BP8" s="119">
        <v>2</v>
      </c>
      <c r="BQ8" s="120">
        <f>IFERROR(BP8/BN8,"-")</f>
        <v>0.4</v>
      </c>
      <c r="BR8" s="121">
        <v>88000</v>
      </c>
      <c r="BS8" s="122">
        <f>IFERROR(BR8/BN8,"-")</f>
        <v>17600</v>
      </c>
      <c r="BT8" s="123">
        <v>1</v>
      </c>
      <c r="BU8" s="123"/>
      <c r="BV8" s="123">
        <v>1</v>
      </c>
      <c r="BW8" s="124">
        <v>1</v>
      </c>
      <c r="BX8" s="125">
        <f>IF(P8=0,"",IF(BW8=0,"",(BW8/P8)))</f>
        <v>0.066666666666667</v>
      </c>
      <c r="BY8" s="126">
        <v>1</v>
      </c>
      <c r="BZ8" s="127">
        <f>IFERROR(BY8/BW8,"-")</f>
        <v>1</v>
      </c>
      <c r="CA8" s="128">
        <v>3000</v>
      </c>
      <c r="CB8" s="129">
        <f>IFERROR(CA8/BW8,"-")</f>
        <v>3000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6</v>
      </c>
      <c r="CP8" s="139">
        <v>130000</v>
      </c>
      <c r="CQ8" s="139">
        <v>85000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246</v>
      </c>
      <c r="C9" s="189"/>
      <c r="D9" s="189"/>
      <c r="E9" s="189"/>
      <c r="F9" s="189" t="s">
        <v>69</v>
      </c>
      <c r="G9" s="88"/>
      <c r="H9" s="88"/>
      <c r="I9" s="88"/>
      <c r="J9" s="180"/>
      <c r="K9" s="79">
        <v>83</v>
      </c>
      <c r="L9" s="79">
        <v>56</v>
      </c>
      <c r="M9" s="79">
        <v>32</v>
      </c>
      <c r="N9" s="89">
        <v>20</v>
      </c>
      <c r="O9" s="90">
        <v>0</v>
      </c>
      <c r="P9" s="91">
        <f>N9+O9</f>
        <v>20</v>
      </c>
      <c r="Q9" s="80">
        <f>IFERROR(P9/M9,"-")</f>
        <v>0.625</v>
      </c>
      <c r="R9" s="79">
        <v>11</v>
      </c>
      <c r="S9" s="79">
        <v>6</v>
      </c>
      <c r="T9" s="80">
        <f>IFERROR(R9/(P9),"-")</f>
        <v>0.55</v>
      </c>
      <c r="U9" s="186"/>
      <c r="V9" s="82">
        <v>7</v>
      </c>
      <c r="W9" s="80">
        <f>IF(P9=0,"-",V9/P9)</f>
        <v>0.35</v>
      </c>
      <c r="X9" s="185">
        <v>188000</v>
      </c>
      <c r="Y9" s="186">
        <f>IFERROR(X9/P9,"-")</f>
        <v>9400</v>
      </c>
      <c r="Z9" s="186">
        <f>IFERROR(X9/V9,"-")</f>
        <v>26857.142857143</v>
      </c>
      <c r="AA9" s="180"/>
      <c r="AB9" s="83"/>
      <c r="AC9" s="77"/>
      <c r="AD9" s="92">
        <v>1</v>
      </c>
      <c r="AE9" s="93">
        <f>IF(P9=0,"",IF(AD9=0,"",(AD9/P9)))</f>
        <v>0.05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6</v>
      </c>
      <c r="AN9" s="99">
        <f>IF(P9=0,"",IF(AM9=0,"",(AM9/P9)))</f>
        <v>0.3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3</v>
      </c>
      <c r="BF9" s="111">
        <f>IF(P9=0,"",IF(BE9=0,"",(BE9/P9)))</f>
        <v>0.15</v>
      </c>
      <c r="BG9" s="110">
        <v>2</v>
      </c>
      <c r="BH9" s="112">
        <f>IFERROR(BG9/BE9,"-")</f>
        <v>0.66666666666667</v>
      </c>
      <c r="BI9" s="113">
        <v>58000</v>
      </c>
      <c r="BJ9" s="114">
        <f>IFERROR(BI9/BE9,"-")</f>
        <v>19333.333333333</v>
      </c>
      <c r="BK9" s="115">
        <v>1</v>
      </c>
      <c r="BL9" s="115"/>
      <c r="BM9" s="115">
        <v>1</v>
      </c>
      <c r="BN9" s="117">
        <v>6</v>
      </c>
      <c r="BO9" s="118">
        <f>IF(P9=0,"",IF(BN9=0,"",(BN9/P9)))</f>
        <v>0.3</v>
      </c>
      <c r="BP9" s="119">
        <v>3</v>
      </c>
      <c r="BQ9" s="120">
        <f>IFERROR(BP9/BN9,"-")</f>
        <v>0.5</v>
      </c>
      <c r="BR9" s="121">
        <v>99000</v>
      </c>
      <c r="BS9" s="122">
        <f>IFERROR(BR9/BN9,"-")</f>
        <v>16500</v>
      </c>
      <c r="BT9" s="123">
        <v>1</v>
      </c>
      <c r="BU9" s="123"/>
      <c r="BV9" s="123">
        <v>2</v>
      </c>
      <c r="BW9" s="124">
        <v>2</v>
      </c>
      <c r="BX9" s="125">
        <f>IF(P9=0,"",IF(BW9=0,"",(BW9/P9)))</f>
        <v>0.1</v>
      </c>
      <c r="BY9" s="126">
        <v>2</v>
      </c>
      <c r="BZ9" s="127">
        <f>IFERROR(BY9/BW9,"-")</f>
        <v>1</v>
      </c>
      <c r="CA9" s="128">
        <v>31000</v>
      </c>
      <c r="CB9" s="129">
        <f>IFERROR(CA9/BW9,"-")</f>
        <v>15500</v>
      </c>
      <c r="CC9" s="130">
        <v>1</v>
      </c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7</v>
      </c>
      <c r="CP9" s="139">
        <v>188000</v>
      </c>
      <c r="CQ9" s="139">
        <v>73000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0.24125</v>
      </c>
      <c r="B10" s="189" t="s">
        <v>247</v>
      </c>
      <c r="C10" s="189" t="s">
        <v>248</v>
      </c>
      <c r="D10" s="189" t="s">
        <v>249</v>
      </c>
      <c r="E10" s="189" t="s">
        <v>250</v>
      </c>
      <c r="F10" s="189" t="s">
        <v>235</v>
      </c>
      <c r="G10" s="88" t="s">
        <v>251</v>
      </c>
      <c r="H10" s="88" t="s">
        <v>252</v>
      </c>
      <c r="I10" s="88" t="s">
        <v>183</v>
      </c>
      <c r="J10" s="180">
        <v>240000</v>
      </c>
      <c r="K10" s="79">
        <v>7</v>
      </c>
      <c r="L10" s="79">
        <v>0</v>
      </c>
      <c r="M10" s="79">
        <v>35</v>
      </c>
      <c r="N10" s="89">
        <v>2</v>
      </c>
      <c r="O10" s="90">
        <v>1</v>
      </c>
      <c r="P10" s="91">
        <f>N10+O10</f>
        <v>3</v>
      </c>
      <c r="Q10" s="80">
        <f>IFERROR(P10/M10,"-")</f>
        <v>0.085714285714286</v>
      </c>
      <c r="R10" s="79">
        <v>0</v>
      </c>
      <c r="S10" s="79">
        <v>1</v>
      </c>
      <c r="T10" s="80">
        <f>IFERROR(R10/(P10),"-")</f>
        <v>0</v>
      </c>
      <c r="U10" s="186">
        <f>IFERROR(J10/SUM(N10:O13),"-")</f>
        <v>16000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SUM(X10:X13)-SUM(J10:J13)</f>
        <v>-182100</v>
      </c>
      <c r="AB10" s="83">
        <f>SUM(X10:X13)/SUM(J10:J13)</f>
        <v>0.24125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0.66666666666667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253</v>
      </c>
      <c r="C11" s="189"/>
      <c r="D11" s="189"/>
      <c r="E11" s="189"/>
      <c r="F11" s="189" t="s">
        <v>69</v>
      </c>
      <c r="G11" s="88"/>
      <c r="H11" s="88"/>
      <c r="I11" s="88"/>
      <c r="J11" s="180"/>
      <c r="K11" s="79">
        <v>38</v>
      </c>
      <c r="L11" s="79">
        <v>23</v>
      </c>
      <c r="M11" s="79">
        <v>19</v>
      </c>
      <c r="N11" s="89">
        <v>3</v>
      </c>
      <c r="O11" s="90">
        <v>1</v>
      </c>
      <c r="P11" s="91">
        <f>N11+O11</f>
        <v>4</v>
      </c>
      <c r="Q11" s="80">
        <f>IFERROR(P11/M11,"-")</f>
        <v>0.21052631578947</v>
      </c>
      <c r="R11" s="79">
        <v>2</v>
      </c>
      <c r="S11" s="79">
        <v>1</v>
      </c>
      <c r="T11" s="80">
        <f>IFERROR(R11/(P11),"-")</f>
        <v>0.5</v>
      </c>
      <c r="U11" s="186"/>
      <c r="V11" s="82">
        <v>1</v>
      </c>
      <c r="W11" s="80">
        <f>IF(P11=0,"-",V11/P11)</f>
        <v>0.25</v>
      </c>
      <c r="X11" s="185">
        <v>3000</v>
      </c>
      <c r="Y11" s="186">
        <f>IFERROR(X11/P11,"-")</f>
        <v>750</v>
      </c>
      <c r="Z11" s="186">
        <f>IFERROR(X11/V11,"-")</f>
        <v>3000</v>
      </c>
      <c r="AA11" s="180"/>
      <c r="AB11" s="83"/>
      <c r="AC11" s="77"/>
      <c r="AD11" s="92">
        <v>1</v>
      </c>
      <c r="AE11" s="93">
        <f>IF(P11=0,"",IF(AD11=0,"",(AD11/P11)))</f>
        <v>0.25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0.5</v>
      </c>
      <c r="BY11" s="126">
        <v>1</v>
      </c>
      <c r="BZ11" s="127">
        <f>IFERROR(BY11/BW11,"-")</f>
        <v>0.5</v>
      </c>
      <c r="CA11" s="128">
        <v>3000</v>
      </c>
      <c r="CB11" s="129">
        <f>IFERROR(CA11/BW11,"-")</f>
        <v>1500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254</v>
      </c>
      <c r="C12" s="189" t="s">
        <v>248</v>
      </c>
      <c r="D12" s="189" t="s">
        <v>249</v>
      </c>
      <c r="E12" s="189" t="s">
        <v>255</v>
      </c>
      <c r="F12" s="189" t="s">
        <v>235</v>
      </c>
      <c r="G12" s="88" t="s">
        <v>251</v>
      </c>
      <c r="H12" s="88" t="s">
        <v>252</v>
      </c>
      <c r="I12" s="88"/>
      <c r="J12" s="180"/>
      <c r="K12" s="79">
        <v>13</v>
      </c>
      <c r="L12" s="79">
        <v>0</v>
      </c>
      <c r="M12" s="79">
        <v>73</v>
      </c>
      <c r="N12" s="89">
        <v>2</v>
      </c>
      <c r="O12" s="90">
        <v>0</v>
      </c>
      <c r="P12" s="91">
        <f>N12+O12</f>
        <v>2</v>
      </c>
      <c r="Q12" s="80">
        <f>IFERROR(P12/M12,"-")</f>
        <v>0.027397260273973</v>
      </c>
      <c r="R12" s="79">
        <v>0</v>
      </c>
      <c r="S12" s="79">
        <v>1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256</v>
      </c>
      <c r="C13" s="189"/>
      <c r="D13" s="189"/>
      <c r="E13" s="189"/>
      <c r="F13" s="189" t="s">
        <v>69</v>
      </c>
      <c r="G13" s="88"/>
      <c r="H13" s="88"/>
      <c r="I13" s="88"/>
      <c r="J13" s="180"/>
      <c r="K13" s="79">
        <v>209</v>
      </c>
      <c r="L13" s="79">
        <v>24</v>
      </c>
      <c r="M13" s="79">
        <v>8</v>
      </c>
      <c r="N13" s="89">
        <v>5</v>
      </c>
      <c r="O13" s="90">
        <v>1</v>
      </c>
      <c r="P13" s="91">
        <f>N13+O13</f>
        <v>6</v>
      </c>
      <c r="Q13" s="80">
        <f>IFERROR(P13/M13,"-")</f>
        <v>0.75</v>
      </c>
      <c r="R13" s="79">
        <v>1</v>
      </c>
      <c r="S13" s="79">
        <v>0</v>
      </c>
      <c r="T13" s="80">
        <f>IFERROR(R13/(P13),"-")</f>
        <v>0.16666666666667</v>
      </c>
      <c r="U13" s="186"/>
      <c r="V13" s="82">
        <v>3</v>
      </c>
      <c r="W13" s="80">
        <f>IF(P13=0,"-",V13/P13)</f>
        <v>0.5</v>
      </c>
      <c r="X13" s="185">
        <v>54900</v>
      </c>
      <c r="Y13" s="186">
        <f>IFERROR(X13/P13,"-")</f>
        <v>9150</v>
      </c>
      <c r="Z13" s="186">
        <f>IFERROR(X13/V13,"-")</f>
        <v>18300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4</v>
      </c>
      <c r="BO13" s="118">
        <f>IF(P13=0,"",IF(BN13=0,"",(BN13/P13)))</f>
        <v>0.66666666666667</v>
      </c>
      <c r="BP13" s="119">
        <v>3</v>
      </c>
      <c r="BQ13" s="120">
        <f>IFERROR(BP13/BN13,"-")</f>
        <v>0.75</v>
      </c>
      <c r="BR13" s="121">
        <v>54900</v>
      </c>
      <c r="BS13" s="122">
        <f>IFERROR(BR13/BN13,"-")</f>
        <v>13725</v>
      </c>
      <c r="BT13" s="123"/>
      <c r="BU13" s="123">
        <v>2</v>
      </c>
      <c r="BV13" s="123">
        <v>1</v>
      </c>
      <c r="BW13" s="124">
        <v>1</v>
      </c>
      <c r="BX13" s="125">
        <f>IF(P13=0,"",IF(BW13=0,"",(BW13/P13)))</f>
        <v>0.16666666666667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3</v>
      </c>
      <c r="CP13" s="139">
        <v>54900</v>
      </c>
      <c r="CQ13" s="139">
        <v>35000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0.26923076923077</v>
      </c>
      <c r="B14" s="189" t="s">
        <v>257</v>
      </c>
      <c r="C14" s="189" t="s">
        <v>258</v>
      </c>
      <c r="D14" s="189" t="s">
        <v>259</v>
      </c>
      <c r="E14" s="189"/>
      <c r="F14" s="189" t="s">
        <v>235</v>
      </c>
      <c r="G14" s="88" t="s">
        <v>260</v>
      </c>
      <c r="H14" s="88" t="s">
        <v>261</v>
      </c>
      <c r="I14" s="88" t="s">
        <v>262</v>
      </c>
      <c r="J14" s="180">
        <v>78000</v>
      </c>
      <c r="K14" s="79">
        <v>0</v>
      </c>
      <c r="L14" s="79">
        <v>0</v>
      </c>
      <c r="M14" s="79">
        <v>6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186">
        <f>IFERROR(J14/SUM(N14:O15),"-")</f>
        <v>13000</v>
      </c>
      <c r="V14" s="82">
        <v>0</v>
      </c>
      <c r="W14" s="80" t="str">
        <f>IF(P14=0,"-",V14/P14)</f>
        <v>-</v>
      </c>
      <c r="X14" s="185">
        <v>0</v>
      </c>
      <c r="Y14" s="186" t="str">
        <f>IFERROR(X14/P14,"-")</f>
        <v>-</v>
      </c>
      <c r="Z14" s="186" t="str">
        <f>IFERROR(X14/V14,"-")</f>
        <v>-</v>
      </c>
      <c r="AA14" s="180">
        <f>SUM(X14:X15)-SUM(J14:J15)</f>
        <v>-57000</v>
      </c>
      <c r="AB14" s="83">
        <f>SUM(X14:X15)/SUM(J14:J15)</f>
        <v>0.26923076923077</v>
      </c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263</v>
      </c>
      <c r="C15" s="189"/>
      <c r="D15" s="189"/>
      <c r="E15" s="189"/>
      <c r="F15" s="189" t="s">
        <v>69</v>
      </c>
      <c r="G15" s="88"/>
      <c r="H15" s="88"/>
      <c r="I15" s="88"/>
      <c r="J15" s="180"/>
      <c r="K15" s="79">
        <v>35</v>
      </c>
      <c r="L15" s="79">
        <v>25</v>
      </c>
      <c r="M15" s="79">
        <v>31</v>
      </c>
      <c r="N15" s="89">
        <v>6</v>
      </c>
      <c r="O15" s="90">
        <v>0</v>
      </c>
      <c r="P15" s="91">
        <f>N15+O15</f>
        <v>6</v>
      </c>
      <c r="Q15" s="80">
        <f>IFERROR(P15/M15,"-")</f>
        <v>0.19354838709677</v>
      </c>
      <c r="R15" s="79">
        <v>2</v>
      </c>
      <c r="S15" s="79">
        <v>1</v>
      </c>
      <c r="T15" s="80">
        <f>IFERROR(R15/(P15),"-")</f>
        <v>0.33333333333333</v>
      </c>
      <c r="U15" s="186"/>
      <c r="V15" s="82">
        <v>1</v>
      </c>
      <c r="W15" s="80">
        <f>IF(P15=0,"-",V15/P15)</f>
        <v>0.16666666666667</v>
      </c>
      <c r="X15" s="185">
        <v>21000</v>
      </c>
      <c r="Y15" s="186">
        <f>IFERROR(X15/P15,"-")</f>
        <v>3500</v>
      </c>
      <c r="Z15" s="186">
        <f>IFERROR(X15/V15,"-")</f>
        <v>21000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0.16666666666667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0.16666666666667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0.33333333333333</v>
      </c>
      <c r="BY15" s="126">
        <v>1</v>
      </c>
      <c r="BZ15" s="127">
        <f>IFERROR(BY15/BW15,"-")</f>
        <v>0.5</v>
      </c>
      <c r="CA15" s="128">
        <v>21000</v>
      </c>
      <c r="CB15" s="129">
        <f>IFERROR(CA15/BW15,"-")</f>
        <v>10500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21000</v>
      </c>
      <c r="CQ15" s="139">
        <v>21000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5.1667555555556</v>
      </c>
      <c r="B16" s="189" t="s">
        <v>264</v>
      </c>
      <c r="C16" s="189" t="s">
        <v>265</v>
      </c>
      <c r="D16" s="189" t="s">
        <v>259</v>
      </c>
      <c r="E16" s="189"/>
      <c r="F16" s="189" t="s">
        <v>235</v>
      </c>
      <c r="G16" s="88" t="s">
        <v>266</v>
      </c>
      <c r="H16" s="88" t="s">
        <v>261</v>
      </c>
      <c r="I16" s="88" t="s">
        <v>175</v>
      </c>
      <c r="J16" s="180">
        <v>90000</v>
      </c>
      <c r="K16" s="79">
        <v>2</v>
      </c>
      <c r="L16" s="79">
        <v>0</v>
      </c>
      <c r="M16" s="79">
        <v>8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186">
        <f>IFERROR(J16/SUM(N16:O17),"-")</f>
        <v>12857.142857143</v>
      </c>
      <c r="V16" s="82">
        <v>0</v>
      </c>
      <c r="W16" s="80" t="str">
        <f>IF(P16=0,"-",V16/P16)</f>
        <v>-</v>
      </c>
      <c r="X16" s="185">
        <v>0</v>
      </c>
      <c r="Y16" s="186" t="str">
        <f>IFERROR(X16/P16,"-")</f>
        <v>-</v>
      </c>
      <c r="Z16" s="186" t="str">
        <f>IFERROR(X16/V16,"-")</f>
        <v>-</v>
      </c>
      <c r="AA16" s="180">
        <f>SUM(X16:X17)-SUM(J16:J17)</f>
        <v>375008</v>
      </c>
      <c r="AB16" s="83">
        <f>SUM(X16:X17)/SUM(J16:J17)</f>
        <v>5.1667555555556</v>
      </c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267</v>
      </c>
      <c r="C17" s="189"/>
      <c r="D17" s="189"/>
      <c r="E17" s="189"/>
      <c r="F17" s="189" t="s">
        <v>69</v>
      </c>
      <c r="G17" s="88"/>
      <c r="H17" s="88"/>
      <c r="I17" s="88"/>
      <c r="J17" s="180"/>
      <c r="K17" s="79">
        <v>27</v>
      </c>
      <c r="L17" s="79">
        <v>24</v>
      </c>
      <c r="M17" s="79">
        <v>14</v>
      </c>
      <c r="N17" s="89">
        <v>7</v>
      </c>
      <c r="O17" s="90">
        <v>0</v>
      </c>
      <c r="P17" s="91">
        <f>N17+O17</f>
        <v>7</v>
      </c>
      <c r="Q17" s="80">
        <f>IFERROR(P17/M17,"-")</f>
        <v>0.5</v>
      </c>
      <c r="R17" s="79">
        <v>5</v>
      </c>
      <c r="S17" s="79">
        <v>3</v>
      </c>
      <c r="T17" s="80">
        <f>IFERROR(R17/(P17),"-")</f>
        <v>0.71428571428571</v>
      </c>
      <c r="U17" s="186"/>
      <c r="V17" s="82">
        <v>5</v>
      </c>
      <c r="W17" s="80">
        <f>IF(P17=0,"-",V17/P17)</f>
        <v>0.71428571428571</v>
      </c>
      <c r="X17" s="185">
        <v>465008</v>
      </c>
      <c r="Y17" s="186">
        <f>IFERROR(X17/P17,"-")</f>
        <v>66429.714285714</v>
      </c>
      <c r="Z17" s="186">
        <f>IFERROR(X17/V17,"-")</f>
        <v>93001.6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0.42857142857143</v>
      </c>
      <c r="BG17" s="110">
        <v>2</v>
      </c>
      <c r="BH17" s="112">
        <f>IFERROR(BG17/BE17,"-")</f>
        <v>0.66666666666667</v>
      </c>
      <c r="BI17" s="113">
        <v>361000</v>
      </c>
      <c r="BJ17" s="114">
        <f>IFERROR(BI17/BE17,"-")</f>
        <v>120333.33333333</v>
      </c>
      <c r="BK17" s="115">
        <v>1</v>
      </c>
      <c r="BL17" s="115"/>
      <c r="BM17" s="115">
        <v>1</v>
      </c>
      <c r="BN17" s="117">
        <v>3</v>
      </c>
      <c r="BO17" s="118">
        <f>IF(P17=0,"",IF(BN17=0,"",(BN17/P17)))</f>
        <v>0.42857142857143</v>
      </c>
      <c r="BP17" s="119">
        <v>2</v>
      </c>
      <c r="BQ17" s="120">
        <f>IFERROR(BP17/BN17,"-")</f>
        <v>0.66666666666667</v>
      </c>
      <c r="BR17" s="121">
        <v>6000</v>
      </c>
      <c r="BS17" s="122">
        <f>IFERROR(BR17/BN17,"-")</f>
        <v>2000</v>
      </c>
      <c r="BT17" s="123">
        <v>2</v>
      </c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>
        <v>1</v>
      </c>
      <c r="CG17" s="132">
        <f>IF(P17=0,"",IF(CF17=0,"",(CF17/P17)))</f>
        <v>0.14285714285714</v>
      </c>
      <c r="CH17" s="133">
        <v>1</v>
      </c>
      <c r="CI17" s="134">
        <f>IFERROR(CH17/CF17,"-")</f>
        <v>1</v>
      </c>
      <c r="CJ17" s="135">
        <v>98008</v>
      </c>
      <c r="CK17" s="136">
        <f>IFERROR(CJ17/CF17,"-")</f>
        <v>98008</v>
      </c>
      <c r="CL17" s="137"/>
      <c r="CM17" s="137"/>
      <c r="CN17" s="137">
        <v>1</v>
      </c>
      <c r="CO17" s="138">
        <v>5</v>
      </c>
      <c r="CP17" s="139">
        <v>465008</v>
      </c>
      <c r="CQ17" s="139">
        <v>358000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18.070784313725</v>
      </c>
      <c r="B18" s="189" t="s">
        <v>268</v>
      </c>
      <c r="C18" s="189" t="s">
        <v>265</v>
      </c>
      <c r="D18" s="189" t="s">
        <v>269</v>
      </c>
      <c r="E18" s="189"/>
      <c r="F18" s="189" t="s">
        <v>235</v>
      </c>
      <c r="G18" s="88" t="s">
        <v>270</v>
      </c>
      <c r="H18" s="88" t="s">
        <v>271</v>
      </c>
      <c r="I18" s="88" t="s">
        <v>178</v>
      </c>
      <c r="J18" s="180">
        <v>102000</v>
      </c>
      <c r="K18" s="79">
        <v>14</v>
      </c>
      <c r="L18" s="79">
        <v>0</v>
      </c>
      <c r="M18" s="79">
        <v>50</v>
      </c>
      <c r="N18" s="89">
        <v>6</v>
      </c>
      <c r="O18" s="90">
        <v>1</v>
      </c>
      <c r="P18" s="91">
        <f>N18+O18</f>
        <v>7</v>
      </c>
      <c r="Q18" s="80">
        <f>IFERROR(P18/M18,"-")</f>
        <v>0.14</v>
      </c>
      <c r="R18" s="79">
        <v>0</v>
      </c>
      <c r="S18" s="79">
        <v>0</v>
      </c>
      <c r="T18" s="80">
        <f>IFERROR(R18/(P18),"-")</f>
        <v>0</v>
      </c>
      <c r="U18" s="186">
        <f>IFERROR(J18/SUM(N18:O19),"-")</f>
        <v>4857.1428571429</v>
      </c>
      <c r="V18" s="82">
        <v>1</v>
      </c>
      <c r="W18" s="80">
        <f>IF(P18=0,"-",V18/P18)</f>
        <v>0.14285714285714</v>
      </c>
      <c r="X18" s="185">
        <v>3000</v>
      </c>
      <c r="Y18" s="186">
        <f>IFERROR(X18/P18,"-")</f>
        <v>428.57142857143</v>
      </c>
      <c r="Z18" s="186">
        <f>IFERROR(X18/V18,"-")</f>
        <v>3000</v>
      </c>
      <c r="AA18" s="180">
        <f>SUM(X18:X19)-SUM(J18:J19)</f>
        <v>1741220</v>
      </c>
      <c r="AB18" s="83">
        <f>SUM(X18:X19)/SUM(J18:J19)</f>
        <v>18.070784313725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2</v>
      </c>
      <c r="AN18" s="99">
        <f>IF(P18=0,"",IF(AM18=0,"",(AM18/P18)))</f>
        <v>0.28571428571429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0.14285714285714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0.42857142857143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0.14285714285714</v>
      </c>
      <c r="BY18" s="126">
        <v>1</v>
      </c>
      <c r="BZ18" s="127">
        <f>IFERROR(BY18/BW18,"-")</f>
        <v>1</v>
      </c>
      <c r="CA18" s="128">
        <v>3000</v>
      </c>
      <c r="CB18" s="129">
        <f>IFERROR(CA18/BW18,"-")</f>
        <v>3000</v>
      </c>
      <c r="CC18" s="130">
        <v>1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272</v>
      </c>
      <c r="C19" s="189"/>
      <c r="D19" s="189"/>
      <c r="E19" s="189"/>
      <c r="F19" s="189" t="s">
        <v>69</v>
      </c>
      <c r="G19" s="88"/>
      <c r="H19" s="88"/>
      <c r="I19" s="88"/>
      <c r="J19" s="180"/>
      <c r="K19" s="79">
        <v>80</v>
      </c>
      <c r="L19" s="79">
        <v>50</v>
      </c>
      <c r="M19" s="79">
        <v>36</v>
      </c>
      <c r="N19" s="89">
        <v>14</v>
      </c>
      <c r="O19" s="90">
        <v>0</v>
      </c>
      <c r="P19" s="91">
        <f>N19+O19</f>
        <v>14</v>
      </c>
      <c r="Q19" s="80">
        <f>IFERROR(P19/M19,"-")</f>
        <v>0.38888888888889</v>
      </c>
      <c r="R19" s="79">
        <v>7</v>
      </c>
      <c r="S19" s="79">
        <v>3</v>
      </c>
      <c r="T19" s="80">
        <f>IFERROR(R19/(P19),"-")</f>
        <v>0.5</v>
      </c>
      <c r="U19" s="186"/>
      <c r="V19" s="82">
        <v>3</v>
      </c>
      <c r="W19" s="80">
        <f>IF(P19=0,"-",V19/P19)</f>
        <v>0.21428571428571</v>
      </c>
      <c r="X19" s="185">
        <v>1840220</v>
      </c>
      <c r="Y19" s="186">
        <f>IFERROR(X19/P19,"-")</f>
        <v>131444.28571429</v>
      </c>
      <c r="Z19" s="186">
        <f>IFERROR(X19/V19,"-")</f>
        <v>613406.66666667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0.071428571428571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6</v>
      </c>
      <c r="BF19" s="111">
        <f>IF(P19=0,"",IF(BE19=0,"",(BE19/P19)))</f>
        <v>0.42857142857143</v>
      </c>
      <c r="BG19" s="110">
        <v>1</v>
      </c>
      <c r="BH19" s="112">
        <f>IFERROR(BG19/BE19,"-")</f>
        <v>0.16666666666667</v>
      </c>
      <c r="BI19" s="113">
        <v>5000</v>
      </c>
      <c r="BJ19" s="114">
        <f>IFERROR(BI19/BE19,"-")</f>
        <v>833.33333333333</v>
      </c>
      <c r="BK19" s="115">
        <v>1</v>
      </c>
      <c r="BL19" s="115"/>
      <c r="BM19" s="115"/>
      <c r="BN19" s="117">
        <v>4</v>
      </c>
      <c r="BO19" s="118">
        <f>IF(P19=0,"",IF(BN19=0,"",(BN19/P19)))</f>
        <v>0.28571428571429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3</v>
      </c>
      <c r="BX19" s="125">
        <f>IF(P19=0,"",IF(BW19=0,"",(BW19/P19)))</f>
        <v>0.21428571428571</v>
      </c>
      <c r="BY19" s="126">
        <v>2</v>
      </c>
      <c r="BZ19" s="127">
        <f>IFERROR(BY19/BW19,"-")</f>
        <v>0.66666666666667</v>
      </c>
      <c r="CA19" s="128">
        <v>1835220</v>
      </c>
      <c r="CB19" s="129">
        <f>IFERROR(CA19/BW19,"-")</f>
        <v>611740</v>
      </c>
      <c r="CC19" s="130"/>
      <c r="CD19" s="130"/>
      <c r="CE19" s="130">
        <v>2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1840220</v>
      </c>
      <c r="CQ19" s="139">
        <v>1652220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0.14444444444444</v>
      </c>
      <c r="B20" s="189" t="s">
        <v>273</v>
      </c>
      <c r="C20" s="189" t="s">
        <v>265</v>
      </c>
      <c r="D20" s="189" t="s">
        <v>274</v>
      </c>
      <c r="E20" s="189"/>
      <c r="F20" s="189" t="s">
        <v>235</v>
      </c>
      <c r="G20" s="88" t="s">
        <v>275</v>
      </c>
      <c r="H20" s="88" t="s">
        <v>271</v>
      </c>
      <c r="I20" s="88" t="s">
        <v>276</v>
      </c>
      <c r="J20" s="180">
        <v>90000</v>
      </c>
      <c r="K20" s="79">
        <v>8</v>
      </c>
      <c r="L20" s="79">
        <v>0</v>
      </c>
      <c r="M20" s="79">
        <v>25</v>
      </c>
      <c r="N20" s="89">
        <v>4</v>
      </c>
      <c r="O20" s="90">
        <v>0</v>
      </c>
      <c r="P20" s="91">
        <f>N20+O20</f>
        <v>4</v>
      </c>
      <c r="Q20" s="80">
        <f>IFERROR(P20/M20,"-")</f>
        <v>0.16</v>
      </c>
      <c r="R20" s="79">
        <v>1</v>
      </c>
      <c r="S20" s="79">
        <v>3</v>
      </c>
      <c r="T20" s="80">
        <f>IFERROR(R20/(P20),"-")</f>
        <v>0.25</v>
      </c>
      <c r="U20" s="186">
        <f>IFERROR(J20/SUM(N20:O21),"-")</f>
        <v>11250</v>
      </c>
      <c r="V20" s="82">
        <v>1</v>
      </c>
      <c r="W20" s="80">
        <f>IF(P20=0,"-",V20/P20)</f>
        <v>0.25</v>
      </c>
      <c r="X20" s="185">
        <v>13000</v>
      </c>
      <c r="Y20" s="186">
        <f>IFERROR(X20/P20,"-")</f>
        <v>3250</v>
      </c>
      <c r="Z20" s="186">
        <f>IFERROR(X20/V20,"-")</f>
        <v>13000</v>
      </c>
      <c r="AA20" s="180">
        <f>SUM(X20:X21)-SUM(J20:J21)</f>
        <v>-77000</v>
      </c>
      <c r="AB20" s="83">
        <f>SUM(X20:X21)/SUM(J20:J21)</f>
        <v>0.14444444444444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0.25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2</v>
      </c>
      <c r="BF20" s="111">
        <f>IF(P20=0,"",IF(BE20=0,"",(BE20/P20)))</f>
        <v>0.5</v>
      </c>
      <c r="BG20" s="110">
        <v>1</v>
      </c>
      <c r="BH20" s="112">
        <f>IFERROR(BG20/BE20,"-")</f>
        <v>0.5</v>
      </c>
      <c r="BI20" s="113">
        <v>13000</v>
      </c>
      <c r="BJ20" s="114">
        <f>IFERROR(BI20/BE20,"-")</f>
        <v>6500</v>
      </c>
      <c r="BK20" s="115"/>
      <c r="BL20" s="115"/>
      <c r="BM20" s="115">
        <v>1</v>
      </c>
      <c r="BN20" s="117">
        <v>1</v>
      </c>
      <c r="BO20" s="118">
        <f>IF(P20=0,"",IF(BN20=0,"",(BN20/P20)))</f>
        <v>0.25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13000</v>
      </c>
      <c r="CQ20" s="139">
        <v>13000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277</v>
      </c>
      <c r="C21" s="189"/>
      <c r="D21" s="189"/>
      <c r="E21" s="189"/>
      <c r="F21" s="189" t="s">
        <v>69</v>
      </c>
      <c r="G21" s="88"/>
      <c r="H21" s="88"/>
      <c r="I21" s="88"/>
      <c r="J21" s="180"/>
      <c r="K21" s="79">
        <v>29</v>
      </c>
      <c r="L21" s="79">
        <v>14</v>
      </c>
      <c r="M21" s="79">
        <v>7</v>
      </c>
      <c r="N21" s="89">
        <v>4</v>
      </c>
      <c r="O21" s="90">
        <v>0</v>
      </c>
      <c r="P21" s="91">
        <f>N21+O21</f>
        <v>4</v>
      </c>
      <c r="Q21" s="80">
        <f>IFERROR(P21/M21,"-")</f>
        <v>0.57142857142857</v>
      </c>
      <c r="R21" s="79">
        <v>1</v>
      </c>
      <c r="S21" s="79">
        <v>1</v>
      </c>
      <c r="T21" s="80">
        <f>IFERROR(R21/(P21),"-")</f>
        <v>0.25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1.1296296296296</v>
      </c>
      <c r="B22" s="189" t="s">
        <v>278</v>
      </c>
      <c r="C22" s="189" t="s">
        <v>265</v>
      </c>
      <c r="D22" s="189" t="s">
        <v>269</v>
      </c>
      <c r="E22" s="189"/>
      <c r="F22" s="189" t="s">
        <v>235</v>
      </c>
      <c r="G22" s="88" t="s">
        <v>279</v>
      </c>
      <c r="H22" s="88" t="s">
        <v>237</v>
      </c>
      <c r="I22" s="88" t="s">
        <v>280</v>
      </c>
      <c r="J22" s="180">
        <v>54000</v>
      </c>
      <c r="K22" s="79">
        <v>13</v>
      </c>
      <c r="L22" s="79">
        <v>0</v>
      </c>
      <c r="M22" s="79">
        <v>32</v>
      </c>
      <c r="N22" s="89">
        <v>8</v>
      </c>
      <c r="O22" s="90">
        <v>0</v>
      </c>
      <c r="P22" s="91">
        <f>N22+O22</f>
        <v>8</v>
      </c>
      <c r="Q22" s="80">
        <f>IFERROR(P22/M22,"-")</f>
        <v>0.25</v>
      </c>
      <c r="R22" s="79">
        <v>3</v>
      </c>
      <c r="S22" s="79">
        <v>4</v>
      </c>
      <c r="T22" s="80">
        <f>IFERROR(R22/(P22),"-")</f>
        <v>0.375</v>
      </c>
      <c r="U22" s="186">
        <f>IFERROR(J22/SUM(N22:O23),"-")</f>
        <v>4153.8461538462</v>
      </c>
      <c r="V22" s="82">
        <v>3</v>
      </c>
      <c r="W22" s="80">
        <f>IF(P22=0,"-",V22/P22)</f>
        <v>0.375</v>
      </c>
      <c r="X22" s="185">
        <v>51000</v>
      </c>
      <c r="Y22" s="186">
        <f>IFERROR(X22/P22,"-")</f>
        <v>6375</v>
      </c>
      <c r="Z22" s="186">
        <f>IFERROR(X22/V22,"-")</f>
        <v>17000</v>
      </c>
      <c r="AA22" s="180">
        <f>SUM(X22:X23)-SUM(J22:J23)</f>
        <v>7000</v>
      </c>
      <c r="AB22" s="83">
        <f>SUM(X22:X23)/SUM(J22:J23)</f>
        <v>1.1296296296296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2</v>
      </c>
      <c r="AW22" s="105">
        <f>IF(P22=0,"",IF(AV22=0,"",(AV22/P22)))</f>
        <v>0.25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3</v>
      </c>
      <c r="BF22" s="111">
        <f>IF(P22=0,"",IF(BE22=0,"",(BE22/P22)))</f>
        <v>0.375</v>
      </c>
      <c r="BG22" s="110">
        <v>2</v>
      </c>
      <c r="BH22" s="112">
        <f>IFERROR(BG22/BE22,"-")</f>
        <v>0.66666666666667</v>
      </c>
      <c r="BI22" s="113">
        <v>43000</v>
      </c>
      <c r="BJ22" s="114">
        <f>IFERROR(BI22/BE22,"-")</f>
        <v>14333.333333333</v>
      </c>
      <c r="BK22" s="115"/>
      <c r="BL22" s="115"/>
      <c r="BM22" s="115">
        <v>2</v>
      </c>
      <c r="BN22" s="117">
        <v>2</v>
      </c>
      <c r="BO22" s="118">
        <f>IF(P22=0,"",IF(BN22=0,"",(BN22/P22)))</f>
        <v>0.25</v>
      </c>
      <c r="BP22" s="119">
        <v>1</v>
      </c>
      <c r="BQ22" s="120">
        <f>IFERROR(BP22/BN22,"-")</f>
        <v>0.5</v>
      </c>
      <c r="BR22" s="121">
        <v>8000</v>
      </c>
      <c r="BS22" s="122">
        <f>IFERROR(BR22/BN22,"-")</f>
        <v>4000</v>
      </c>
      <c r="BT22" s="123"/>
      <c r="BU22" s="123">
        <v>1</v>
      </c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51000</v>
      </c>
      <c r="CQ22" s="139">
        <v>30000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281</v>
      </c>
      <c r="C23" s="189"/>
      <c r="D23" s="189"/>
      <c r="E23" s="189"/>
      <c r="F23" s="189" t="s">
        <v>69</v>
      </c>
      <c r="G23" s="88"/>
      <c r="H23" s="88"/>
      <c r="I23" s="88"/>
      <c r="J23" s="180"/>
      <c r="K23" s="79">
        <v>30</v>
      </c>
      <c r="L23" s="79">
        <v>23</v>
      </c>
      <c r="M23" s="79">
        <v>16</v>
      </c>
      <c r="N23" s="89">
        <v>5</v>
      </c>
      <c r="O23" s="90">
        <v>0</v>
      </c>
      <c r="P23" s="91">
        <f>N23+O23</f>
        <v>5</v>
      </c>
      <c r="Q23" s="80">
        <f>IFERROR(P23/M23,"-")</f>
        <v>0.3125</v>
      </c>
      <c r="R23" s="79">
        <v>1</v>
      </c>
      <c r="S23" s="79">
        <v>2</v>
      </c>
      <c r="T23" s="80">
        <f>IFERROR(R23/(P23),"-")</f>
        <v>0.2</v>
      </c>
      <c r="U23" s="186"/>
      <c r="V23" s="82">
        <v>2</v>
      </c>
      <c r="W23" s="80">
        <f>IF(P23=0,"-",V23/P23)</f>
        <v>0.4</v>
      </c>
      <c r="X23" s="185">
        <v>10000</v>
      </c>
      <c r="Y23" s="186">
        <f>IFERROR(X23/P23,"-")</f>
        <v>2000</v>
      </c>
      <c r="Z23" s="186">
        <f>IFERROR(X23/V23,"-")</f>
        <v>5000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0.2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0.2</v>
      </c>
      <c r="BG23" s="110">
        <v>1</v>
      </c>
      <c r="BH23" s="112">
        <f>IFERROR(BG23/BE23,"-")</f>
        <v>1</v>
      </c>
      <c r="BI23" s="113">
        <v>5000</v>
      </c>
      <c r="BJ23" s="114">
        <f>IFERROR(BI23/BE23,"-")</f>
        <v>5000</v>
      </c>
      <c r="BK23" s="115">
        <v>1</v>
      </c>
      <c r="BL23" s="115"/>
      <c r="BM23" s="115"/>
      <c r="BN23" s="117">
        <v>2</v>
      </c>
      <c r="BO23" s="118">
        <f>IF(P23=0,"",IF(BN23=0,"",(BN23/P23)))</f>
        <v>0.4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0.2</v>
      </c>
      <c r="BY23" s="126">
        <v>1</v>
      </c>
      <c r="BZ23" s="127">
        <f>IFERROR(BY23/BW23,"-")</f>
        <v>1</v>
      </c>
      <c r="CA23" s="128">
        <v>5000</v>
      </c>
      <c r="CB23" s="129">
        <f>IFERROR(CA23/BW23,"-")</f>
        <v>5000</v>
      </c>
      <c r="CC23" s="130">
        <v>1</v>
      </c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10000</v>
      </c>
      <c r="CQ23" s="139">
        <v>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0.12121212121212</v>
      </c>
      <c r="B24" s="189" t="s">
        <v>282</v>
      </c>
      <c r="C24" s="189" t="s">
        <v>258</v>
      </c>
      <c r="D24" s="189" t="s">
        <v>269</v>
      </c>
      <c r="E24" s="189"/>
      <c r="F24" s="189" t="s">
        <v>235</v>
      </c>
      <c r="G24" s="88" t="s">
        <v>283</v>
      </c>
      <c r="H24" s="88" t="s">
        <v>271</v>
      </c>
      <c r="I24" s="88" t="s">
        <v>204</v>
      </c>
      <c r="J24" s="180">
        <v>66000</v>
      </c>
      <c r="K24" s="79">
        <v>3</v>
      </c>
      <c r="L24" s="79">
        <v>0</v>
      </c>
      <c r="M24" s="79">
        <v>15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186">
        <f>IFERROR(J24/SUM(N24:O25),"-")</f>
        <v>33000</v>
      </c>
      <c r="V24" s="82">
        <v>0</v>
      </c>
      <c r="W24" s="80" t="str">
        <f>IF(P24=0,"-",V24/P24)</f>
        <v>-</v>
      </c>
      <c r="X24" s="185">
        <v>0</v>
      </c>
      <c r="Y24" s="186" t="str">
        <f>IFERROR(X24/P24,"-")</f>
        <v>-</v>
      </c>
      <c r="Z24" s="186" t="str">
        <f>IFERROR(X24/V24,"-")</f>
        <v>-</v>
      </c>
      <c r="AA24" s="180">
        <f>SUM(X24:X25)-SUM(J24:J25)</f>
        <v>-58000</v>
      </c>
      <c r="AB24" s="83">
        <f>SUM(X24:X25)/SUM(J24:J25)</f>
        <v>0.12121212121212</v>
      </c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284</v>
      </c>
      <c r="C25" s="189"/>
      <c r="D25" s="189"/>
      <c r="E25" s="189"/>
      <c r="F25" s="189" t="s">
        <v>69</v>
      </c>
      <c r="G25" s="88"/>
      <c r="H25" s="88"/>
      <c r="I25" s="88"/>
      <c r="J25" s="180"/>
      <c r="K25" s="79">
        <v>34</v>
      </c>
      <c r="L25" s="79">
        <v>18</v>
      </c>
      <c r="M25" s="79">
        <v>12</v>
      </c>
      <c r="N25" s="89">
        <v>2</v>
      </c>
      <c r="O25" s="90">
        <v>0</v>
      </c>
      <c r="P25" s="91">
        <f>N25+O25</f>
        <v>2</v>
      </c>
      <c r="Q25" s="80">
        <f>IFERROR(P25/M25,"-")</f>
        <v>0.16666666666667</v>
      </c>
      <c r="R25" s="79">
        <v>0</v>
      </c>
      <c r="S25" s="79">
        <v>1</v>
      </c>
      <c r="T25" s="80">
        <f>IFERROR(R25/(P25),"-")</f>
        <v>0</v>
      </c>
      <c r="U25" s="186"/>
      <c r="V25" s="82">
        <v>2</v>
      </c>
      <c r="W25" s="80">
        <f>IF(P25=0,"-",V25/P25)</f>
        <v>1</v>
      </c>
      <c r="X25" s="185">
        <v>8000</v>
      </c>
      <c r="Y25" s="186">
        <f>IFERROR(X25/P25,"-")</f>
        <v>4000</v>
      </c>
      <c r="Z25" s="186">
        <f>IFERROR(X25/V25,"-")</f>
        <v>4000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1</v>
      </c>
      <c r="BG25" s="110">
        <v>2</v>
      </c>
      <c r="BH25" s="112">
        <f>IFERROR(BG25/BE25,"-")</f>
        <v>1</v>
      </c>
      <c r="BI25" s="113">
        <v>8000</v>
      </c>
      <c r="BJ25" s="114">
        <f>IFERROR(BI25/BE25,"-")</f>
        <v>4000</v>
      </c>
      <c r="BK25" s="115">
        <v>2</v>
      </c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8000</v>
      </c>
      <c r="CQ25" s="139">
        <v>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0.18666666666667</v>
      </c>
      <c r="B26" s="189" t="s">
        <v>285</v>
      </c>
      <c r="C26" s="189" t="s">
        <v>286</v>
      </c>
      <c r="D26" s="189" t="s">
        <v>259</v>
      </c>
      <c r="E26" s="189"/>
      <c r="F26" s="189" t="s">
        <v>235</v>
      </c>
      <c r="G26" s="88" t="s">
        <v>287</v>
      </c>
      <c r="H26" s="88" t="s">
        <v>261</v>
      </c>
      <c r="I26" s="88" t="s">
        <v>217</v>
      </c>
      <c r="J26" s="180">
        <v>150000</v>
      </c>
      <c r="K26" s="79">
        <v>13</v>
      </c>
      <c r="L26" s="79">
        <v>0</v>
      </c>
      <c r="M26" s="79">
        <v>30</v>
      </c>
      <c r="N26" s="89">
        <v>3</v>
      </c>
      <c r="O26" s="90">
        <v>0</v>
      </c>
      <c r="P26" s="91">
        <f>N26+O26</f>
        <v>3</v>
      </c>
      <c r="Q26" s="80">
        <f>IFERROR(P26/M26,"-")</f>
        <v>0.1</v>
      </c>
      <c r="R26" s="79">
        <v>0</v>
      </c>
      <c r="S26" s="79">
        <v>0</v>
      </c>
      <c r="T26" s="80">
        <f>IFERROR(R26/(P26),"-")</f>
        <v>0</v>
      </c>
      <c r="U26" s="186">
        <f>IFERROR(J26/SUM(N26:O27),"-")</f>
        <v>7142.8571428571</v>
      </c>
      <c r="V26" s="82">
        <v>2</v>
      </c>
      <c r="W26" s="80">
        <f>IF(P26=0,"-",V26/P26)</f>
        <v>0.66666666666667</v>
      </c>
      <c r="X26" s="185">
        <v>10000</v>
      </c>
      <c r="Y26" s="186">
        <f>IFERROR(X26/P26,"-")</f>
        <v>3333.3333333333</v>
      </c>
      <c r="Z26" s="186">
        <f>IFERROR(X26/V26,"-")</f>
        <v>5000</v>
      </c>
      <c r="AA26" s="180">
        <f>SUM(X26:X27)-SUM(J26:J27)</f>
        <v>-122000</v>
      </c>
      <c r="AB26" s="83">
        <f>SUM(X26:X27)/SUM(J26:J27)</f>
        <v>0.18666666666667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3</v>
      </c>
      <c r="BX26" s="125">
        <f>IF(P26=0,"",IF(BW26=0,"",(BW26/P26)))</f>
        <v>1</v>
      </c>
      <c r="BY26" s="126">
        <v>2</v>
      </c>
      <c r="BZ26" s="127">
        <f>IFERROR(BY26/BW26,"-")</f>
        <v>0.66666666666667</v>
      </c>
      <c r="CA26" s="128">
        <v>10000</v>
      </c>
      <c r="CB26" s="129">
        <f>IFERROR(CA26/BW26,"-")</f>
        <v>3333.3333333333</v>
      </c>
      <c r="CC26" s="130">
        <v>2</v>
      </c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10000</v>
      </c>
      <c r="CQ26" s="139">
        <v>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288</v>
      </c>
      <c r="C27" s="189"/>
      <c r="D27" s="189"/>
      <c r="E27" s="189"/>
      <c r="F27" s="189" t="s">
        <v>69</v>
      </c>
      <c r="G27" s="88"/>
      <c r="H27" s="88"/>
      <c r="I27" s="88"/>
      <c r="J27" s="180"/>
      <c r="K27" s="79">
        <v>76</v>
      </c>
      <c r="L27" s="79">
        <v>53</v>
      </c>
      <c r="M27" s="79">
        <v>28</v>
      </c>
      <c r="N27" s="89">
        <v>18</v>
      </c>
      <c r="O27" s="90">
        <v>0</v>
      </c>
      <c r="P27" s="91">
        <f>N27+O27</f>
        <v>18</v>
      </c>
      <c r="Q27" s="80">
        <f>IFERROR(P27/M27,"-")</f>
        <v>0.64285714285714</v>
      </c>
      <c r="R27" s="79">
        <v>8</v>
      </c>
      <c r="S27" s="79">
        <v>2</v>
      </c>
      <c r="T27" s="80">
        <f>IFERROR(R27/(P27),"-")</f>
        <v>0.44444444444444</v>
      </c>
      <c r="U27" s="186"/>
      <c r="V27" s="82">
        <v>3</v>
      </c>
      <c r="W27" s="80">
        <f>IF(P27=0,"-",V27/P27)</f>
        <v>0.16666666666667</v>
      </c>
      <c r="X27" s="185">
        <v>18000</v>
      </c>
      <c r="Y27" s="186">
        <f>IFERROR(X27/P27,"-")</f>
        <v>1000</v>
      </c>
      <c r="Z27" s="186">
        <f>IFERROR(X27/V27,"-")</f>
        <v>6000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0.055555555555556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4</v>
      </c>
      <c r="BF27" s="111">
        <f>IF(P27=0,"",IF(BE27=0,"",(BE27/P27)))</f>
        <v>0.22222222222222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9</v>
      </c>
      <c r="BO27" s="118">
        <f>IF(P27=0,"",IF(BN27=0,"",(BN27/P27)))</f>
        <v>0.5</v>
      </c>
      <c r="BP27" s="119">
        <v>2</v>
      </c>
      <c r="BQ27" s="120">
        <f>IFERROR(BP27/BN27,"-")</f>
        <v>0.22222222222222</v>
      </c>
      <c r="BR27" s="121">
        <v>8000</v>
      </c>
      <c r="BS27" s="122">
        <f>IFERROR(BR27/BN27,"-")</f>
        <v>888.88888888889</v>
      </c>
      <c r="BT27" s="123">
        <v>2</v>
      </c>
      <c r="BU27" s="123"/>
      <c r="BV27" s="123"/>
      <c r="BW27" s="124">
        <v>4</v>
      </c>
      <c r="BX27" s="125">
        <f>IF(P27=0,"",IF(BW27=0,"",(BW27/P27)))</f>
        <v>0.22222222222222</v>
      </c>
      <c r="BY27" s="126">
        <v>1</v>
      </c>
      <c r="BZ27" s="127">
        <f>IFERROR(BY27/BW27,"-")</f>
        <v>0.25</v>
      </c>
      <c r="CA27" s="128">
        <v>10000</v>
      </c>
      <c r="CB27" s="129">
        <f>IFERROR(CA27/BW27,"-")</f>
        <v>2500</v>
      </c>
      <c r="CC27" s="130">
        <v>1</v>
      </c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3</v>
      </c>
      <c r="CP27" s="139">
        <v>18000</v>
      </c>
      <c r="CQ27" s="139">
        <v>10000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30"/>
      <c r="B28" s="85"/>
      <c r="C28" s="86"/>
      <c r="D28" s="86"/>
      <c r="E28" s="86"/>
      <c r="F28" s="87"/>
      <c r="G28" s="88"/>
      <c r="H28" s="88"/>
      <c r="I28" s="88"/>
      <c r="J28" s="181"/>
      <c r="K28" s="34"/>
      <c r="L28" s="34"/>
      <c r="M28" s="31"/>
      <c r="N28" s="23"/>
      <c r="O28" s="23"/>
      <c r="P28" s="23"/>
      <c r="Q28" s="32"/>
      <c r="R28" s="32"/>
      <c r="S28" s="23"/>
      <c r="T28" s="32"/>
      <c r="U28" s="187"/>
      <c r="V28" s="25"/>
      <c r="W28" s="25"/>
      <c r="X28" s="187"/>
      <c r="Y28" s="187"/>
      <c r="Z28" s="187"/>
      <c r="AA28" s="187"/>
      <c r="AB28" s="33"/>
      <c r="AC28" s="57"/>
      <c r="AD28" s="61"/>
      <c r="AE28" s="62"/>
      <c r="AF28" s="61"/>
      <c r="AG28" s="65"/>
      <c r="AH28" s="66"/>
      <c r="AI28" s="67"/>
      <c r="AJ28" s="68"/>
      <c r="AK28" s="68"/>
      <c r="AL28" s="68"/>
      <c r="AM28" s="61"/>
      <c r="AN28" s="62"/>
      <c r="AO28" s="61"/>
      <c r="AP28" s="65"/>
      <c r="AQ28" s="66"/>
      <c r="AR28" s="67"/>
      <c r="AS28" s="68"/>
      <c r="AT28" s="68"/>
      <c r="AU28" s="68"/>
      <c r="AV28" s="61"/>
      <c r="AW28" s="62"/>
      <c r="AX28" s="61"/>
      <c r="AY28" s="65"/>
      <c r="AZ28" s="66"/>
      <c r="BA28" s="67"/>
      <c r="BB28" s="68"/>
      <c r="BC28" s="68"/>
      <c r="BD28" s="68"/>
      <c r="BE28" s="61"/>
      <c r="BF28" s="62"/>
      <c r="BG28" s="61"/>
      <c r="BH28" s="65"/>
      <c r="BI28" s="66"/>
      <c r="BJ28" s="67"/>
      <c r="BK28" s="68"/>
      <c r="BL28" s="68"/>
      <c r="BM28" s="68"/>
      <c r="BN28" s="63"/>
      <c r="BO28" s="64"/>
      <c r="BP28" s="61"/>
      <c r="BQ28" s="65"/>
      <c r="BR28" s="66"/>
      <c r="BS28" s="67"/>
      <c r="BT28" s="68"/>
      <c r="BU28" s="68"/>
      <c r="BV28" s="68"/>
      <c r="BW28" s="63"/>
      <c r="BX28" s="64"/>
      <c r="BY28" s="61"/>
      <c r="BZ28" s="65"/>
      <c r="CA28" s="66"/>
      <c r="CB28" s="67"/>
      <c r="CC28" s="68"/>
      <c r="CD28" s="68"/>
      <c r="CE28" s="68"/>
      <c r="CF28" s="63"/>
      <c r="CG28" s="64"/>
      <c r="CH28" s="61"/>
      <c r="CI28" s="65"/>
      <c r="CJ28" s="66"/>
      <c r="CK28" s="67"/>
      <c r="CL28" s="68"/>
      <c r="CM28" s="68"/>
      <c r="CN28" s="68"/>
      <c r="CO28" s="69"/>
      <c r="CP28" s="66"/>
      <c r="CQ28" s="66"/>
      <c r="CR28" s="66"/>
      <c r="CS28" s="70"/>
    </row>
    <row r="29" spans="1:98">
      <c r="A29" s="30"/>
      <c r="B29" s="37"/>
      <c r="C29" s="21"/>
      <c r="D29" s="21"/>
      <c r="E29" s="21"/>
      <c r="F29" s="22"/>
      <c r="G29" s="36"/>
      <c r="H29" s="36"/>
      <c r="I29" s="73"/>
      <c r="J29" s="182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187"/>
      <c r="V29" s="25"/>
      <c r="W29" s="25"/>
      <c r="X29" s="187"/>
      <c r="Y29" s="187"/>
      <c r="Z29" s="187"/>
      <c r="AA29" s="187"/>
      <c r="AB29" s="33"/>
      <c r="AC29" s="59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19">
        <f>AB30</f>
        <v>2.7119042357274</v>
      </c>
      <c r="B30" s="39"/>
      <c r="C30" s="39"/>
      <c r="D30" s="39"/>
      <c r="E30" s="39"/>
      <c r="F30" s="39"/>
      <c r="G30" s="40" t="s">
        <v>289</v>
      </c>
      <c r="H30" s="40"/>
      <c r="I30" s="40"/>
      <c r="J30" s="183">
        <f>SUM(J6:J29)</f>
        <v>1086000</v>
      </c>
      <c r="K30" s="41">
        <f>SUM(K6:K29)</f>
        <v>789</v>
      </c>
      <c r="L30" s="41">
        <f>SUM(L6:L29)</f>
        <v>329</v>
      </c>
      <c r="M30" s="41">
        <f>SUM(M6:M29)</f>
        <v>618</v>
      </c>
      <c r="N30" s="41">
        <f>SUM(N6:N29)</f>
        <v>132</v>
      </c>
      <c r="O30" s="41">
        <f>SUM(O6:O29)</f>
        <v>4</v>
      </c>
      <c r="P30" s="41">
        <f>SUM(P6:P29)</f>
        <v>136</v>
      </c>
      <c r="Q30" s="42">
        <f>IFERROR(P30/M30,"-")</f>
        <v>0.22006472491909</v>
      </c>
      <c r="R30" s="76">
        <f>SUM(R6:R29)</f>
        <v>50</v>
      </c>
      <c r="S30" s="76">
        <f>SUM(S6:S29)</f>
        <v>34</v>
      </c>
      <c r="T30" s="42">
        <f>IFERROR(R30/P30,"-")</f>
        <v>0.36764705882353</v>
      </c>
      <c r="U30" s="188">
        <f>IFERROR(J30/P30,"-")</f>
        <v>7985.2941176471</v>
      </c>
      <c r="V30" s="44">
        <f>SUM(V6:V29)</f>
        <v>42</v>
      </c>
      <c r="W30" s="42">
        <f>IFERROR(V30/P30,"-")</f>
        <v>0.30882352941176</v>
      </c>
      <c r="X30" s="183">
        <f>SUM(X6:X29)</f>
        <v>2945128</v>
      </c>
      <c r="Y30" s="183">
        <f>IFERROR(X30/P30,"-")</f>
        <v>21655.352941176</v>
      </c>
      <c r="Z30" s="183">
        <f>IFERROR(X30/V30,"-")</f>
        <v>70122.095238095</v>
      </c>
      <c r="AA30" s="183">
        <f>X30-J30</f>
        <v>1859128</v>
      </c>
      <c r="AB30" s="45">
        <f>X30/J30</f>
        <v>2.7119042357274</v>
      </c>
      <c r="AC30" s="58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