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<sst xmlns="http://schemas.openxmlformats.org/spreadsheetml/2006/main" uniqueCount="241">
  <si>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</si>
  <si>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</si>
  <si>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</si>
  <si>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</si>
  <si>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</si>
  <si>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</si>
  <si>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</si>
  <si>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</si>
  <si>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</si>
  <si>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</si>
  <si>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</si>
  <si>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</si>
  <si>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</si>
  <si>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</si>
  <si>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</si>
  <si>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</si>
  <si>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</si>
  <si>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</si>
  <si>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</si>
  <si>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</si>
  <si>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</si>
  <si>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</si>
  <si>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</si>
  <si>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</si>
  <si>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</si>
  <si>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</si>
  <si>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</si>
  <si>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</si>
  <si>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</si>
  <si>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</si>
  <si>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</si>
  <si>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</si>
  <si>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</si>
  <si>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</si>
  <si>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</si>
  <si>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</si>
  <si>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</si>
  <si>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</si>
  <si>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</si>
  <si>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</si>
  <si>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</si>
  <si>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</si>
  <si>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</si>
  <si>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</si>
  <si>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</si>
  <si>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</si>
  <si>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</si>
  <si>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</si>
  <si>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</si>
  <si>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</si>
  <si>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</si>
  <si>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</si>
  <si>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</si>
  <si>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</si>
  <si>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</si>
  <si>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</si>
  <si>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</si>
  <si>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</si>
  <si>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</si>
  <si>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</si>
  <si>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</si>
  <si>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sd1390</t>
  </si>
  <si>
    <t>大正版</t>
  </si>
  <si>
    <t>出会い求人</t>
  </si>
  <si>
    <t>lp02</t>
  </si>
  <si>
    <t>スポーツ報知関西　1回目</t>
  </si>
  <si>
    <t>4C終面雑報</t>
  </si>
  <si>
    <t>sd1391</t>
  </si>
  <si>
    <t>面白①</t>
  </si>
  <si>
    <t>ワニを食べる女性どうですか？</t>
  </si>
  <si>
    <t>スポーツ報知関西　2回目</t>
  </si>
  <si>
    <t>sd1392</t>
  </si>
  <si>
    <t>面白②</t>
  </si>
  <si>
    <t>やらねえ理由はねえよな？</t>
  </si>
  <si>
    <t>スポーツ報知関西　3回目</t>
  </si>
  <si>
    <t>sd1393</t>
  </si>
  <si>
    <t>面白⑤</t>
  </si>
  <si>
    <t>草食の皆さんチャンスです</t>
  </si>
  <si>
    <t>スポーツ報知関西　4回目</t>
  </si>
  <si>
    <t>sd1394</t>
  </si>
  <si>
    <t>スポーツ報知関西　5回目</t>
  </si>
  <si>
    <t>sd1395</t>
  </si>
  <si>
    <t>スポーツ報知関西　6回目</t>
  </si>
  <si>
    <t>sd1396</t>
  </si>
  <si>
    <t>スポーツ報知関西　7回目</t>
  </si>
  <si>
    <t>sd1397</t>
  </si>
  <si>
    <t>スポーツ報知関西　8回目</t>
  </si>
  <si>
    <t>sd1398</t>
  </si>
  <si>
    <t>スポーツ報知関西　9回目</t>
  </si>
  <si>
    <t>sd1399</t>
  </si>
  <si>
    <t>スポーツ報知関西　10回目</t>
  </si>
  <si>
    <t>sd1400</t>
  </si>
  <si>
    <t>スポーツ報知関西　11回目</t>
  </si>
  <si>
    <t>sd1401</t>
  </si>
  <si>
    <t>スポーツ報知関西　12回目</t>
  </si>
  <si>
    <t>sd1402</t>
  </si>
  <si>
    <t>スポーツ報知関西　13回目</t>
  </si>
  <si>
    <t>sd1403</t>
  </si>
  <si>
    <t>(空電共通)</t>
  </si>
  <si>
    <t>空電</t>
  </si>
  <si>
    <t>共通</t>
  </si>
  <si>
    <t>sd1404</t>
  </si>
  <si>
    <t>右女３スマホ</t>
  </si>
  <si>
    <t>中高年の出会いの場である○○に危機</t>
  </si>
  <si>
    <t>スポーツ報知関東</t>
  </si>
  <si>
    <t>全5段つかみ4回</t>
  </si>
  <si>
    <t>7月05日(日)</t>
  </si>
  <si>
    <t>sd1405</t>
  </si>
  <si>
    <t>デリヘル版</t>
  </si>
  <si>
    <t>もう５０代の熟女だけど</t>
  </si>
  <si>
    <t>7月12日(日)</t>
  </si>
  <si>
    <t>sd1406</t>
  </si>
  <si>
    <t>デリヘル版2</t>
  </si>
  <si>
    <t>誘われる男の余裕</t>
  </si>
  <si>
    <t>7月18日(土)</t>
  </si>
  <si>
    <t>sd1407</t>
  </si>
  <si>
    <t>デリヘル版3</t>
  </si>
  <si>
    <t>ドンドン出会える</t>
  </si>
  <si>
    <t>7月26日(日)</t>
  </si>
  <si>
    <t>sd1408</t>
  </si>
  <si>
    <t>空電 (共通)</t>
  </si>
  <si>
    <t>sd1409</t>
  </si>
  <si>
    <t>①右女３</t>
  </si>
  <si>
    <t>127「入会時は1人、退会時は2人！本気の出会いをサポートします」</t>
  </si>
  <si>
    <t>スポニチ関東</t>
  </si>
  <si>
    <t>半2段つかみ20段保証</t>
  </si>
  <si>
    <t>20段保証</t>
  </si>
  <si>
    <t>sd1410</t>
  </si>
  <si>
    <t>②旧デイリー風</t>
  </si>
  <si>
    <t>128「とある出会いの興奮体験」</t>
  </si>
  <si>
    <t>sd1411</t>
  </si>
  <si>
    <t>③新版</t>
  </si>
  <si>
    <t>129「驚愕の出会い！他に試したい方を募集しています」</t>
  </si>
  <si>
    <t>sd1412</t>
  </si>
  <si>
    <t>④大正版</t>
  </si>
  <si>
    <t>130「発表！今年一番人気の出会い系はこれ」</t>
  </si>
  <si>
    <t>sd1413</t>
  </si>
  <si>
    <t>sd1414</t>
  </si>
  <si>
    <t>ニッカン西部</t>
  </si>
  <si>
    <t>1～10日</t>
  </si>
  <si>
    <t>sd1415</t>
  </si>
  <si>
    <t>11～20日</t>
  </si>
  <si>
    <t>sd1416</t>
  </si>
  <si>
    <t>21～31日</t>
  </si>
  <si>
    <t>sd1417</t>
  </si>
  <si>
    <t>sd1418</t>
  </si>
  <si>
    <t>4C雑報</t>
  </si>
  <si>
    <t>7月04日(土)</t>
  </si>
  <si>
    <t>sd1419</t>
  </si>
  <si>
    <t>sd1420</t>
  </si>
  <si>
    <t>旧デイリー風</t>
  </si>
  <si>
    <t>sd1421</t>
  </si>
  <si>
    <t>sd1422</t>
  </si>
  <si>
    <t>興奮版</t>
  </si>
  <si>
    <t>7月11日(土)</t>
  </si>
  <si>
    <t>sd1423</t>
  </si>
  <si>
    <t>sd1424</t>
  </si>
  <si>
    <t>求人風</t>
  </si>
  <si>
    <t>sd1425</t>
  </si>
  <si>
    <t>sd1426</t>
  </si>
  <si>
    <t>sd1427</t>
  </si>
  <si>
    <t>sd1428</t>
  </si>
  <si>
    <t>7月19日(日)</t>
  </si>
  <si>
    <t>sd1429</t>
  </si>
  <si>
    <t>sd1430</t>
  </si>
  <si>
    <t>7月25日(土)</t>
  </si>
  <si>
    <t>sd1431</t>
  </si>
  <si>
    <t>sd1432</t>
  </si>
  <si>
    <t>sd1433</t>
  </si>
  <si>
    <t>sd1434</t>
  </si>
  <si>
    <t>出会い懇願私たち(この歳でも)真剣なんです</t>
  </si>
  <si>
    <t>7月01日(水)</t>
  </si>
  <si>
    <t>sd1435</t>
  </si>
  <si>
    <t>sd1436</t>
  </si>
  <si>
    <t>女性から誘われて男の自信復活</t>
  </si>
  <si>
    <t>7月06日(月)</t>
  </si>
  <si>
    <t>sd1437</t>
  </si>
  <si>
    <t>sd1438</t>
  </si>
  <si>
    <t>久々にすごく興奮した</t>
  </si>
  <si>
    <t>7月14日(火)</t>
  </si>
  <si>
    <t>sd1439</t>
  </si>
  <si>
    <t>sd1440</t>
  </si>
  <si>
    <t>7月23日(木)</t>
  </si>
  <si>
    <t>sd1441</t>
  </si>
  <si>
    <t>sd1442</t>
  </si>
  <si>
    <t>①もう５０代の熟女だけど</t>
  </si>
  <si>
    <t>日刊ゲンダイ東海版</t>
  </si>
  <si>
    <t>全2段</t>
  </si>
  <si>
    <t>1～15日</t>
  </si>
  <si>
    <t>sd1443</t>
  </si>
  <si>
    <t>②女性が好きな私にとって神サイトです</t>
  </si>
  <si>
    <t>16～31日</t>
  </si>
  <si>
    <t>sd1444</t>
  </si>
  <si>
    <t>sd1445</t>
  </si>
  <si>
    <t>記事(ノーマル)</t>
  </si>
  <si>
    <t>デイリースポーツ関西</t>
  </si>
  <si>
    <t>4C記事枠</t>
  </si>
  <si>
    <t>sd1446</t>
  </si>
  <si>
    <t>記事(黄)</t>
  </si>
  <si>
    <t>sd1447</t>
  </si>
  <si>
    <t>記事(青)</t>
  </si>
  <si>
    <t>sd1448</t>
  </si>
  <si>
    <t>記事(赤)</t>
  </si>
  <si>
    <t>sd1449</t>
  </si>
  <si>
    <t>新聞 TOTAL</t>
  </si>
  <si>
    <t>●雑誌 広告</t>
  </si>
  <si>
    <t>dz102</t>
  </si>
  <si>
    <t>双葉社</t>
  </si>
  <si>
    <t>右女3</t>
  </si>
  <si>
    <t>学生いません！ギャルもいません！熟女！熟女！熟女！熟女！</t>
  </si>
  <si>
    <t>カミオン</t>
  </si>
  <si>
    <t>1C2P</t>
  </si>
  <si>
    <t>dz103</t>
  </si>
  <si>
    <t>ak222</t>
  </si>
  <si>
    <t>コアマガジン</t>
  </si>
  <si>
    <t>2Pスポーツ新聞_v01_どきどき(赤瀬さん)</t>
  </si>
  <si>
    <t>実話BUNKA超タブー</t>
  </si>
  <si>
    <t>4C2P</t>
  </si>
  <si>
    <t>7月02日(木)</t>
  </si>
  <si>
    <t>ak223</t>
  </si>
  <si>
    <t>ak226</t>
  </si>
  <si>
    <t>大洋図書</t>
  </si>
  <si>
    <t>2P_対談風_どきどき</t>
  </si>
  <si>
    <t>実話ナックルズGOLD</t>
  </si>
  <si>
    <t>7月08日(水)</t>
  </si>
  <si>
    <t>ak227</t>
  </si>
  <si>
    <t>ak228</t>
  </si>
  <si>
    <t>5Pセフレ確保(赤瀬尚子さん）</t>
  </si>
  <si>
    <t>実話ナックルズSPECIAL</t>
  </si>
  <si>
    <t>1C5P</t>
  </si>
  <si>
    <t>ak229</t>
  </si>
  <si>
    <t>ak224</t>
  </si>
  <si>
    <t>実話BUNKAタブー</t>
  </si>
  <si>
    <t>7月16日(木)</t>
  </si>
  <si>
    <t>ak225</t>
  </si>
  <si>
    <t>ak230</t>
  </si>
  <si>
    <t>一水社</t>
  </si>
  <si>
    <t>EX芸能モンスター</t>
  </si>
  <si>
    <t>7月28日(火)</t>
  </si>
  <si>
    <t>ak231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</si>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</sst>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60</v>
      </c>
      <c r="D6" s="180">
        <v>2472000</v>
      </c>
      <c r="E6" s="79">
        <v>1230</v>
      </c>
      <c r="F6" s="79">
        <v>469</v>
      </c>
      <c r="G6" s="79">
        <v>2089</v>
      </c>
      <c r="H6" s="89">
        <v>199</v>
      </c>
      <c r="I6" s="90">
        <v>0</v>
      </c>
      <c r="J6" s="143">
        <f>H6+I6</f>
        <v>199</v>
      </c>
      <c r="K6" s="80">
        <f>IFERROR(J6/G6,"-")</f>
        <v>0.095260890378171</v>
      </c>
      <c r="L6" s="79">
        <v>92</v>
      </c>
      <c r="M6" s="79">
        <v>38</v>
      </c>
      <c r="N6" s="80">
        <f>IFERROR(L6/J6,"-")</f>
        <v>0.46231155778894</v>
      </c>
      <c r="O6" s="81">
        <f>IFERROR(D6/J6,"-")</f>
        <v>12422.110552764</v>
      </c>
      <c r="P6" s="82">
        <v>65</v>
      </c>
      <c r="Q6" s="80">
        <f>IFERROR(P6/J6,"-")</f>
        <v>0.32663316582915</v>
      </c>
      <c r="R6" s="185">
        <v>2622000</v>
      </c>
      <c r="S6" s="186">
        <f>IFERROR(R6/J6,"-")</f>
        <v>13175.879396985</v>
      </c>
      <c r="T6" s="186">
        <f>IFERROR(R6/P6,"-")</f>
        <v>40338.461538462</v>
      </c>
      <c r="U6" s="180">
        <f>IFERROR(R6-D6,"-")</f>
        <v>150000</v>
      </c>
      <c r="V6" s="83">
        <f>R6/D6</f>
        <v>1.0606796116505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498000</v>
      </c>
      <c r="E7" s="79">
        <v>456</v>
      </c>
      <c r="F7" s="79">
        <v>164</v>
      </c>
      <c r="G7" s="79">
        <v>271</v>
      </c>
      <c r="H7" s="89">
        <v>47</v>
      </c>
      <c r="I7" s="90">
        <v>0</v>
      </c>
      <c r="J7" s="143">
        <f>H7+I7</f>
        <v>47</v>
      </c>
      <c r="K7" s="80">
        <f>IFERROR(J7/G7,"-")</f>
        <v>0.17343173431734</v>
      </c>
      <c r="L7" s="79">
        <v>16</v>
      </c>
      <c r="M7" s="79">
        <v>12</v>
      </c>
      <c r="N7" s="80">
        <f>IFERROR(L7/J7,"-")</f>
        <v>0.34042553191489</v>
      </c>
      <c r="O7" s="81">
        <f>IFERROR(D7/J7,"-")</f>
        <v>10595.744680851</v>
      </c>
      <c r="P7" s="82">
        <v>16</v>
      </c>
      <c r="Q7" s="80">
        <f>IFERROR(P7/J7,"-")</f>
        <v>0.34042553191489</v>
      </c>
      <c r="R7" s="185">
        <v>2130000</v>
      </c>
      <c r="S7" s="186">
        <f>IFERROR(R7/J7,"-")</f>
        <v>45319.14893617</v>
      </c>
      <c r="T7" s="186">
        <f>IFERROR(R7/P7,"-")</f>
        <v>133125</v>
      </c>
      <c r="U7" s="180">
        <f>IFERROR(R7-D7,"-")</f>
        <v>1632000</v>
      </c>
      <c r="V7" s="83">
        <f>R7/D7</f>
        <v>4.2771084337349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2970000</v>
      </c>
      <c r="E10" s="41">
        <f>SUM(E6:E8)</f>
        <v>1686</v>
      </c>
      <c r="F10" s="41">
        <f>SUM(F6:F8)</f>
        <v>633</v>
      </c>
      <c r="G10" s="41">
        <f>SUM(G6:G8)</f>
        <v>2360</v>
      </c>
      <c r="H10" s="41">
        <f>SUM(H6:H8)</f>
        <v>246</v>
      </c>
      <c r="I10" s="41">
        <f>SUM(I6:I8)</f>
        <v>0</v>
      </c>
      <c r="J10" s="41">
        <f>SUM(J6:J8)</f>
        <v>246</v>
      </c>
      <c r="K10" s="42">
        <f>IFERROR(J10/G10,"-")</f>
        <v>0.10423728813559</v>
      </c>
      <c r="L10" s="76">
        <f>SUM(L6:L8)</f>
        <v>108</v>
      </c>
      <c r="M10" s="76">
        <f>SUM(M6:M8)</f>
        <v>50</v>
      </c>
      <c r="N10" s="42">
        <f>IFERROR(L10/J10,"-")</f>
        <v>0.4390243902439</v>
      </c>
      <c r="O10" s="43">
        <f>IFERROR(D10/J10,"-")</f>
        <v>12073.170731707</v>
      </c>
      <c r="P10" s="44">
        <f>SUM(P6:P8)</f>
        <v>81</v>
      </c>
      <c r="Q10" s="42">
        <f>IFERROR(P10/J10,"-")</f>
        <v>0.32926829268293</v>
      </c>
      <c r="R10" s="183">
        <f>SUM(R6:R8)</f>
        <v>4752000</v>
      </c>
      <c r="S10" s="183">
        <f>IFERROR(R10/J10,"-")</f>
        <v>19317.073170732</v>
      </c>
      <c r="T10" s="183">
        <f>IFERROR(P10/P10,"-")</f>
        <v>1</v>
      </c>
      <c r="U10" s="183">
        <f>SUM(U6:U8)</f>
        <v>1782000</v>
      </c>
      <c r="V10" s="45">
        <f>IFERROR(R10/D10,"-")</f>
        <v>1.6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1.05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/>
      <c r="J6" s="180">
        <v>360000</v>
      </c>
      <c r="K6" s="79">
        <v>10</v>
      </c>
      <c r="L6" s="79">
        <v>0</v>
      </c>
      <c r="M6" s="79">
        <v>37</v>
      </c>
      <c r="N6" s="89">
        <v>5</v>
      </c>
      <c r="O6" s="90">
        <v>0</v>
      </c>
      <c r="P6" s="91">
        <f>N6+O6</f>
        <v>5</v>
      </c>
      <c r="Q6" s="80">
        <f>IFERROR(P6/M6,"-")</f>
        <v>0.13513513513514</v>
      </c>
      <c r="R6" s="79">
        <v>1</v>
      </c>
      <c r="S6" s="79">
        <v>3</v>
      </c>
      <c r="T6" s="80">
        <f>IFERROR(R6/(P6),"-")</f>
        <v>0.2</v>
      </c>
      <c r="U6" s="186">
        <f>IFERROR(J6/SUM(N6:O19),"-")</f>
        <v>10909.090909091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SUM(X6:X19)-SUM(J6:J19)</f>
        <v>18000</v>
      </c>
      <c r="AB6" s="83">
        <f>SUM(X6:X19)/SUM(J6:J19)</f>
        <v>1.05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68</v>
      </c>
      <c r="E7" s="189" t="s">
        <v>69</v>
      </c>
      <c r="F7" s="189" t="s">
        <v>64</v>
      </c>
      <c r="G7" s="88" t="s">
        <v>70</v>
      </c>
      <c r="H7" s="88" t="s">
        <v>66</v>
      </c>
      <c r="I7" s="88"/>
      <c r="J7" s="180"/>
      <c r="K7" s="79">
        <v>2</v>
      </c>
      <c r="L7" s="79">
        <v>0</v>
      </c>
      <c r="M7" s="79">
        <v>8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186"/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64</v>
      </c>
      <c r="G8" s="88" t="s">
        <v>74</v>
      </c>
      <c r="H8" s="88" t="s">
        <v>66</v>
      </c>
      <c r="I8" s="88"/>
      <c r="J8" s="180"/>
      <c r="K8" s="79">
        <v>14</v>
      </c>
      <c r="L8" s="79">
        <v>0</v>
      </c>
      <c r="M8" s="79">
        <v>40</v>
      </c>
      <c r="N8" s="89">
        <v>6</v>
      </c>
      <c r="O8" s="90">
        <v>0</v>
      </c>
      <c r="P8" s="91">
        <f>N8+O8</f>
        <v>6</v>
      </c>
      <c r="Q8" s="80">
        <f>IFERROR(P8/M8,"-")</f>
        <v>0.15</v>
      </c>
      <c r="R8" s="79">
        <v>3</v>
      </c>
      <c r="S8" s="79">
        <v>1</v>
      </c>
      <c r="T8" s="80">
        <f>IFERROR(R8/(P8),"-")</f>
        <v>0.5</v>
      </c>
      <c r="U8" s="186"/>
      <c r="V8" s="82">
        <v>3</v>
      </c>
      <c r="W8" s="80">
        <f>IF(P8=0,"-",V8/P8)</f>
        <v>0.5</v>
      </c>
      <c r="X8" s="185">
        <v>360000</v>
      </c>
      <c r="Y8" s="186">
        <f>IFERROR(X8/P8,"-")</f>
        <v>60000</v>
      </c>
      <c r="Z8" s="186">
        <f>IFERROR(X8/V8,"-")</f>
        <v>120000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0.33333333333333</v>
      </c>
      <c r="BP8" s="119">
        <v>2</v>
      </c>
      <c r="BQ8" s="120">
        <f>IFERROR(BP8/BN8,"-")</f>
        <v>1</v>
      </c>
      <c r="BR8" s="121">
        <v>352000</v>
      </c>
      <c r="BS8" s="122">
        <f>IFERROR(BR8/BN8,"-")</f>
        <v>176000</v>
      </c>
      <c r="BT8" s="123"/>
      <c r="BU8" s="123"/>
      <c r="BV8" s="123">
        <v>2</v>
      </c>
      <c r="BW8" s="124">
        <v>3</v>
      </c>
      <c r="BX8" s="125">
        <f>IF(P8=0,"",IF(BW8=0,"",(BW8/P8)))</f>
        <v>0.5</v>
      </c>
      <c r="BY8" s="126">
        <v>1</v>
      </c>
      <c r="BZ8" s="127">
        <f>IFERROR(BY8/BW8,"-")</f>
        <v>0.33333333333333</v>
      </c>
      <c r="CA8" s="128">
        <v>8000</v>
      </c>
      <c r="CB8" s="129">
        <f>IFERROR(CA8/BW8,"-")</f>
        <v>2666.6666666667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360000</v>
      </c>
      <c r="CQ8" s="139">
        <v>229000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76</v>
      </c>
      <c r="E9" s="189" t="s">
        <v>77</v>
      </c>
      <c r="F9" s="189" t="s">
        <v>64</v>
      </c>
      <c r="G9" s="88" t="s">
        <v>78</v>
      </c>
      <c r="H9" s="88" t="s">
        <v>66</v>
      </c>
      <c r="I9" s="88"/>
      <c r="J9" s="180"/>
      <c r="K9" s="79">
        <v>2</v>
      </c>
      <c r="L9" s="79">
        <v>0</v>
      </c>
      <c r="M9" s="79">
        <v>5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79</v>
      </c>
      <c r="C10" s="189"/>
      <c r="D10" s="189" t="s">
        <v>62</v>
      </c>
      <c r="E10" s="189" t="s">
        <v>63</v>
      </c>
      <c r="F10" s="189" t="s">
        <v>64</v>
      </c>
      <c r="G10" s="88" t="s">
        <v>80</v>
      </c>
      <c r="H10" s="88" t="s">
        <v>66</v>
      </c>
      <c r="I10" s="88"/>
      <c r="J10" s="180"/>
      <c r="K10" s="79">
        <v>3</v>
      </c>
      <c r="L10" s="79">
        <v>0</v>
      </c>
      <c r="M10" s="79">
        <v>30</v>
      </c>
      <c r="N10" s="89">
        <v>1</v>
      </c>
      <c r="O10" s="90">
        <v>0</v>
      </c>
      <c r="P10" s="91">
        <f>N10+O10</f>
        <v>1</v>
      </c>
      <c r="Q10" s="80">
        <f>IFERROR(P10/M10,"-")</f>
        <v>0.033333333333333</v>
      </c>
      <c r="R10" s="79">
        <v>0</v>
      </c>
      <c r="S10" s="79">
        <v>1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 t="s">
        <v>68</v>
      </c>
      <c r="E11" s="189" t="s">
        <v>69</v>
      </c>
      <c r="F11" s="189" t="s">
        <v>64</v>
      </c>
      <c r="G11" s="88" t="s">
        <v>82</v>
      </c>
      <c r="H11" s="88" t="s">
        <v>66</v>
      </c>
      <c r="I11" s="88"/>
      <c r="J11" s="180"/>
      <c r="K11" s="79">
        <v>0</v>
      </c>
      <c r="L11" s="79">
        <v>0</v>
      </c>
      <c r="M11" s="79">
        <v>14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72</v>
      </c>
      <c r="E12" s="189" t="s">
        <v>73</v>
      </c>
      <c r="F12" s="189" t="s">
        <v>64</v>
      </c>
      <c r="G12" s="88" t="s">
        <v>84</v>
      </c>
      <c r="H12" s="88" t="s">
        <v>66</v>
      </c>
      <c r="I12" s="88"/>
      <c r="J12" s="180"/>
      <c r="K12" s="79">
        <v>8</v>
      </c>
      <c r="L12" s="79">
        <v>0</v>
      </c>
      <c r="M12" s="79">
        <v>38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76</v>
      </c>
      <c r="E13" s="189" t="s">
        <v>77</v>
      </c>
      <c r="F13" s="189" t="s">
        <v>64</v>
      </c>
      <c r="G13" s="88" t="s">
        <v>86</v>
      </c>
      <c r="H13" s="88" t="s">
        <v>66</v>
      </c>
      <c r="I13" s="88"/>
      <c r="J13" s="180"/>
      <c r="K13" s="79">
        <v>0</v>
      </c>
      <c r="L13" s="79">
        <v>0</v>
      </c>
      <c r="M13" s="79">
        <v>4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62</v>
      </c>
      <c r="E14" s="189" t="s">
        <v>63</v>
      </c>
      <c r="F14" s="189" t="s">
        <v>64</v>
      </c>
      <c r="G14" s="88" t="s">
        <v>88</v>
      </c>
      <c r="H14" s="88" t="s">
        <v>66</v>
      </c>
      <c r="I14" s="88"/>
      <c r="J14" s="180"/>
      <c r="K14" s="79">
        <v>26</v>
      </c>
      <c r="L14" s="79">
        <v>0</v>
      </c>
      <c r="M14" s="79">
        <v>53</v>
      </c>
      <c r="N14" s="89">
        <v>7</v>
      </c>
      <c r="O14" s="90">
        <v>0</v>
      </c>
      <c r="P14" s="91">
        <f>N14+O14</f>
        <v>7</v>
      </c>
      <c r="Q14" s="80">
        <f>IFERROR(P14/M14,"-")</f>
        <v>0.13207547169811</v>
      </c>
      <c r="R14" s="79">
        <v>1</v>
      </c>
      <c r="S14" s="79">
        <v>3</v>
      </c>
      <c r="T14" s="80">
        <f>IFERROR(R14/(P14),"-")</f>
        <v>0.14285714285714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0.42857142857143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68</v>
      </c>
      <c r="E15" s="189" t="s">
        <v>69</v>
      </c>
      <c r="F15" s="189" t="s">
        <v>64</v>
      </c>
      <c r="G15" s="88" t="s">
        <v>90</v>
      </c>
      <c r="H15" s="88" t="s">
        <v>66</v>
      </c>
      <c r="I15" s="88"/>
      <c r="J15" s="180"/>
      <c r="K15" s="79">
        <v>1</v>
      </c>
      <c r="L15" s="79">
        <v>0</v>
      </c>
      <c r="M15" s="79">
        <v>8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72</v>
      </c>
      <c r="E16" s="189" t="s">
        <v>73</v>
      </c>
      <c r="F16" s="189" t="s">
        <v>64</v>
      </c>
      <c r="G16" s="88" t="s">
        <v>92</v>
      </c>
      <c r="H16" s="88" t="s">
        <v>66</v>
      </c>
      <c r="I16" s="88"/>
      <c r="J16" s="180"/>
      <c r="K16" s="79">
        <v>7</v>
      </c>
      <c r="L16" s="79">
        <v>0</v>
      </c>
      <c r="M16" s="79">
        <v>38</v>
      </c>
      <c r="N16" s="89">
        <v>1</v>
      </c>
      <c r="O16" s="90">
        <v>0</v>
      </c>
      <c r="P16" s="91">
        <f>N16+O16</f>
        <v>1</v>
      </c>
      <c r="Q16" s="80">
        <f>IFERROR(P16/M16,"-")</f>
        <v>0.026315789473684</v>
      </c>
      <c r="R16" s="79">
        <v>1</v>
      </c>
      <c r="S16" s="79">
        <v>0</v>
      </c>
      <c r="T16" s="80">
        <f>IFERROR(R16/(P16),"-")</f>
        <v>1</v>
      </c>
      <c r="U16" s="186"/>
      <c r="V16" s="82">
        <v>1</v>
      </c>
      <c r="W16" s="80">
        <f>IF(P16=0,"-",V16/P16)</f>
        <v>1</v>
      </c>
      <c r="X16" s="185">
        <v>8000</v>
      </c>
      <c r="Y16" s="186">
        <f>IFERROR(X16/P16,"-")</f>
        <v>8000</v>
      </c>
      <c r="Z16" s="186">
        <f>IFERROR(X16/V16,"-")</f>
        <v>8000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>
        <v>1</v>
      </c>
      <c r="BQ16" s="120">
        <f>IFERROR(BP16/BN16,"-")</f>
        <v>1</v>
      </c>
      <c r="BR16" s="121">
        <v>8000</v>
      </c>
      <c r="BS16" s="122">
        <f>IFERROR(BR16/BN16,"-")</f>
        <v>8000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8000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93</v>
      </c>
      <c r="C17" s="189"/>
      <c r="D17" s="189" t="s">
        <v>76</v>
      </c>
      <c r="E17" s="189" t="s">
        <v>77</v>
      </c>
      <c r="F17" s="189" t="s">
        <v>64</v>
      </c>
      <c r="G17" s="88" t="s">
        <v>94</v>
      </c>
      <c r="H17" s="88" t="s">
        <v>66</v>
      </c>
      <c r="I17" s="88"/>
      <c r="J17" s="180"/>
      <c r="K17" s="79">
        <v>0</v>
      </c>
      <c r="L17" s="79">
        <v>0</v>
      </c>
      <c r="M17" s="79">
        <v>2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/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62</v>
      </c>
      <c r="E18" s="189" t="s">
        <v>63</v>
      </c>
      <c r="F18" s="189" t="s">
        <v>64</v>
      </c>
      <c r="G18" s="88" t="s">
        <v>96</v>
      </c>
      <c r="H18" s="88" t="s">
        <v>66</v>
      </c>
      <c r="I18" s="88"/>
      <c r="J18" s="180"/>
      <c r="K18" s="79">
        <v>4</v>
      </c>
      <c r="L18" s="79">
        <v>0</v>
      </c>
      <c r="M18" s="79">
        <v>25</v>
      </c>
      <c r="N18" s="89">
        <v>2</v>
      </c>
      <c r="O18" s="90">
        <v>0</v>
      </c>
      <c r="P18" s="91">
        <f>N18+O18</f>
        <v>2</v>
      </c>
      <c r="Q18" s="80">
        <f>IFERROR(P18/M18,"-")</f>
        <v>0.08</v>
      </c>
      <c r="R18" s="79">
        <v>0</v>
      </c>
      <c r="S18" s="79">
        <v>0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97</v>
      </c>
      <c r="C19" s="189"/>
      <c r="D19" s="189" t="s">
        <v>98</v>
      </c>
      <c r="E19" s="189" t="s">
        <v>98</v>
      </c>
      <c r="F19" s="189" t="s">
        <v>99</v>
      </c>
      <c r="G19" s="88" t="s">
        <v>100</v>
      </c>
      <c r="H19" s="88"/>
      <c r="I19" s="88"/>
      <c r="J19" s="180"/>
      <c r="K19" s="79">
        <v>210</v>
      </c>
      <c r="L19" s="79">
        <v>57</v>
      </c>
      <c r="M19" s="79">
        <v>51</v>
      </c>
      <c r="N19" s="89">
        <v>11</v>
      </c>
      <c r="O19" s="90">
        <v>0</v>
      </c>
      <c r="P19" s="91">
        <f>N19+O19</f>
        <v>11</v>
      </c>
      <c r="Q19" s="80">
        <f>IFERROR(P19/M19,"-")</f>
        <v>0.2156862745098</v>
      </c>
      <c r="R19" s="79">
        <v>3</v>
      </c>
      <c r="S19" s="79">
        <v>3</v>
      </c>
      <c r="T19" s="80">
        <f>IFERROR(R19/(P19),"-")</f>
        <v>0.27272727272727</v>
      </c>
      <c r="U19" s="186"/>
      <c r="V19" s="82">
        <v>2</v>
      </c>
      <c r="W19" s="80">
        <f>IF(P19=0,"-",V19/P19)</f>
        <v>0.18181818181818</v>
      </c>
      <c r="X19" s="185">
        <v>10000</v>
      </c>
      <c r="Y19" s="186">
        <f>IFERROR(X19/P19,"-")</f>
        <v>909.09090909091</v>
      </c>
      <c r="Z19" s="186">
        <f>IFERROR(X19/V19,"-")</f>
        <v>5000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0.090909090909091</v>
      </c>
      <c r="AO19" s="98">
        <v>1</v>
      </c>
      <c r="AP19" s="100">
        <f>IFERROR(AO19/AM19,"-")</f>
        <v>1</v>
      </c>
      <c r="AQ19" s="101">
        <v>5000</v>
      </c>
      <c r="AR19" s="102">
        <f>IFERROR(AQ19/AM19,"-")</f>
        <v>5000</v>
      </c>
      <c r="AS19" s="103">
        <v>1</v>
      </c>
      <c r="AT19" s="103"/>
      <c r="AU19" s="103"/>
      <c r="AV19" s="104">
        <v>1</v>
      </c>
      <c r="AW19" s="105">
        <f>IF(P19=0,"",IF(AV19=0,"",(AV19/P19)))</f>
        <v>0.090909090909091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7</v>
      </c>
      <c r="BO19" s="118">
        <f>IF(P19=0,"",IF(BN19=0,"",(BN19/P19)))</f>
        <v>0.63636363636364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2</v>
      </c>
      <c r="CG19" s="132">
        <f>IF(P19=0,"",IF(CF19=0,"",(CF19/P19)))</f>
        <v>0.18181818181818</v>
      </c>
      <c r="CH19" s="133">
        <v>1</v>
      </c>
      <c r="CI19" s="134">
        <f>IFERROR(CH19/CF19,"-")</f>
        <v>0.5</v>
      </c>
      <c r="CJ19" s="135">
        <v>5000</v>
      </c>
      <c r="CK19" s="136">
        <f>IFERROR(CJ19/CF19,"-")</f>
        <v>2500</v>
      </c>
      <c r="CL19" s="137">
        <v>1</v>
      </c>
      <c r="CM19" s="137"/>
      <c r="CN19" s="137"/>
      <c r="CO19" s="138">
        <v>2</v>
      </c>
      <c r="CP19" s="139">
        <v>10000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0.80929487179487</v>
      </c>
      <c r="B20" s="189" t="s">
        <v>101</v>
      </c>
      <c r="C20" s="189"/>
      <c r="D20" s="189" t="s">
        <v>102</v>
      </c>
      <c r="E20" s="189" t="s">
        <v>103</v>
      </c>
      <c r="F20" s="189" t="s">
        <v>64</v>
      </c>
      <c r="G20" s="88" t="s">
        <v>104</v>
      </c>
      <c r="H20" s="88" t="s">
        <v>105</v>
      </c>
      <c r="I20" s="190" t="s">
        <v>106</v>
      </c>
      <c r="J20" s="180">
        <v>624000</v>
      </c>
      <c r="K20" s="79">
        <v>9</v>
      </c>
      <c r="L20" s="79">
        <v>0</v>
      </c>
      <c r="M20" s="79">
        <v>37</v>
      </c>
      <c r="N20" s="89">
        <v>5</v>
      </c>
      <c r="O20" s="90">
        <v>0</v>
      </c>
      <c r="P20" s="91">
        <f>N20+O20</f>
        <v>5</v>
      </c>
      <c r="Q20" s="80">
        <f>IFERROR(P20/M20,"-")</f>
        <v>0.13513513513514</v>
      </c>
      <c r="R20" s="79">
        <v>2</v>
      </c>
      <c r="S20" s="79">
        <v>0</v>
      </c>
      <c r="T20" s="80">
        <f>IFERROR(R20/(P20),"-")</f>
        <v>0.4</v>
      </c>
      <c r="U20" s="186">
        <f>IFERROR(J20/SUM(N20:O24),"-")</f>
        <v>11142.857142857</v>
      </c>
      <c r="V20" s="82">
        <v>3</v>
      </c>
      <c r="W20" s="80">
        <f>IF(P20=0,"-",V20/P20)</f>
        <v>0.6</v>
      </c>
      <c r="X20" s="185">
        <v>64000</v>
      </c>
      <c r="Y20" s="186">
        <f>IFERROR(X20/P20,"-")</f>
        <v>12800</v>
      </c>
      <c r="Z20" s="186">
        <f>IFERROR(X20/V20,"-")</f>
        <v>21333.333333333</v>
      </c>
      <c r="AA20" s="180">
        <f>SUM(X20:X24)-SUM(J20:J24)</f>
        <v>-119000</v>
      </c>
      <c r="AB20" s="83">
        <f>SUM(X20:X24)/SUM(J20:J24)</f>
        <v>0.80929487179487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0.4</v>
      </c>
      <c r="BY20" s="126">
        <v>2</v>
      </c>
      <c r="BZ20" s="127">
        <f>IFERROR(BY20/BW20,"-")</f>
        <v>1</v>
      </c>
      <c r="CA20" s="128">
        <v>31000</v>
      </c>
      <c r="CB20" s="129">
        <f>IFERROR(CA20/BW20,"-")</f>
        <v>15500</v>
      </c>
      <c r="CC20" s="130">
        <v>1</v>
      </c>
      <c r="CD20" s="130"/>
      <c r="CE20" s="130">
        <v>1</v>
      </c>
      <c r="CF20" s="131">
        <v>1</v>
      </c>
      <c r="CG20" s="132">
        <f>IF(P20=0,"",IF(CF20=0,"",(CF20/P20)))</f>
        <v>0.2</v>
      </c>
      <c r="CH20" s="133">
        <v>1</v>
      </c>
      <c r="CI20" s="134">
        <f>IFERROR(CH20/CF20,"-")</f>
        <v>1</v>
      </c>
      <c r="CJ20" s="135">
        <v>33000</v>
      </c>
      <c r="CK20" s="136">
        <f>IFERROR(CJ20/CF20,"-")</f>
        <v>33000</v>
      </c>
      <c r="CL20" s="137"/>
      <c r="CM20" s="137"/>
      <c r="CN20" s="137">
        <v>1</v>
      </c>
      <c r="CO20" s="138">
        <v>3</v>
      </c>
      <c r="CP20" s="139">
        <v>64000</v>
      </c>
      <c r="CQ20" s="139">
        <v>33000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107</v>
      </c>
      <c r="C21" s="189"/>
      <c r="D21" s="189" t="s">
        <v>108</v>
      </c>
      <c r="E21" s="189" t="s">
        <v>109</v>
      </c>
      <c r="F21" s="189" t="s">
        <v>64</v>
      </c>
      <c r="G21" s="88" t="s">
        <v>104</v>
      </c>
      <c r="H21" s="88" t="s">
        <v>105</v>
      </c>
      <c r="I21" s="190" t="s">
        <v>110</v>
      </c>
      <c r="J21" s="180"/>
      <c r="K21" s="79">
        <v>15</v>
      </c>
      <c r="L21" s="79">
        <v>0</v>
      </c>
      <c r="M21" s="79">
        <v>64</v>
      </c>
      <c r="N21" s="89">
        <v>8</v>
      </c>
      <c r="O21" s="90">
        <v>0</v>
      </c>
      <c r="P21" s="91">
        <f>N21+O21</f>
        <v>8</v>
      </c>
      <c r="Q21" s="80">
        <f>IFERROR(P21/M21,"-")</f>
        <v>0.125</v>
      </c>
      <c r="R21" s="79">
        <v>2</v>
      </c>
      <c r="S21" s="79">
        <v>2</v>
      </c>
      <c r="T21" s="80">
        <f>IFERROR(R21/(P21),"-")</f>
        <v>0.25</v>
      </c>
      <c r="U21" s="186"/>
      <c r="V21" s="82">
        <v>2</v>
      </c>
      <c r="W21" s="80">
        <f>IF(P21=0,"-",V21/P21)</f>
        <v>0.25</v>
      </c>
      <c r="X21" s="185">
        <v>11000</v>
      </c>
      <c r="Y21" s="186">
        <f>IFERROR(X21/P21,"-")</f>
        <v>1375</v>
      </c>
      <c r="Z21" s="186">
        <f>IFERROR(X21/V21,"-")</f>
        <v>5500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0.25</v>
      </c>
      <c r="AX21" s="104">
        <v>1</v>
      </c>
      <c r="AY21" s="106">
        <f>IFERROR(AX21/AV21,"-")</f>
        <v>0.5</v>
      </c>
      <c r="AZ21" s="107">
        <v>3000</v>
      </c>
      <c r="BA21" s="108">
        <f>IFERROR(AZ21/AV21,"-")</f>
        <v>1500</v>
      </c>
      <c r="BB21" s="109">
        <v>1</v>
      </c>
      <c r="BC21" s="109"/>
      <c r="BD21" s="109"/>
      <c r="BE21" s="110">
        <v>2</v>
      </c>
      <c r="BF21" s="111">
        <f>IF(P21=0,"",IF(BE21=0,"",(BE21/P21)))</f>
        <v>0.25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4</v>
      </c>
      <c r="BO21" s="118">
        <f>IF(P21=0,"",IF(BN21=0,"",(BN21/P21)))</f>
        <v>0.5</v>
      </c>
      <c r="BP21" s="119">
        <v>1</v>
      </c>
      <c r="BQ21" s="120">
        <f>IFERROR(BP21/BN21,"-")</f>
        <v>0.25</v>
      </c>
      <c r="BR21" s="121">
        <v>8000</v>
      </c>
      <c r="BS21" s="122">
        <f>IFERROR(BR21/BN21,"-")</f>
        <v>2000</v>
      </c>
      <c r="BT21" s="123"/>
      <c r="BU21" s="123">
        <v>1</v>
      </c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11000</v>
      </c>
      <c r="CQ21" s="139">
        <v>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111</v>
      </c>
      <c r="C22" s="189"/>
      <c r="D22" s="189" t="s">
        <v>112</v>
      </c>
      <c r="E22" s="189" t="s">
        <v>113</v>
      </c>
      <c r="F22" s="189" t="s">
        <v>64</v>
      </c>
      <c r="G22" s="88" t="s">
        <v>104</v>
      </c>
      <c r="H22" s="88" t="s">
        <v>105</v>
      </c>
      <c r="I22" s="191" t="s">
        <v>114</v>
      </c>
      <c r="J22" s="180"/>
      <c r="K22" s="79">
        <v>13</v>
      </c>
      <c r="L22" s="79">
        <v>0</v>
      </c>
      <c r="M22" s="79">
        <v>51</v>
      </c>
      <c r="N22" s="89">
        <v>5</v>
      </c>
      <c r="O22" s="90">
        <v>0</v>
      </c>
      <c r="P22" s="91">
        <f>N22+O22</f>
        <v>5</v>
      </c>
      <c r="Q22" s="80">
        <f>IFERROR(P22/M22,"-")</f>
        <v>0.098039215686275</v>
      </c>
      <c r="R22" s="79">
        <v>2</v>
      </c>
      <c r="S22" s="79">
        <v>1</v>
      </c>
      <c r="T22" s="80">
        <f>IFERROR(R22/(P22),"-")</f>
        <v>0.4</v>
      </c>
      <c r="U22" s="186"/>
      <c r="V22" s="82">
        <v>2</v>
      </c>
      <c r="W22" s="80">
        <f>IF(P22=0,"-",V22/P22)</f>
        <v>0.4</v>
      </c>
      <c r="X22" s="185">
        <v>89000</v>
      </c>
      <c r="Y22" s="186">
        <f>IFERROR(X22/P22,"-")</f>
        <v>17800</v>
      </c>
      <c r="Z22" s="186">
        <f>IFERROR(X22/V22,"-")</f>
        <v>44500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2</v>
      </c>
      <c r="BX22" s="125">
        <f>IF(P22=0,"",IF(BW22=0,"",(BW22/P22)))</f>
        <v>0.4</v>
      </c>
      <c r="BY22" s="126">
        <v>2</v>
      </c>
      <c r="BZ22" s="127">
        <f>IFERROR(BY22/BW22,"-")</f>
        <v>1</v>
      </c>
      <c r="CA22" s="128">
        <v>89000</v>
      </c>
      <c r="CB22" s="129">
        <f>IFERROR(CA22/BW22,"-")</f>
        <v>44500</v>
      </c>
      <c r="CC22" s="130"/>
      <c r="CD22" s="130"/>
      <c r="CE22" s="130">
        <v>2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89000</v>
      </c>
      <c r="CQ22" s="139">
        <v>76000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115</v>
      </c>
      <c r="C23" s="189"/>
      <c r="D23" s="189" t="s">
        <v>116</v>
      </c>
      <c r="E23" s="189" t="s">
        <v>117</v>
      </c>
      <c r="F23" s="189" t="s">
        <v>64</v>
      </c>
      <c r="G23" s="88" t="s">
        <v>104</v>
      </c>
      <c r="H23" s="88" t="s">
        <v>105</v>
      </c>
      <c r="I23" s="190" t="s">
        <v>118</v>
      </c>
      <c r="J23" s="180"/>
      <c r="K23" s="79">
        <v>28</v>
      </c>
      <c r="L23" s="79">
        <v>0</v>
      </c>
      <c r="M23" s="79">
        <v>135</v>
      </c>
      <c r="N23" s="89">
        <v>12</v>
      </c>
      <c r="O23" s="90">
        <v>0</v>
      </c>
      <c r="P23" s="91">
        <f>N23+O23</f>
        <v>12</v>
      </c>
      <c r="Q23" s="80">
        <f>IFERROR(P23/M23,"-")</f>
        <v>0.088888888888889</v>
      </c>
      <c r="R23" s="79">
        <v>7</v>
      </c>
      <c r="S23" s="79">
        <v>3</v>
      </c>
      <c r="T23" s="80">
        <f>IFERROR(R23/(P23),"-")</f>
        <v>0.58333333333333</v>
      </c>
      <c r="U23" s="186"/>
      <c r="V23" s="82">
        <v>1</v>
      </c>
      <c r="W23" s="80">
        <f>IF(P23=0,"-",V23/P23)</f>
        <v>0.083333333333333</v>
      </c>
      <c r="X23" s="185">
        <v>10000</v>
      </c>
      <c r="Y23" s="186">
        <f>IFERROR(X23/P23,"-")</f>
        <v>833.33333333333</v>
      </c>
      <c r="Z23" s="186">
        <f>IFERROR(X23/V23,"-")</f>
        <v>10000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4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0.58333333333333</v>
      </c>
      <c r="BP23" s="119">
        <v>1</v>
      </c>
      <c r="BQ23" s="120">
        <f>IFERROR(BP23/BN23,"-")</f>
        <v>0.14285714285714</v>
      </c>
      <c r="BR23" s="121">
        <v>10000</v>
      </c>
      <c r="BS23" s="122">
        <f>IFERROR(BR23/BN23,"-")</f>
        <v>1428.5714285714</v>
      </c>
      <c r="BT23" s="123">
        <v>1</v>
      </c>
      <c r="BU23" s="123"/>
      <c r="BV23" s="123"/>
      <c r="BW23" s="124">
        <v>1</v>
      </c>
      <c r="BX23" s="125">
        <f>IF(P23=0,"",IF(BW23=0,"",(BW23/P23)))</f>
        <v>0.083333333333333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10000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119</v>
      </c>
      <c r="C24" s="189"/>
      <c r="D24" s="189" t="s">
        <v>98</v>
      </c>
      <c r="E24" s="189" t="s">
        <v>98</v>
      </c>
      <c r="F24" s="189" t="s">
        <v>99</v>
      </c>
      <c r="G24" s="88" t="s">
        <v>120</v>
      </c>
      <c r="H24" s="88"/>
      <c r="I24" s="88"/>
      <c r="J24" s="180"/>
      <c r="K24" s="79">
        <v>202</v>
      </c>
      <c r="L24" s="79">
        <v>118</v>
      </c>
      <c r="M24" s="79">
        <v>105</v>
      </c>
      <c r="N24" s="89">
        <v>26</v>
      </c>
      <c r="O24" s="90">
        <v>0</v>
      </c>
      <c r="P24" s="91">
        <f>N24+O24</f>
        <v>26</v>
      </c>
      <c r="Q24" s="80">
        <f>IFERROR(P24/M24,"-")</f>
        <v>0.24761904761905</v>
      </c>
      <c r="R24" s="79">
        <v>12</v>
      </c>
      <c r="S24" s="79">
        <v>5</v>
      </c>
      <c r="T24" s="80">
        <f>IFERROR(R24/(P24),"-")</f>
        <v>0.46153846153846</v>
      </c>
      <c r="U24" s="186"/>
      <c r="V24" s="82">
        <v>8</v>
      </c>
      <c r="W24" s="80">
        <f>IF(P24=0,"-",V24/P24)</f>
        <v>0.30769230769231</v>
      </c>
      <c r="X24" s="185">
        <v>331000</v>
      </c>
      <c r="Y24" s="186">
        <f>IFERROR(X24/P24,"-")</f>
        <v>12730.769230769</v>
      </c>
      <c r="Z24" s="186">
        <f>IFERROR(X24/V24,"-")</f>
        <v>41375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0.11538461538462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10</v>
      </c>
      <c r="BO24" s="118">
        <f>IF(P24=0,"",IF(BN24=0,"",(BN24/P24)))</f>
        <v>0.38461538461538</v>
      </c>
      <c r="BP24" s="119">
        <v>1</v>
      </c>
      <c r="BQ24" s="120">
        <f>IFERROR(BP24/BN24,"-")</f>
        <v>0.1</v>
      </c>
      <c r="BR24" s="121">
        <v>30000</v>
      </c>
      <c r="BS24" s="122">
        <f>IFERROR(BR24/BN24,"-")</f>
        <v>3000</v>
      </c>
      <c r="BT24" s="123"/>
      <c r="BU24" s="123"/>
      <c r="BV24" s="123">
        <v>1</v>
      </c>
      <c r="BW24" s="124">
        <v>8</v>
      </c>
      <c r="BX24" s="125">
        <f>IF(P24=0,"",IF(BW24=0,"",(BW24/P24)))</f>
        <v>0.30769230769231</v>
      </c>
      <c r="BY24" s="126">
        <v>4</v>
      </c>
      <c r="BZ24" s="127">
        <f>IFERROR(BY24/BW24,"-")</f>
        <v>0.5</v>
      </c>
      <c r="CA24" s="128">
        <v>63000</v>
      </c>
      <c r="CB24" s="129">
        <f>IFERROR(CA24/BW24,"-")</f>
        <v>7875</v>
      </c>
      <c r="CC24" s="130">
        <v>2</v>
      </c>
      <c r="CD24" s="130">
        <v>1</v>
      </c>
      <c r="CE24" s="130">
        <v>1</v>
      </c>
      <c r="CF24" s="131">
        <v>5</v>
      </c>
      <c r="CG24" s="132">
        <f>IF(P24=0,"",IF(CF24=0,"",(CF24/P24)))</f>
        <v>0.19230769230769</v>
      </c>
      <c r="CH24" s="133">
        <v>3</v>
      </c>
      <c r="CI24" s="134">
        <f>IFERROR(CH24/CF24,"-")</f>
        <v>0.6</v>
      </c>
      <c r="CJ24" s="135">
        <v>238000</v>
      </c>
      <c r="CK24" s="136">
        <f>IFERROR(CJ24/CF24,"-")</f>
        <v>47600</v>
      </c>
      <c r="CL24" s="137"/>
      <c r="CM24" s="137"/>
      <c r="CN24" s="137">
        <v>3</v>
      </c>
      <c r="CO24" s="138">
        <v>8</v>
      </c>
      <c r="CP24" s="139">
        <v>331000</v>
      </c>
      <c r="CQ24" s="139">
        <v>205000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1.03125</v>
      </c>
      <c r="B25" s="189" t="s">
        <v>121</v>
      </c>
      <c r="C25" s="189"/>
      <c r="D25" s="189" t="s">
        <v>122</v>
      </c>
      <c r="E25" s="189" t="s">
        <v>123</v>
      </c>
      <c r="F25" s="189" t="s">
        <v>64</v>
      </c>
      <c r="G25" s="88" t="s">
        <v>124</v>
      </c>
      <c r="H25" s="88" t="s">
        <v>125</v>
      </c>
      <c r="I25" s="88" t="s">
        <v>126</v>
      </c>
      <c r="J25" s="180">
        <v>480000</v>
      </c>
      <c r="K25" s="79">
        <v>5</v>
      </c>
      <c r="L25" s="79">
        <v>0</v>
      </c>
      <c r="M25" s="79">
        <v>35</v>
      </c>
      <c r="N25" s="89">
        <v>2</v>
      </c>
      <c r="O25" s="90">
        <v>0</v>
      </c>
      <c r="P25" s="91">
        <f>N25+O25</f>
        <v>2</v>
      </c>
      <c r="Q25" s="80">
        <f>IFERROR(P25/M25,"-")</f>
        <v>0.057142857142857</v>
      </c>
      <c r="R25" s="79">
        <v>0</v>
      </c>
      <c r="S25" s="79">
        <v>0</v>
      </c>
      <c r="T25" s="80">
        <f>IFERROR(R25/(P25),"-")</f>
        <v>0</v>
      </c>
      <c r="U25" s="186">
        <f>IFERROR(J25/SUM(N25:O29),"-")</f>
        <v>15000</v>
      </c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>
        <f>SUM(X25:X29)-SUM(J25:J29)</f>
        <v>15000</v>
      </c>
      <c r="AB25" s="83">
        <f>SUM(X25:X29)/SUM(J25:J29)</f>
        <v>1.03125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127</v>
      </c>
      <c r="C26" s="189"/>
      <c r="D26" s="189" t="s">
        <v>128</v>
      </c>
      <c r="E26" s="189" t="s">
        <v>129</v>
      </c>
      <c r="F26" s="189" t="s">
        <v>64</v>
      </c>
      <c r="G26" s="88"/>
      <c r="H26" s="88" t="s">
        <v>125</v>
      </c>
      <c r="I26" s="88"/>
      <c r="J26" s="180"/>
      <c r="K26" s="79">
        <v>5</v>
      </c>
      <c r="L26" s="79">
        <v>0</v>
      </c>
      <c r="M26" s="79">
        <v>42</v>
      </c>
      <c r="N26" s="89">
        <v>1</v>
      </c>
      <c r="O26" s="90">
        <v>0</v>
      </c>
      <c r="P26" s="91">
        <f>N26+O26</f>
        <v>1</v>
      </c>
      <c r="Q26" s="80">
        <f>IFERROR(P26/M26,"-")</f>
        <v>0.023809523809524</v>
      </c>
      <c r="R26" s="79">
        <v>1</v>
      </c>
      <c r="S26" s="79">
        <v>0</v>
      </c>
      <c r="T26" s="80">
        <f>IFERROR(R26/(P26),"-")</f>
        <v>1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130</v>
      </c>
      <c r="C27" s="189"/>
      <c r="D27" s="189" t="s">
        <v>131</v>
      </c>
      <c r="E27" s="189" t="s">
        <v>132</v>
      </c>
      <c r="F27" s="189" t="s">
        <v>64</v>
      </c>
      <c r="G27" s="88"/>
      <c r="H27" s="88" t="s">
        <v>125</v>
      </c>
      <c r="I27" s="88"/>
      <c r="J27" s="180"/>
      <c r="K27" s="79">
        <v>4</v>
      </c>
      <c r="L27" s="79">
        <v>0</v>
      </c>
      <c r="M27" s="79">
        <v>40</v>
      </c>
      <c r="N27" s="89">
        <v>3</v>
      </c>
      <c r="O27" s="90">
        <v>0</v>
      </c>
      <c r="P27" s="91">
        <f>N27+O27</f>
        <v>3</v>
      </c>
      <c r="Q27" s="80">
        <f>IFERROR(P27/M27,"-")</f>
        <v>0.075</v>
      </c>
      <c r="R27" s="79">
        <v>1</v>
      </c>
      <c r="S27" s="79">
        <v>1</v>
      </c>
      <c r="T27" s="80">
        <f>IFERROR(R27/(P27),"-")</f>
        <v>0.33333333333333</v>
      </c>
      <c r="U27" s="186"/>
      <c r="V27" s="82">
        <v>2</v>
      </c>
      <c r="W27" s="80">
        <f>IF(P27=0,"-",V27/P27)</f>
        <v>0.66666666666667</v>
      </c>
      <c r="X27" s="185">
        <v>28000</v>
      </c>
      <c r="Y27" s="186">
        <f>IFERROR(X27/P27,"-")</f>
        <v>9333.3333333333</v>
      </c>
      <c r="Z27" s="186">
        <f>IFERROR(X27/V27,"-")</f>
        <v>14000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0.33333333333333</v>
      </c>
      <c r="AX27" s="104">
        <v>1</v>
      </c>
      <c r="AY27" s="106">
        <f>IFERROR(AX27/AV27,"-")</f>
        <v>1</v>
      </c>
      <c r="AZ27" s="107">
        <v>25000</v>
      </c>
      <c r="BA27" s="108">
        <f>IFERROR(AZ27/AV27,"-")</f>
        <v>25000</v>
      </c>
      <c r="BB27" s="109"/>
      <c r="BC27" s="109"/>
      <c r="BD27" s="109">
        <v>1</v>
      </c>
      <c r="BE27" s="110">
        <v>1</v>
      </c>
      <c r="BF27" s="111">
        <f>IF(P27=0,"",IF(BE27=0,"",(BE27/P27)))</f>
        <v>0.33333333333333</v>
      </c>
      <c r="BG27" s="110">
        <v>1</v>
      </c>
      <c r="BH27" s="112">
        <f>IFERROR(BG27/BE27,"-")</f>
        <v>1</v>
      </c>
      <c r="BI27" s="113">
        <v>3000</v>
      </c>
      <c r="BJ27" s="114">
        <f>IFERROR(BI27/BE27,"-")</f>
        <v>3000</v>
      </c>
      <c r="BK27" s="115">
        <v>1</v>
      </c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28000</v>
      </c>
      <c r="CQ27" s="139">
        <v>25000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133</v>
      </c>
      <c r="C28" s="189"/>
      <c r="D28" s="189" t="s">
        <v>134</v>
      </c>
      <c r="E28" s="189" t="s">
        <v>135</v>
      </c>
      <c r="F28" s="189" t="s">
        <v>64</v>
      </c>
      <c r="G28" s="88"/>
      <c r="H28" s="88" t="s">
        <v>125</v>
      </c>
      <c r="I28" s="88"/>
      <c r="J28" s="180"/>
      <c r="K28" s="79">
        <v>15</v>
      </c>
      <c r="L28" s="79">
        <v>0</v>
      </c>
      <c r="M28" s="79">
        <v>118</v>
      </c>
      <c r="N28" s="89">
        <v>5</v>
      </c>
      <c r="O28" s="90">
        <v>0</v>
      </c>
      <c r="P28" s="91">
        <f>N28+O28</f>
        <v>5</v>
      </c>
      <c r="Q28" s="80">
        <f>IFERROR(P28/M28,"-")</f>
        <v>0.042372881355932</v>
      </c>
      <c r="R28" s="79">
        <v>4</v>
      </c>
      <c r="S28" s="79">
        <v>1</v>
      </c>
      <c r="T28" s="80">
        <f>IFERROR(R28/(P28),"-")</f>
        <v>0.8</v>
      </c>
      <c r="U28" s="186"/>
      <c r="V28" s="82">
        <v>3</v>
      </c>
      <c r="W28" s="80">
        <f>IF(P28=0,"-",V28/P28)</f>
        <v>0.6</v>
      </c>
      <c r="X28" s="185">
        <v>192000</v>
      </c>
      <c r="Y28" s="186">
        <f>IFERROR(X28/P28,"-")</f>
        <v>38400</v>
      </c>
      <c r="Z28" s="186">
        <f>IFERROR(X28/V28,"-")</f>
        <v>64000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0.4</v>
      </c>
      <c r="BG28" s="110">
        <v>1</v>
      </c>
      <c r="BH28" s="112">
        <f>IFERROR(BG28/BE28,"-")</f>
        <v>0.5</v>
      </c>
      <c r="BI28" s="113">
        <v>3000</v>
      </c>
      <c r="BJ28" s="114">
        <f>IFERROR(BI28/BE28,"-")</f>
        <v>1500</v>
      </c>
      <c r="BK28" s="115">
        <v>1</v>
      </c>
      <c r="BL28" s="115"/>
      <c r="BM28" s="115"/>
      <c r="BN28" s="117">
        <v>1</v>
      </c>
      <c r="BO28" s="118">
        <f>IF(P28=0,"",IF(BN28=0,"",(BN28/P28)))</f>
        <v>0.2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0.2</v>
      </c>
      <c r="BY28" s="126">
        <v>1</v>
      </c>
      <c r="BZ28" s="127">
        <f>IFERROR(BY28/BW28,"-")</f>
        <v>1</v>
      </c>
      <c r="CA28" s="128">
        <v>13000</v>
      </c>
      <c r="CB28" s="129">
        <f>IFERROR(CA28/BW28,"-")</f>
        <v>13000</v>
      </c>
      <c r="CC28" s="130"/>
      <c r="CD28" s="130"/>
      <c r="CE28" s="130">
        <v>1</v>
      </c>
      <c r="CF28" s="131">
        <v>1</v>
      </c>
      <c r="CG28" s="132">
        <f>IF(P28=0,"",IF(CF28=0,"",(CF28/P28)))</f>
        <v>0.2</v>
      </c>
      <c r="CH28" s="133">
        <v>1</v>
      </c>
      <c r="CI28" s="134">
        <f>IFERROR(CH28/CF28,"-")</f>
        <v>1</v>
      </c>
      <c r="CJ28" s="135">
        <v>176000</v>
      </c>
      <c r="CK28" s="136">
        <f>IFERROR(CJ28/CF28,"-")</f>
        <v>176000</v>
      </c>
      <c r="CL28" s="137"/>
      <c r="CM28" s="137"/>
      <c r="CN28" s="137">
        <v>1</v>
      </c>
      <c r="CO28" s="138">
        <v>3</v>
      </c>
      <c r="CP28" s="139">
        <v>192000</v>
      </c>
      <c r="CQ28" s="139">
        <v>176000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189" t="s">
        <v>136</v>
      </c>
      <c r="C29" s="189"/>
      <c r="D29" s="189" t="s">
        <v>98</v>
      </c>
      <c r="E29" s="189" t="s">
        <v>98</v>
      </c>
      <c r="F29" s="189" t="s">
        <v>99</v>
      </c>
      <c r="G29" s="88"/>
      <c r="H29" s="88"/>
      <c r="I29" s="88"/>
      <c r="J29" s="180"/>
      <c r="K29" s="79">
        <v>110</v>
      </c>
      <c r="L29" s="79">
        <v>74</v>
      </c>
      <c r="M29" s="79">
        <v>87</v>
      </c>
      <c r="N29" s="89">
        <v>21</v>
      </c>
      <c r="O29" s="90">
        <v>0</v>
      </c>
      <c r="P29" s="91">
        <f>N29+O29</f>
        <v>21</v>
      </c>
      <c r="Q29" s="80">
        <f>IFERROR(P29/M29,"-")</f>
        <v>0.24137931034483</v>
      </c>
      <c r="R29" s="79">
        <v>16</v>
      </c>
      <c r="S29" s="79">
        <v>1</v>
      </c>
      <c r="T29" s="80">
        <f>IFERROR(R29/(P29),"-")</f>
        <v>0.76190476190476</v>
      </c>
      <c r="U29" s="186"/>
      <c r="V29" s="82">
        <v>9</v>
      </c>
      <c r="W29" s="80">
        <f>IF(P29=0,"-",V29/P29)</f>
        <v>0.42857142857143</v>
      </c>
      <c r="X29" s="185">
        <v>275000</v>
      </c>
      <c r="Y29" s="186">
        <f>IFERROR(X29/P29,"-")</f>
        <v>13095.238095238</v>
      </c>
      <c r="Z29" s="186">
        <f>IFERROR(X29/V29,"-")</f>
        <v>30555.555555556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0.095238095238095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0.14285714285714</v>
      </c>
      <c r="BG29" s="110">
        <v>2</v>
      </c>
      <c r="BH29" s="112">
        <f>IFERROR(BG29/BE29,"-")</f>
        <v>0.66666666666667</v>
      </c>
      <c r="BI29" s="113">
        <v>29000</v>
      </c>
      <c r="BJ29" s="114">
        <f>IFERROR(BI29/BE29,"-")</f>
        <v>9666.6666666667</v>
      </c>
      <c r="BK29" s="115">
        <v>1</v>
      </c>
      <c r="BL29" s="115"/>
      <c r="BM29" s="115">
        <v>1</v>
      </c>
      <c r="BN29" s="117">
        <v>5</v>
      </c>
      <c r="BO29" s="118">
        <f>IF(P29=0,"",IF(BN29=0,"",(BN29/P29)))</f>
        <v>0.23809523809524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10</v>
      </c>
      <c r="BX29" s="125">
        <f>IF(P29=0,"",IF(BW29=0,"",(BW29/P29)))</f>
        <v>0.47619047619048</v>
      </c>
      <c r="BY29" s="126">
        <v>6</v>
      </c>
      <c r="BZ29" s="127">
        <f>IFERROR(BY29/BW29,"-")</f>
        <v>0.6</v>
      </c>
      <c r="CA29" s="128">
        <v>236000</v>
      </c>
      <c r="CB29" s="129">
        <f>IFERROR(CA29/BW29,"-")</f>
        <v>23600</v>
      </c>
      <c r="CC29" s="130"/>
      <c r="CD29" s="130"/>
      <c r="CE29" s="130">
        <v>6</v>
      </c>
      <c r="CF29" s="131">
        <v>1</v>
      </c>
      <c r="CG29" s="132">
        <f>IF(P29=0,"",IF(CF29=0,"",(CF29/P29)))</f>
        <v>0.047619047619048</v>
      </c>
      <c r="CH29" s="133">
        <v>1</v>
      </c>
      <c r="CI29" s="134">
        <f>IFERROR(CH29/CF29,"-")</f>
        <v>1</v>
      </c>
      <c r="CJ29" s="135">
        <v>10000</v>
      </c>
      <c r="CK29" s="136">
        <f>IFERROR(CJ29/CF29,"-")</f>
        <v>10000</v>
      </c>
      <c r="CL29" s="137"/>
      <c r="CM29" s="137">
        <v>1</v>
      </c>
      <c r="CN29" s="137"/>
      <c r="CO29" s="138">
        <v>9</v>
      </c>
      <c r="CP29" s="139">
        <v>275000</v>
      </c>
      <c r="CQ29" s="139">
        <v>100000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0.9625</v>
      </c>
      <c r="B30" s="189" t="s">
        <v>137</v>
      </c>
      <c r="C30" s="189"/>
      <c r="D30" s="189" t="s">
        <v>122</v>
      </c>
      <c r="E30" s="189" t="s">
        <v>123</v>
      </c>
      <c r="F30" s="189" t="s">
        <v>64</v>
      </c>
      <c r="G30" s="88" t="s">
        <v>138</v>
      </c>
      <c r="H30" s="88" t="s">
        <v>125</v>
      </c>
      <c r="I30" s="88" t="s">
        <v>139</v>
      </c>
      <c r="J30" s="180">
        <v>240000</v>
      </c>
      <c r="K30" s="79">
        <v>7</v>
      </c>
      <c r="L30" s="79">
        <v>0</v>
      </c>
      <c r="M30" s="79">
        <v>36</v>
      </c>
      <c r="N30" s="89">
        <v>1</v>
      </c>
      <c r="O30" s="90">
        <v>0</v>
      </c>
      <c r="P30" s="91">
        <f>N30+O30</f>
        <v>1</v>
      </c>
      <c r="Q30" s="80">
        <f>IFERROR(P30/M30,"-")</f>
        <v>0.027777777777778</v>
      </c>
      <c r="R30" s="79">
        <v>1</v>
      </c>
      <c r="S30" s="79">
        <v>0</v>
      </c>
      <c r="T30" s="80">
        <f>IFERROR(R30/(P30),"-")</f>
        <v>1</v>
      </c>
      <c r="U30" s="186">
        <f>IFERROR(J30/SUM(N30:O33),"-")</f>
        <v>13333.333333333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SUM(X30:X33)-SUM(J30:J33)</f>
        <v>-9000</v>
      </c>
      <c r="AB30" s="83">
        <f>SUM(X30:X33)/SUM(J30:J33)</f>
        <v>0.9625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140</v>
      </c>
      <c r="C31" s="189"/>
      <c r="D31" s="189" t="s">
        <v>128</v>
      </c>
      <c r="E31" s="189" t="s">
        <v>129</v>
      </c>
      <c r="F31" s="189" t="s">
        <v>64</v>
      </c>
      <c r="G31" s="88"/>
      <c r="H31" s="88" t="s">
        <v>125</v>
      </c>
      <c r="I31" s="88" t="s">
        <v>141</v>
      </c>
      <c r="J31" s="180"/>
      <c r="K31" s="79">
        <v>6</v>
      </c>
      <c r="L31" s="79">
        <v>0</v>
      </c>
      <c r="M31" s="79">
        <v>38</v>
      </c>
      <c r="N31" s="89">
        <v>2</v>
      </c>
      <c r="O31" s="90">
        <v>0</v>
      </c>
      <c r="P31" s="91">
        <f>N31+O31</f>
        <v>2</v>
      </c>
      <c r="Q31" s="80">
        <f>IFERROR(P31/M31,"-")</f>
        <v>0.052631578947368</v>
      </c>
      <c r="R31" s="79">
        <v>1</v>
      </c>
      <c r="S31" s="79">
        <v>0</v>
      </c>
      <c r="T31" s="80">
        <f>IFERROR(R31/(P31),"-")</f>
        <v>0.5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142</v>
      </c>
      <c r="C32" s="189"/>
      <c r="D32" s="189" t="s">
        <v>131</v>
      </c>
      <c r="E32" s="189" t="s">
        <v>132</v>
      </c>
      <c r="F32" s="189" t="s">
        <v>64</v>
      </c>
      <c r="G32" s="88"/>
      <c r="H32" s="88" t="s">
        <v>125</v>
      </c>
      <c r="I32" s="88" t="s">
        <v>143</v>
      </c>
      <c r="J32" s="180"/>
      <c r="K32" s="79">
        <v>5</v>
      </c>
      <c r="L32" s="79">
        <v>0</v>
      </c>
      <c r="M32" s="79">
        <v>20</v>
      </c>
      <c r="N32" s="89">
        <v>2</v>
      </c>
      <c r="O32" s="90">
        <v>0</v>
      </c>
      <c r="P32" s="91">
        <f>N32+O32</f>
        <v>2</v>
      </c>
      <c r="Q32" s="80">
        <f>IFERROR(P32/M32,"-")</f>
        <v>0.1</v>
      </c>
      <c r="R32" s="79">
        <v>1</v>
      </c>
      <c r="S32" s="79">
        <v>0</v>
      </c>
      <c r="T32" s="80">
        <f>IFERROR(R32/(P32),"-")</f>
        <v>0.5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144</v>
      </c>
      <c r="C33" s="189"/>
      <c r="D33" s="189" t="s">
        <v>98</v>
      </c>
      <c r="E33" s="189" t="s">
        <v>98</v>
      </c>
      <c r="F33" s="189" t="s">
        <v>99</v>
      </c>
      <c r="G33" s="88"/>
      <c r="H33" s="88"/>
      <c r="I33" s="88"/>
      <c r="J33" s="180"/>
      <c r="K33" s="79">
        <v>106</v>
      </c>
      <c r="L33" s="79">
        <v>34</v>
      </c>
      <c r="M33" s="79">
        <v>71</v>
      </c>
      <c r="N33" s="89">
        <v>13</v>
      </c>
      <c r="O33" s="90">
        <v>0</v>
      </c>
      <c r="P33" s="91">
        <f>N33+O33</f>
        <v>13</v>
      </c>
      <c r="Q33" s="80">
        <f>IFERROR(P33/M33,"-")</f>
        <v>0.1830985915493</v>
      </c>
      <c r="R33" s="79">
        <v>4</v>
      </c>
      <c r="S33" s="79">
        <v>2</v>
      </c>
      <c r="T33" s="80">
        <f>IFERROR(R33/(P33),"-")</f>
        <v>0.30769230769231</v>
      </c>
      <c r="U33" s="186"/>
      <c r="V33" s="82">
        <v>5</v>
      </c>
      <c r="W33" s="80">
        <f>IF(P33=0,"-",V33/P33)</f>
        <v>0.38461538461538</v>
      </c>
      <c r="X33" s="185">
        <v>231000</v>
      </c>
      <c r="Y33" s="186">
        <f>IFERROR(X33/P33,"-")</f>
        <v>17769.230769231</v>
      </c>
      <c r="Z33" s="186">
        <f>IFERROR(X33/V33,"-")</f>
        <v>46200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0.15384615384615</v>
      </c>
      <c r="BG33" s="110">
        <v>1</v>
      </c>
      <c r="BH33" s="112">
        <f>IFERROR(BG33/BE33,"-")</f>
        <v>0.5</v>
      </c>
      <c r="BI33" s="113">
        <v>8000</v>
      </c>
      <c r="BJ33" s="114">
        <f>IFERROR(BI33/BE33,"-")</f>
        <v>4000</v>
      </c>
      <c r="BK33" s="115"/>
      <c r="BL33" s="115">
        <v>1</v>
      </c>
      <c r="BM33" s="115"/>
      <c r="BN33" s="117">
        <v>8</v>
      </c>
      <c r="BO33" s="118">
        <f>IF(P33=0,"",IF(BN33=0,"",(BN33/P33)))</f>
        <v>0.61538461538462</v>
      </c>
      <c r="BP33" s="119">
        <v>2</v>
      </c>
      <c r="BQ33" s="120">
        <f>IFERROR(BP33/BN33,"-")</f>
        <v>0.25</v>
      </c>
      <c r="BR33" s="121">
        <v>88000</v>
      </c>
      <c r="BS33" s="122">
        <f>IFERROR(BR33/BN33,"-")</f>
        <v>11000</v>
      </c>
      <c r="BT33" s="123"/>
      <c r="BU33" s="123">
        <v>1</v>
      </c>
      <c r="BV33" s="123">
        <v>1</v>
      </c>
      <c r="BW33" s="124">
        <v>1</v>
      </c>
      <c r="BX33" s="125">
        <f>IF(P33=0,"",IF(BW33=0,"",(BW33/P33)))</f>
        <v>0.076923076923077</v>
      </c>
      <c r="BY33" s="126">
        <v>1</v>
      </c>
      <c r="BZ33" s="127">
        <f>IFERROR(BY33/BW33,"-")</f>
        <v>1</v>
      </c>
      <c r="CA33" s="128">
        <v>105000</v>
      </c>
      <c r="CB33" s="129">
        <f>IFERROR(CA33/BW33,"-")</f>
        <v>105000</v>
      </c>
      <c r="CC33" s="130"/>
      <c r="CD33" s="130"/>
      <c r="CE33" s="130">
        <v>1</v>
      </c>
      <c r="CF33" s="131">
        <v>2</v>
      </c>
      <c r="CG33" s="132">
        <f>IF(P33=0,"",IF(CF33=0,"",(CF33/P33)))</f>
        <v>0.15384615384615</v>
      </c>
      <c r="CH33" s="133">
        <v>1</v>
      </c>
      <c r="CI33" s="134">
        <f>IFERROR(CH33/CF33,"-")</f>
        <v>0.5</v>
      </c>
      <c r="CJ33" s="135">
        <v>30000</v>
      </c>
      <c r="CK33" s="136">
        <f>IFERROR(CJ33/CF33,"-")</f>
        <v>15000</v>
      </c>
      <c r="CL33" s="137"/>
      <c r="CM33" s="137"/>
      <c r="CN33" s="137">
        <v>1</v>
      </c>
      <c r="CO33" s="138">
        <v>5</v>
      </c>
      <c r="CP33" s="139">
        <v>231000</v>
      </c>
      <c r="CQ33" s="139">
        <v>105000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0.16666666666667</v>
      </c>
      <c r="B34" s="189" t="s">
        <v>145</v>
      </c>
      <c r="C34" s="189"/>
      <c r="D34" s="189" t="s">
        <v>62</v>
      </c>
      <c r="E34" s="189" t="s">
        <v>123</v>
      </c>
      <c r="F34" s="189" t="s">
        <v>64</v>
      </c>
      <c r="G34" s="88" t="s">
        <v>124</v>
      </c>
      <c r="H34" s="88" t="s">
        <v>146</v>
      </c>
      <c r="I34" s="191" t="s">
        <v>147</v>
      </c>
      <c r="J34" s="180">
        <v>36000</v>
      </c>
      <c r="K34" s="79">
        <v>1</v>
      </c>
      <c r="L34" s="79">
        <v>0</v>
      </c>
      <c r="M34" s="79">
        <v>15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186">
        <f>IFERROR(J34/SUM(N34:O35),"-")</f>
        <v>18000</v>
      </c>
      <c r="V34" s="82">
        <v>0</v>
      </c>
      <c r="W34" s="80" t="str">
        <f>IF(P34=0,"-",V34/P34)</f>
        <v>-</v>
      </c>
      <c r="X34" s="185">
        <v>0</v>
      </c>
      <c r="Y34" s="186" t="str">
        <f>IFERROR(X34/P34,"-")</f>
        <v>-</v>
      </c>
      <c r="Z34" s="186" t="str">
        <f>IFERROR(X34/V34,"-")</f>
        <v>-</v>
      </c>
      <c r="AA34" s="180">
        <f>SUM(X34:X35)-SUM(J34:J35)</f>
        <v>-30000</v>
      </c>
      <c r="AB34" s="83">
        <f>SUM(X34:X35)/SUM(J34:J35)</f>
        <v>0.16666666666667</v>
      </c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148</v>
      </c>
      <c r="C35" s="189"/>
      <c r="D35" s="189" t="s">
        <v>62</v>
      </c>
      <c r="E35" s="189" t="s">
        <v>123</v>
      </c>
      <c r="F35" s="189" t="s">
        <v>99</v>
      </c>
      <c r="G35" s="88"/>
      <c r="H35" s="88"/>
      <c r="I35" s="88"/>
      <c r="J35" s="180"/>
      <c r="K35" s="79">
        <v>9</v>
      </c>
      <c r="L35" s="79">
        <v>9</v>
      </c>
      <c r="M35" s="79">
        <v>14</v>
      </c>
      <c r="N35" s="89">
        <v>2</v>
      </c>
      <c r="O35" s="90">
        <v>0</v>
      </c>
      <c r="P35" s="91">
        <f>N35+O35</f>
        <v>2</v>
      </c>
      <c r="Q35" s="80">
        <f>IFERROR(P35/M35,"-")</f>
        <v>0.14285714285714</v>
      </c>
      <c r="R35" s="79">
        <v>1</v>
      </c>
      <c r="S35" s="79">
        <v>0</v>
      </c>
      <c r="T35" s="80">
        <f>IFERROR(R35/(P35),"-")</f>
        <v>0.5</v>
      </c>
      <c r="U35" s="186"/>
      <c r="V35" s="82">
        <v>2</v>
      </c>
      <c r="W35" s="80">
        <f>IF(P35=0,"-",V35/P35)</f>
        <v>1</v>
      </c>
      <c r="X35" s="185">
        <v>6000</v>
      </c>
      <c r="Y35" s="186">
        <f>IFERROR(X35/P35,"-")</f>
        <v>3000</v>
      </c>
      <c r="Z35" s="186">
        <f>IFERROR(X35/V35,"-")</f>
        <v>3000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0.5</v>
      </c>
      <c r="AO35" s="98">
        <v>1</v>
      </c>
      <c r="AP35" s="100">
        <f>IFERROR(AO35/AM35,"-")</f>
        <v>1</v>
      </c>
      <c r="AQ35" s="101">
        <v>3000</v>
      </c>
      <c r="AR35" s="102">
        <f>IFERROR(AQ35/AM35,"-")</f>
        <v>3000</v>
      </c>
      <c r="AS35" s="103">
        <v>1</v>
      </c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>
        <v>1</v>
      </c>
      <c r="BQ35" s="120">
        <f>IFERROR(BP35/BN35,"-")</f>
        <v>1</v>
      </c>
      <c r="BR35" s="121">
        <v>3000</v>
      </c>
      <c r="BS35" s="122">
        <f>IFERROR(BR35/BN35,"-")</f>
        <v>3000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6000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0.5</v>
      </c>
      <c r="B36" s="189" t="s">
        <v>149</v>
      </c>
      <c r="C36" s="189"/>
      <c r="D36" s="189" t="s">
        <v>150</v>
      </c>
      <c r="E36" s="189" t="s">
        <v>129</v>
      </c>
      <c r="F36" s="189" t="s">
        <v>64</v>
      </c>
      <c r="G36" s="88" t="s">
        <v>124</v>
      </c>
      <c r="H36" s="88" t="s">
        <v>146</v>
      </c>
      <c r="I36" s="190" t="s">
        <v>106</v>
      </c>
      <c r="J36" s="180">
        <v>36000</v>
      </c>
      <c r="K36" s="79">
        <v>4</v>
      </c>
      <c r="L36" s="79">
        <v>0</v>
      </c>
      <c r="M36" s="79">
        <v>32</v>
      </c>
      <c r="N36" s="89">
        <v>2</v>
      </c>
      <c r="O36" s="90">
        <v>0</v>
      </c>
      <c r="P36" s="91">
        <f>N36+O36</f>
        <v>2</v>
      </c>
      <c r="Q36" s="80">
        <f>IFERROR(P36/M36,"-")</f>
        <v>0.0625</v>
      </c>
      <c r="R36" s="79">
        <v>1</v>
      </c>
      <c r="S36" s="79">
        <v>0</v>
      </c>
      <c r="T36" s="80">
        <f>IFERROR(R36/(P36),"-")</f>
        <v>0.5</v>
      </c>
      <c r="U36" s="186">
        <f>IFERROR(J36/SUM(N36:O37),"-")</f>
        <v>9000</v>
      </c>
      <c r="V36" s="82">
        <v>1</v>
      </c>
      <c r="W36" s="80">
        <f>IF(P36=0,"-",V36/P36)</f>
        <v>0.5</v>
      </c>
      <c r="X36" s="185">
        <v>18000</v>
      </c>
      <c r="Y36" s="186">
        <f>IFERROR(X36/P36,"-")</f>
        <v>9000</v>
      </c>
      <c r="Z36" s="186">
        <f>IFERROR(X36/V36,"-")</f>
        <v>18000</v>
      </c>
      <c r="AA36" s="180">
        <f>SUM(X36:X37)-SUM(J36:J37)</f>
        <v>-18000</v>
      </c>
      <c r="AB36" s="83">
        <f>SUM(X36:X37)/SUM(J36:J37)</f>
        <v>0.5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0.5</v>
      </c>
      <c r="BP36" s="119">
        <v>1</v>
      </c>
      <c r="BQ36" s="120">
        <f>IFERROR(BP36/BN36,"-")</f>
        <v>1</v>
      </c>
      <c r="BR36" s="121">
        <v>18000</v>
      </c>
      <c r="BS36" s="122">
        <f>IFERROR(BR36/BN36,"-")</f>
        <v>18000</v>
      </c>
      <c r="BT36" s="123"/>
      <c r="BU36" s="123"/>
      <c r="BV36" s="123">
        <v>1</v>
      </c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18000</v>
      </c>
      <c r="CQ36" s="139">
        <v>18000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151</v>
      </c>
      <c r="C37" s="189"/>
      <c r="D37" s="189" t="s">
        <v>150</v>
      </c>
      <c r="E37" s="189" t="s">
        <v>129</v>
      </c>
      <c r="F37" s="189" t="s">
        <v>99</v>
      </c>
      <c r="G37" s="88"/>
      <c r="H37" s="88"/>
      <c r="I37" s="88"/>
      <c r="J37" s="180"/>
      <c r="K37" s="79">
        <v>7</v>
      </c>
      <c r="L37" s="79">
        <v>6</v>
      </c>
      <c r="M37" s="79">
        <v>16</v>
      </c>
      <c r="N37" s="89">
        <v>2</v>
      </c>
      <c r="O37" s="90">
        <v>0</v>
      </c>
      <c r="P37" s="91">
        <f>N37+O37</f>
        <v>2</v>
      </c>
      <c r="Q37" s="80">
        <f>IFERROR(P37/M37,"-")</f>
        <v>0.125</v>
      </c>
      <c r="R37" s="79">
        <v>0</v>
      </c>
      <c r="S37" s="79">
        <v>0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</v>
      </c>
      <c r="B38" s="189" t="s">
        <v>152</v>
      </c>
      <c r="C38" s="189"/>
      <c r="D38" s="189" t="s">
        <v>153</v>
      </c>
      <c r="E38" s="189" t="s">
        <v>132</v>
      </c>
      <c r="F38" s="189" t="s">
        <v>64</v>
      </c>
      <c r="G38" s="88" t="s">
        <v>124</v>
      </c>
      <c r="H38" s="88" t="s">
        <v>146</v>
      </c>
      <c r="I38" s="191" t="s">
        <v>154</v>
      </c>
      <c r="J38" s="180">
        <v>36000</v>
      </c>
      <c r="K38" s="79">
        <v>9</v>
      </c>
      <c r="L38" s="79">
        <v>0</v>
      </c>
      <c r="M38" s="79">
        <v>43</v>
      </c>
      <c r="N38" s="89">
        <v>2</v>
      </c>
      <c r="O38" s="90">
        <v>0</v>
      </c>
      <c r="P38" s="91">
        <f>N38+O38</f>
        <v>2</v>
      </c>
      <c r="Q38" s="80">
        <f>IFERROR(P38/M38,"-")</f>
        <v>0.046511627906977</v>
      </c>
      <c r="R38" s="79">
        <v>0</v>
      </c>
      <c r="S38" s="79">
        <v>0</v>
      </c>
      <c r="T38" s="80">
        <f>IFERROR(R38/(P38),"-")</f>
        <v>0</v>
      </c>
      <c r="U38" s="186">
        <f>IFERROR(J38/SUM(N38:O39),"-")</f>
        <v>9000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-36000</v>
      </c>
      <c r="AB38" s="83">
        <f>SUM(X38:X39)/SUM(J38:J39)</f>
        <v>0</v>
      </c>
      <c r="AC38" s="77"/>
      <c r="AD38" s="92">
        <v>1</v>
      </c>
      <c r="AE38" s="93">
        <f>IF(P38=0,"",IF(AD38=0,"",(AD38/P38)))</f>
        <v>0.5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155</v>
      </c>
      <c r="C39" s="189"/>
      <c r="D39" s="189" t="s">
        <v>153</v>
      </c>
      <c r="E39" s="189" t="s">
        <v>132</v>
      </c>
      <c r="F39" s="189" t="s">
        <v>99</v>
      </c>
      <c r="G39" s="88"/>
      <c r="H39" s="88"/>
      <c r="I39" s="88"/>
      <c r="J39" s="180"/>
      <c r="K39" s="79">
        <v>8</v>
      </c>
      <c r="L39" s="79">
        <v>5</v>
      </c>
      <c r="M39" s="79">
        <v>6</v>
      </c>
      <c r="N39" s="89">
        <v>2</v>
      </c>
      <c r="O39" s="90">
        <v>0</v>
      </c>
      <c r="P39" s="91">
        <f>N39+O39</f>
        <v>2</v>
      </c>
      <c r="Q39" s="80">
        <f>IFERROR(P39/M39,"-")</f>
        <v>0.33333333333333</v>
      </c>
      <c r="R39" s="79">
        <v>0</v>
      </c>
      <c r="S39" s="79">
        <v>1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0.27777777777778</v>
      </c>
      <c r="B40" s="189" t="s">
        <v>156</v>
      </c>
      <c r="C40" s="189"/>
      <c r="D40" s="189" t="s">
        <v>157</v>
      </c>
      <c r="E40" s="189" t="s">
        <v>135</v>
      </c>
      <c r="F40" s="189" t="s">
        <v>64</v>
      </c>
      <c r="G40" s="88" t="s">
        <v>124</v>
      </c>
      <c r="H40" s="88" t="s">
        <v>146</v>
      </c>
      <c r="I40" s="190" t="s">
        <v>110</v>
      </c>
      <c r="J40" s="180">
        <v>36000</v>
      </c>
      <c r="K40" s="79">
        <v>3</v>
      </c>
      <c r="L40" s="79">
        <v>0</v>
      </c>
      <c r="M40" s="79">
        <v>34</v>
      </c>
      <c r="N40" s="89">
        <v>2</v>
      </c>
      <c r="O40" s="90">
        <v>0</v>
      </c>
      <c r="P40" s="91">
        <f>N40+O40</f>
        <v>2</v>
      </c>
      <c r="Q40" s="80">
        <f>IFERROR(P40/M40,"-")</f>
        <v>0.058823529411765</v>
      </c>
      <c r="R40" s="79">
        <v>2</v>
      </c>
      <c r="S40" s="79">
        <v>0</v>
      </c>
      <c r="T40" s="80">
        <f>IFERROR(R40/(P40),"-")</f>
        <v>1</v>
      </c>
      <c r="U40" s="186">
        <f>IFERROR(J40/SUM(N40:O41),"-")</f>
        <v>9000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SUM(X40:X41)-SUM(J40:J41)</f>
        <v>-26000</v>
      </c>
      <c r="AB40" s="83">
        <f>SUM(X40:X41)/SUM(J40:J41)</f>
        <v>0.27777777777778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158</v>
      </c>
      <c r="C41" s="189"/>
      <c r="D41" s="189" t="s">
        <v>157</v>
      </c>
      <c r="E41" s="189" t="s">
        <v>135</v>
      </c>
      <c r="F41" s="189" t="s">
        <v>99</v>
      </c>
      <c r="G41" s="88"/>
      <c r="H41" s="88"/>
      <c r="I41" s="88"/>
      <c r="J41" s="180"/>
      <c r="K41" s="79">
        <v>14</v>
      </c>
      <c r="L41" s="79">
        <v>12</v>
      </c>
      <c r="M41" s="79">
        <v>6</v>
      </c>
      <c r="N41" s="89">
        <v>2</v>
      </c>
      <c r="O41" s="90">
        <v>0</v>
      </c>
      <c r="P41" s="91">
        <f>N41+O41</f>
        <v>2</v>
      </c>
      <c r="Q41" s="80">
        <f>IFERROR(P41/M41,"-")</f>
        <v>0.33333333333333</v>
      </c>
      <c r="R41" s="79">
        <v>2</v>
      </c>
      <c r="S41" s="79">
        <v>0</v>
      </c>
      <c r="T41" s="80">
        <f>IFERROR(R41/(P41),"-")</f>
        <v>1</v>
      </c>
      <c r="U41" s="186"/>
      <c r="V41" s="82">
        <v>1</v>
      </c>
      <c r="W41" s="80">
        <f>IF(P41=0,"-",V41/P41)</f>
        <v>0.5</v>
      </c>
      <c r="X41" s="185">
        <v>10000</v>
      </c>
      <c r="Y41" s="186">
        <f>IFERROR(X41/P41,"-")</f>
        <v>5000</v>
      </c>
      <c r="Z41" s="186">
        <f>IFERROR(X41/V41,"-")</f>
        <v>10000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0.5</v>
      </c>
      <c r="BY41" s="126">
        <v>1</v>
      </c>
      <c r="BZ41" s="127">
        <f>IFERROR(BY41/BW41,"-")</f>
        <v>1</v>
      </c>
      <c r="CA41" s="128">
        <v>10000</v>
      </c>
      <c r="CB41" s="129">
        <f>IFERROR(CA41/BW41,"-")</f>
        <v>10000</v>
      </c>
      <c r="CC41" s="130"/>
      <c r="CD41" s="130">
        <v>1</v>
      </c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10000</v>
      </c>
      <c r="CQ41" s="139">
        <v>10000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1.8055555555556</v>
      </c>
      <c r="B42" s="189" t="s">
        <v>159</v>
      </c>
      <c r="C42" s="189"/>
      <c r="D42" s="189" t="s">
        <v>62</v>
      </c>
      <c r="E42" s="189" t="s">
        <v>123</v>
      </c>
      <c r="F42" s="189" t="s">
        <v>64</v>
      </c>
      <c r="G42" s="88" t="s">
        <v>124</v>
      </c>
      <c r="H42" s="88" t="s">
        <v>146</v>
      </c>
      <c r="I42" s="191" t="s">
        <v>114</v>
      </c>
      <c r="J42" s="180">
        <v>36000</v>
      </c>
      <c r="K42" s="79">
        <v>1</v>
      </c>
      <c r="L42" s="79">
        <v>0</v>
      </c>
      <c r="M42" s="79">
        <v>23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186">
        <f>IFERROR(J42/SUM(N42:O43),"-")</f>
        <v>36000</v>
      </c>
      <c r="V42" s="82">
        <v>0</v>
      </c>
      <c r="W42" s="80" t="str">
        <f>IF(P42=0,"-",V42/P42)</f>
        <v>-</v>
      </c>
      <c r="X42" s="185">
        <v>0</v>
      </c>
      <c r="Y42" s="186" t="str">
        <f>IFERROR(X42/P42,"-")</f>
        <v>-</v>
      </c>
      <c r="Z42" s="186" t="str">
        <f>IFERROR(X42/V42,"-")</f>
        <v>-</v>
      </c>
      <c r="AA42" s="180">
        <f>SUM(X42:X43)-SUM(J42:J43)</f>
        <v>29000</v>
      </c>
      <c r="AB42" s="83">
        <f>SUM(X42:X43)/SUM(J42:J43)</f>
        <v>1.8055555555556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160</v>
      </c>
      <c r="C43" s="189"/>
      <c r="D43" s="189" t="s">
        <v>62</v>
      </c>
      <c r="E43" s="189" t="s">
        <v>123</v>
      </c>
      <c r="F43" s="189" t="s">
        <v>99</v>
      </c>
      <c r="G43" s="88"/>
      <c r="H43" s="88"/>
      <c r="I43" s="88"/>
      <c r="J43" s="180"/>
      <c r="K43" s="79">
        <v>6</v>
      </c>
      <c r="L43" s="79">
        <v>5</v>
      </c>
      <c r="M43" s="79">
        <v>4</v>
      </c>
      <c r="N43" s="89">
        <v>1</v>
      </c>
      <c r="O43" s="90">
        <v>0</v>
      </c>
      <c r="P43" s="91">
        <f>N43+O43</f>
        <v>1</v>
      </c>
      <c r="Q43" s="80">
        <f>IFERROR(P43/M43,"-")</f>
        <v>0.25</v>
      </c>
      <c r="R43" s="79">
        <v>1</v>
      </c>
      <c r="S43" s="79">
        <v>0</v>
      </c>
      <c r="T43" s="80">
        <f>IFERROR(R43/(P43),"-")</f>
        <v>1</v>
      </c>
      <c r="U43" s="186"/>
      <c r="V43" s="82">
        <v>1</v>
      </c>
      <c r="W43" s="80">
        <f>IF(P43=0,"-",V43/P43)</f>
        <v>1</v>
      </c>
      <c r="X43" s="185">
        <v>65000</v>
      </c>
      <c r="Y43" s="186">
        <f>IFERROR(X43/P43,"-")</f>
        <v>65000</v>
      </c>
      <c r="Z43" s="186">
        <f>IFERROR(X43/V43,"-")</f>
        <v>65000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1</v>
      </c>
      <c r="BG43" s="110">
        <v>1</v>
      </c>
      <c r="BH43" s="112">
        <f>IFERROR(BG43/BE43,"-")</f>
        <v>1</v>
      </c>
      <c r="BI43" s="113">
        <v>65000</v>
      </c>
      <c r="BJ43" s="114">
        <f>IFERROR(BI43/BE43,"-")</f>
        <v>65000</v>
      </c>
      <c r="BK43" s="115"/>
      <c r="BL43" s="115"/>
      <c r="BM43" s="115">
        <v>1</v>
      </c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65000</v>
      </c>
      <c r="CQ43" s="139">
        <v>65000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189" t="s">
        <v>161</v>
      </c>
      <c r="C44" s="189"/>
      <c r="D44" s="189" t="s">
        <v>150</v>
      </c>
      <c r="E44" s="189" t="s">
        <v>129</v>
      </c>
      <c r="F44" s="189" t="s">
        <v>64</v>
      </c>
      <c r="G44" s="88" t="s">
        <v>124</v>
      </c>
      <c r="H44" s="88" t="s">
        <v>146</v>
      </c>
      <c r="I44" s="190" t="s">
        <v>162</v>
      </c>
      <c r="J44" s="180">
        <v>36000</v>
      </c>
      <c r="K44" s="79">
        <v>4</v>
      </c>
      <c r="L44" s="79">
        <v>0</v>
      </c>
      <c r="M44" s="79">
        <v>34</v>
      </c>
      <c r="N44" s="89">
        <v>1</v>
      </c>
      <c r="O44" s="90">
        <v>0</v>
      </c>
      <c r="P44" s="91">
        <f>N44+O44</f>
        <v>1</v>
      </c>
      <c r="Q44" s="80">
        <f>IFERROR(P44/M44,"-")</f>
        <v>0.029411764705882</v>
      </c>
      <c r="R44" s="79">
        <v>0</v>
      </c>
      <c r="S44" s="79">
        <v>1</v>
      </c>
      <c r="T44" s="80">
        <f>IFERROR(R44/(P44),"-")</f>
        <v>0</v>
      </c>
      <c r="U44" s="186">
        <f>IFERROR(J44/SUM(N44:O45),"-")</f>
        <v>18000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-36000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163</v>
      </c>
      <c r="C45" s="189"/>
      <c r="D45" s="189" t="s">
        <v>150</v>
      </c>
      <c r="E45" s="189" t="s">
        <v>129</v>
      </c>
      <c r="F45" s="189" t="s">
        <v>99</v>
      </c>
      <c r="G45" s="88"/>
      <c r="H45" s="88"/>
      <c r="I45" s="88"/>
      <c r="J45" s="180"/>
      <c r="K45" s="79">
        <v>4</v>
      </c>
      <c r="L45" s="79">
        <v>3</v>
      </c>
      <c r="M45" s="79">
        <v>1</v>
      </c>
      <c r="N45" s="89">
        <v>1</v>
      </c>
      <c r="O45" s="90">
        <v>0</v>
      </c>
      <c r="P45" s="91">
        <f>N45+O45</f>
        <v>1</v>
      </c>
      <c r="Q45" s="80">
        <f>IFERROR(P45/M45,"-")</f>
        <v>1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</v>
      </c>
      <c r="B46" s="189" t="s">
        <v>164</v>
      </c>
      <c r="C46" s="189"/>
      <c r="D46" s="189" t="s">
        <v>153</v>
      </c>
      <c r="E46" s="189" t="s">
        <v>132</v>
      </c>
      <c r="F46" s="189" t="s">
        <v>64</v>
      </c>
      <c r="G46" s="88" t="s">
        <v>124</v>
      </c>
      <c r="H46" s="88" t="s">
        <v>146</v>
      </c>
      <c r="I46" s="191" t="s">
        <v>165</v>
      </c>
      <c r="J46" s="180">
        <v>36000</v>
      </c>
      <c r="K46" s="79">
        <v>3</v>
      </c>
      <c r="L46" s="79">
        <v>0</v>
      </c>
      <c r="M46" s="79">
        <v>25</v>
      </c>
      <c r="N46" s="89">
        <v>1</v>
      </c>
      <c r="O46" s="90">
        <v>0</v>
      </c>
      <c r="P46" s="91">
        <f>N46+O46</f>
        <v>1</v>
      </c>
      <c r="Q46" s="80">
        <f>IFERROR(P46/M46,"-")</f>
        <v>0.04</v>
      </c>
      <c r="R46" s="79">
        <v>1</v>
      </c>
      <c r="S46" s="79">
        <v>0</v>
      </c>
      <c r="T46" s="80">
        <f>IFERROR(R46/(P46),"-")</f>
        <v>1</v>
      </c>
      <c r="U46" s="186">
        <f>IFERROR(J46/SUM(N46:O47),"-")</f>
        <v>36000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-36000</v>
      </c>
      <c r="AB46" s="83">
        <f>SUM(X46:X47)/SUM(J46:J47)</f>
        <v>0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166</v>
      </c>
      <c r="C47" s="189"/>
      <c r="D47" s="189" t="s">
        <v>153</v>
      </c>
      <c r="E47" s="189" t="s">
        <v>132</v>
      </c>
      <c r="F47" s="189" t="s">
        <v>99</v>
      </c>
      <c r="G47" s="88"/>
      <c r="H47" s="88"/>
      <c r="I47" s="88"/>
      <c r="J47" s="180"/>
      <c r="K47" s="79">
        <v>8</v>
      </c>
      <c r="L47" s="79">
        <v>7</v>
      </c>
      <c r="M47" s="79">
        <v>1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189" t="s">
        <v>167</v>
      </c>
      <c r="C48" s="189"/>
      <c r="D48" s="189" t="s">
        <v>157</v>
      </c>
      <c r="E48" s="189" t="s">
        <v>135</v>
      </c>
      <c r="F48" s="189" t="s">
        <v>64</v>
      </c>
      <c r="G48" s="88" t="s">
        <v>124</v>
      </c>
      <c r="H48" s="88" t="s">
        <v>146</v>
      </c>
      <c r="I48" s="190" t="s">
        <v>118</v>
      </c>
      <c r="J48" s="180">
        <v>36000</v>
      </c>
      <c r="K48" s="79">
        <v>6</v>
      </c>
      <c r="L48" s="79">
        <v>0</v>
      </c>
      <c r="M48" s="79">
        <v>36</v>
      </c>
      <c r="N48" s="89">
        <v>1</v>
      </c>
      <c r="O48" s="90">
        <v>0</v>
      </c>
      <c r="P48" s="91">
        <f>N48+O48</f>
        <v>1</v>
      </c>
      <c r="Q48" s="80">
        <f>IFERROR(P48/M48,"-")</f>
        <v>0.027777777777778</v>
      </c>
      <c r="R48" s="79">
        <v>0</v>
      </c>
      <c r="S48" s="79">
        <v>0</v>
      </c>
      <c r="T48" s="80">
        <f>IFERROR(R48/(P48),"-")</f>
        <v>0</v>
      </c>
      <c r="U48" s="186">
        <f>IFERROR(J48/SUM(N48:O49),"-")</f>
        <v>36000</v>
      </c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>
        <f>SUM(X48:X49)-SUM(J48:J49)</f>
        <v>-36000</v>
      </c>
      <c r="AB48" s="83">
        <f>SUM(X48:X49)/SUM(J48:J49)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168</v>
      </c>
      <c r="C49" s="189"/>
      <c r="D49" s="189" t="s">
        <v>157</v>
      </c>
      <c r="E49" s="189" t="s">
        <v>135</v>
      </c>
      <c r="F49" s="189" t="s">
        <v>99</v>
      </c>
      <c r="G49" s="88"/>
      <c r="H49" s="88"/>
      <c r="I49" s="88"/>
      <c r="J49" s="180"/>
      <c r="K49" s="79">
        <v>12</v>
      </c>
      <c r="L49" s="79">
        <v>9</v>
      </c>
      <c r="M49" s="79">
        <v>0</v>
      </c>
      <c r="N49" s="89">
        <v>0</v>
      </c>
      <c r="O49" s="90">
        <v>0</v>
      </c>
      <c r="P49" s="91">
        <f>N49+O49</f>
        <v>0</v>
      </c>
      <c r="Q49" s="80" t="str">
        <f>IFERROR(P49/M49,"-")</f>
        <v>-</v>
      </c>
      <c r="R49" s="79">
        <v>0</v>
      </c>
      <c r="S49" s="79">
        <v>0</v>
      </c>
      <c r="T49" s="80" t="str">
        <f>IFERROR(R49/(P49),"-")</f>
        <v>-</v>
      </c>
      <c r="U49" s="186"/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2.3833333333333</v>
      </c>
      <c r="B50" s="189" t="s">
        <v>169</v>
      </c>
      <c r="C50" s="189"/>
      <c r="D50" s="189" t="s">
        <v>150</v>
      </c>
      <c r="E50" s="189" t="s">
        <v>170</v>
      </c>
      <c r="F50" s="189" t="s">
        <v>64</v>
      </c>
      <c r="G50" s="88" t="s">
        <v>104</v>
      </c>
      <c r="H50" s="88" t="s">
        <v>66</v>
      </c>
      <c r="I50" s="88" t="s">
        <v>171</v>
      </c>
      <c r="J50" s="180">
        <v>60000</v>
      </c>
      <c r="K50" s="79">
        <v>4</v>
      </c>
      <c r="L50" s="79">
        <v>0</v>
      </c>
      <c r="M50" s="79">
        <v>21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186">
        <f>IFERROR(J50/SUM(N50:O51),"-")</f>
        <v>6666.6666666667</v>
      </c>
      <c r="V50" s="82">
        <v>0</v>
      </c>
      <c r="W50" s="80" t="str">
        <f>IF(P50=0,"-",V50/P50)</f>
        <v>-</v>
      </c>
      <c r="X50" s="185">
        <v>0</v>
      </c>
      <c r="Y50" s="186" t="str">
        <f>IFERROR(X50/P50,"-")</f>
        <v>-</v>
      </c>
      <c r="Z50" s="186" t="str">
        <f>IFERROR(X50/V50,"-")</f>
        <v>-</v>
      </c>
      <c r="AA50" s="180">
        <f>SUM(X50:X51)-SUM(J50:J51)</f>
        <v>83000</v>
      </c>
      <c r="AB50" s="83">
        <f>SUM(X50:X51)/SUM(J50:J51)</f>
        <v>2.3833333333333</v>
      </c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172</v>
      </c>
      <c r="C51" s="189"/>
      <c r="D51" s="189" t="s">
        <v>150</v>
      </c>
      <c r="E51" s="189" t="s">
        <v>170</v>
      </c>
      <c r="F51" s="189" t="s">
        <v>99</v>
      </c>
      <c r="G51" s="88"/>
      <c r="H51" s="88"/>
      <c r="I51" s="88"/>
      <c r="J51" s="180"/>
      <c r="K51" s="79">
        <v>18</v>
      </c>
      <c r="L51" s="79">
        <v>17</v>
      </c>
      <c r="M51" s="79">
        <v>19</v>
      </c>
      <c r="N51" s="89">
        <v>9</v>
      </c>
      <c r="O51" s="90">
        <v>0</v>
      </c>
      <c r="P51" s="91">
        <f>N51+O51</f>
        <v>9</v>
      </c>
      <c r="Q51" s="80">
        <f>IFERROR(P51/M51,"-")</f>
        <v>0.47368421052632</v>
      </c>
      <c r="R51" s="79">
        <v>3</v>
      </c>
      <c r="S51" s="79">
        <v>2</v>
      </c>
      <c r="T51" s="80">
        <f>IFERROR(R51/(P51),"-")</f>
        <v>0.33333333333333</v>
      </c>
      <c r="U51" s="186"/>
      <c r="V51" s="82">
        <v>2</v>
      </c>
      <c r="W51" s="80">
        <f>IF(P51=0,"-",V51/P51)</f>
        <v>0.22222222222222</v>
      </c>
      <c r="X51" s="185">
        <v>143000</v>
      </c>
      <c r="Y51" s="186">
        <f>IFERROR(X51/P51,"-")</f>
        <v>15888.888888889</v>
      </c>
      <c r="Z51" s="186">
        <f>IFERROR(X51/V51,"-")</f>
        <v>71500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0.11111111111111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0.22222222222222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0.22222222222222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0.22222222222222</v>
      </c>
      <c r="BY51" s="126">
        <v>2</v>
      </c>
      <c r="BZ51" s="127">
        <f>IFERROR(BY51/BW51,"-")</f>
        <v>1</v>
      </c>
      <c r="CA51" s="128">
        <v>143000</v>
      </c>
      <c r="CB51" s="129">
        <f>IFERROR(CA51/BW51,"-")</f>
        <v>71500</v>
      </c>
      <c r="CC51" s="130">
        <v>1</v>
      </c>
      <c r="CD51" s="130"/>
      <c r="CE51" s="130">
        <v>1</v>
      </c>
      <c r="CF51" s="131">
        <v>2</v>
      </c>
      <c r="CG51" s="132">
        <f>IF(P51=0,"",IF(CF51=0,"",(CF51/P51)))</f>
        <v>0.22222222222222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2</v>
      </c>
      <c r="CP51" s="139">
        <v>143000</v>
      </c>
      <c r="CQ51" s="139">
        <v>140000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0</v>
      </c>
      <c r="B52" s="189" t="s">
        <v>173</v>
      </c>
      <c r="C52" s="189"/>
      <c r="D52" s="189" t="s">
        <v>62</v>
      </c>
      <c r="E52" s="189" t="s">
        <v>174</v>
      </c>
      <c r="F52" s="189" t="s">
        <v>64</v>
      </c>
      <c r="G52" s="88" t="s">
        <v>104</v>
      </c>
      <c r="H52" s="88" t="s">
        <v>66</v>
      </c>
      <c r="I52" s="88" t="s">
        <v>175</v>
      </c>
      <c r="J52" s="180">
        <v>60000</v>
      </c>
      <c r="K52" s="79">
        <v>8</v>
      </c>
      <c r="L52" s="79">
        <v>0</v>
      </c>
      <c r="M52" s="79">
        <v>39</v>
      </c>
      <c r="N52" s="89">
        <v>3</v>
      </c>
      <c r="O52" s="90">
        <v>0</v>
      </c>
      <c r="P52" s="91">
        <f>N52+O52</f>
        <v>3</v>
      </c>
      <c r="Q52" s="80">
        <f>IFERROR(P52/M52,"-")</f>
        <v>0.076923076923077</v>
      </c>
      <c r="R52" s="79">
        <v>0</v>
      </c>
      <c r="S52" s="79">
        <v>2</v>
      </c>
      <c r="T52" s="80">
        <f>IFERROR(R52/(P52),"-")</f>
        <v>0</v>
      </c>
      <c r="U52" s="186">
        <f>IFERROR(J52/SUM(N52:O53),"-")</f>
        <v>12000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-60000</v>
      </c>
      <c r="AB52" s="83">
        <f>SUM(X52:X53)/SUM(J52:J53)</f>
        <v>0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2</v>
      </c>
      <c r="AN52" s="99">
        <f>IF(P52=0,"",IF(AM52=0,"",(AM52/P52)))</f>
        <v>0.66666666666667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0.33333333333333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176</v>
      </c>
      <c r="C53" s="189"/>
      <c r="D53" s="189" t="s">
        <v>62</v>
      </c>
      <c r="E53" s="189" t="s">
        <v>174</v>
      </c>
      <c r="F53" s="189" t="s">
        <v>99</v>
      </c>
      <c r="G53" s="88"/>
      <c r="H53" s="88"/>
      <c r="I53" s="88"/>
      <c r="J53" s="180"/>
      <c r="K53" s="79">
        <v>20</v>
      </c>
      <c r="L53" s="79">
        <v>17</v>
      </c>
      <c r="M53" s="79">
        <v>34</v>
      </c>
      <c r="N53" s="89">
        <v>2</v>
      </c>
      <c r="O53" s="90">
        <v>0</v>
      </c>
      <c r="P53" s="91">
        <f>N53+O53</f>
        <v>2</v>
      </c>
      <c r="Q53" s="80">
        <f>IFERROR(P53/M53,"-")</f>
        <v>0.058823529411765</v>
      </c>
      <c r="R53" s="79">
        <v>0</v>
      </c>
      <c r="S53" s="79">
        <v>0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0.16666666666667</v>
      </c>
      <c r="B54" s="189" t="s">
        <v>177</v>
      </c>
      <c r="C54" s="189"/>
      <c r="D54" s="189" t="s">
        <v>153</v>
      </c>
      <c r="E54" s="189" t="s">
        <v>178</v>
      </c>
      <c r="F54" s="189" t="s">
        <v>64</v>
      </c>
      <c r="G54" s="88" t="s">
        <v>104</v>
      </c>
      <c r="H54" s="88" t="s">
        <v>66</v>
      </c>
      <c r="I54" s="88" t="s">
        <v>179</v>
      </c>
      <c r="J54" s="180">
        <v>60000</v>
      </c>
      <c r="K54" s="79">
        <v>4</v>
      </c>
      <c r="L54" s="79">
        <v>0</v>
      </c>
      <c r="M54" s="79">
        <v>28</v>
      </c>
      <c r="N54" s="89">
        <v>1</v>
      </c>
      <c r="O54" s="90">
        <v>0</v>
      </c>
      <c r="P54" s="91">
        <f>N54+O54</f>
        <v>1</v>
      </c>
      <c r="Q54" s="80">
        <f>IFERROR(P54/M54,"-")</f>
        <v>0.035714285714286</v>
      </c>
      <c r="R54" s="79">
        <v>0</v>
      </c>
      <c r="S54" s="79">
        <v>1</v>
      </c>
      <c r="T54" s="80">
        <f>IFERROR(R54/(P54),"-")</f>
        <v>0</v>
      </c>
      <c r="U54" s="186">
        <f>IFERROR(J54/SUM(N54:O55),"-")</f>
        <v>20000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-50000</v>
      </c>
      <c r="AB54" s="83">
        <f>SUM(X54:X55)/SUM(J54:J55)</f>
        <v>0.16666666666667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180</v>
      </c>
      <c r="C55" s="189"/>
      <c r="D55" s="189" t="s">
        <v>153</v>
      </c>
      <c r="E55" s="189" t="s">
        <v>178</v>
      </c>
      <c r="F55" s="189" t="s">
        <v>99</v>
      </c>
      <c r="G55" s="88"/>
      <c r="H55" s="88"/>
      <c r="I55" s="88"/>
      <c r="J55" s="180"/>
      <c r="K55" s="79">
        <v>26</v>
      </c>
      <c r="L55" s="79">
        <v>19</v>
      </c>
      <c r="M55" s="79">
        <v>12</v>
      </c>
      <c r="N55" s="89">
        <v>2</v>
      </c>
      <c r="O55" s="90">
        <v>0</v>
      </c>
      <c r="P55" s="91">
        <f>N55+O55</f>
        <v>2</v>
      </c>
      <c r="Q55" s="80">
        <f>IFERROR(P55/M55,"-")</f>
        <v>0.16666666666667</v>
      </c>
      <c r="R55" s="79">
        <v>1</v>
      </c>
      <c r="S55" s="79">
        <v>1</v>
      </c>
      <c r="T55" s="80">
        <f>IFERROR(R55/(P55),"-")</f>
        <v>0.5</v>
      </c>
      <c r="U55" s="186"/>
      <c r="V55" s="82">
        <v>2</v>
      </c>
      <c r="W55" s="80">
        <f>IF(P55=0,"-",V55/P55)</f>
        <v>1</v>
      </c>
      <c r="X55" s="185">
        <v>10000</v>
      </c>
      <c r="Y55" s="186">
        <f>IFERROR(X55/P55,"-")</f>
        <v>5000</v>
      </c>
      <c r="Z55" s="186">
        <f>IFERROR(X55/V55,"-")</f>
        <v>5000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2</v>
      </c>
      <c r="BX55" s="125">
        <f>IF(P55=0,"",IF(BW55=0,"",(BW55/P55)))</f>
        <v>1</v>
      </c>
      <c r="BY55" s="126">
        <v>2</v>
      </c>
      <c r="BZ55" s="127">
        <f>IFERROR(BY55/BW55,"-")</f>
        <v>1</v>
      </c>
      <c r="CA55" s="128">
        <v>10000</v>
      </c>
      <c r="CB55" s="129">
        <f>IFERROR(CA55/BW55,"-")</f>
        <v>5000</v>
      </c>
      <c r="CC55" s="130">
        <v>2</v>
      </c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10000</v>
      </c>
      <c r="CQ55" s="139">
        <v>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0.33333333333333</v>
      </c>
      <c r="B56" s="189" t="s">
        <v>181</v>
      </c>
      <c r="C56" s="189"/>
      <c r="D56" s="189" t="s">
        <v>68</v>
      </c>
      <c r="E56" s="189" t="s">
        <v>69</v>
      </c>
      <c r="F56" s="189" t="s">
        <v>64</v>
      </c>
      <c r="G56" s="88" t="s">
        <v>104</v>
      </c>
      <c r="H56" s="88" t="s">
        <v>66</v>
      </c>
      <c r="I56" s="88" t="s">
        <v>182</v>
      </c>
      <c r="J56" s="180">
        <v>60000</v>
      </c>
      <c r="K56" s="79">
        <v>1</v>
      </c>
      <c r="L56" s="79">
        <v>0</v>
      </c>
      <c r="M56" s="79">
        <v>20</v>
      </c>
      <c r="N56" s="89">
        <v>1</v>
      </c>
      <c r="O56" s="90">
        <v>0</v>
      </c>
      <c r="P56" s="91">
        <f>N56+O56</f>
        <v>1</v>
      </c>
      <c r="Q56" s="80">
        <f>IFERROR(P56/M56,"-")</f>
        <v>0.05</v>
      </c>
      <c r="R56" s="79">
        <v>0</v>
      </c>
      <c r="S56" s="79">
        <v>1</v>
      </c>
      <c r="T56" s="80">
        <f>IFERROR(R56/(P56),"-")</f>
        <v>0</v>
      </c>
      <c r="U56" s="186">
        <f>IFERROR(J56/SUM(N56:O57),"-")</f>
        <v>30000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-40000</v>
      </c>
      <c r="AB56" s="83">
        <f>SUM(X56:X57)/SUM(J56:J57)</f>
        <v>0.33333333333333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183</v>
      </c>
      <c r="C57" s="189"/>
      <c r="D57" s="189" t="s">
        <v>68</v>
      </c>
      <c r="E57" s="189" t="s">
        <v>69</v>
      </c>
      <c r="F57" s="189" t="s">
        <v>99</v>
      </c>
      <c r="G57" s="88"/>
      <c r="H57" s="88"/>
      <c r="I57" s="88"/>
      <c r="J57" s="180"/>
      <c r="K57" s="79">
        <v>8</v>
      </c>
      <c r="L57" s="79">
        <v>6</v>
      </c>
      <c r="M57" s="79">
        <v>3</v>
      </c>
      <c r="N57" s="89">
        <v>1</v>
      </c>
      <c r="O57" s="90">
        <v>0</v>
      </c>
      <c r="P57" s="91">
        <f>N57+O57</f>
        <v>1</v>
      </c>
      <c r="Q57" s="80">
        <f>IFERROR(P57/M57,"-")</f>
        <v>0.33333333333333</v>
      </c>
      <c r="R57" s="79">
        <v>1</v>
      </c>
      <c r="S57" s="79">
        <v>0</v>
      </c>
      <c r="T57" s="80">
        <f>IFERROR(R57/(P57),"-")</f>
        <v>1</v>
      </c>
      <c r="U57" s="186"/>
      <c r="V57" s="82">
        <v>1</v>
      </c>
      <c r="W57" s="80">
        <f>IF(P57=0,"-",V57/P57)</f>
        <v>1</v>
      </c>
      <c r="X57" s="185">
        <v>20000</v>
      </c>
      <c r="Y57" s="186">
        <f>IFERROR(X57/P57,"-")</f>
        <v>20000</v>
      </c>
      <c r="Z57" s="186">
        <f>IFERROR(X57/V57,"-")</f>
        <v>20000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>
        <v>1</v>
      </c>
      <c r="BQ57" s="120">
        <f>IFERROR(BP57/BN57,"-")</f>
        <v>1</v>
      </c>
      <c r="BR57" s="121">
        <v>20000</v>
      </c>
      <c r="BS57" s="122">
        <f>IFERROR(BR57/BN57,"-")</f>
        <v>20000</v>
      </c>
      <c r="BT57" s="123"/>
      <c r="BU57" s="123"/>
      <c r="BV57" s="123">
        <v>1</v>
      </c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20000</v>
      </c>
      <c r="CQ57" s="139">
        <v>20000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0.51666666666667</v>
      </c>
      <c r="B58" s="189" t="s">
        <v>184</v>
      </c>
      <c r="C58" s="189"/>
      <c r="D58" s="189" t="s">
        <v>122</v>
      </c>
      <c r="E58" s="189" t="s">
        <v>185</v>
      </c>
      <c r="F58" s="189" t="s">
        <v>64</v>
      </c>
      <c r="G58" s="88" t="s">
        <v>186</v>
      </c>
      <c r="H58" s="88" t="s">
        <v>187</v>
      </c>
      <c r="I58" s="88" t="s">
        <v>188</v>
      </c>
      <c r="J58" s="180">
        <v>120000</v>
      </c>
      <c r="K58" s="79">
        <v>20</v>
      </c>
      <c r="L58" s="79">
        <v>0</v>
      </c>
      <c r="M58" s="79">
        <v>97</v>
      </c>
      <c r="N58" s="89">
        <v>4</v>
      </c>
      <c r="O58" s="90">
        <v>0</v>
      </c>
      <c r="P58" s="91">
        <f>N58+O58</f>
        <v>4</v>
      </c>
      <c r="Q58" s="80">
        <f>IFERROR(P58/M58,"-")</f>
        <v>0.041237113402062</v>
      </c>
      <c r="R58" s="79">
        <v>1</v>
      </c>
      <c r="S58" s="79">
        <v>2</v>
      </c>
      <c r="T58" s="80">
        <f>IFERROR(R58/(P58),"-")</f>
        <v>0.25</v>
      </c>
      <c r="U58" s="186">
        <f>IFERROR(J58/SUM(N58:O60),"-")</f>
        <v>10000</v>
      </c>
      <c r="V58" s="82">
        <v>2</v>
      </c>
      <c r="W58" s="80">
        <f>IF(P58=0,"-",V58/P58)</f>
        <v>0.5</v>
      </c>
      <c r="X58" s="185">
        <v>18000</v>
      </c>
      <c r="Y58" s="186">
        <f>IFERROR(X58/P58,"-")</f>
        <v>4500</v>
      </c>
      <c r="Z58" s="186">
        <f>IFERROR(X58/V58,"-")</f>
        <v>9000</v>
      </c>
      <c r="AA58" s="180">
        <f>SUM(X58:X60)-SUM(J58:J60)</f>
        <v>-58000</v>
      </c>
      <c r="AB58" s="83">
        <f>SUM(X58:X60)/SUM(J58:J60)</f>
        <v>0.51666666666667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0.5</v>
      </c>
      <c r="BP58" s="119">
        <v>1</v>
      </c>
      <c r="BQ58" s="120">
        <f>IFERROR(BP58/BN58,"-")</f>
        <v>0.5</v>
      </c>
      <c r="BR58" s="121">
        <v>13000</v>
      </c>
      <c r="BS58" s="122">
        <f>IFERROR(BR58/BN58,"-")</f>
        <v>6500</v>
      </c>
      <c r="BT58" s="123"/>
      <c r="BU58" s="123"/>
      <c r="BV58" s="123">
        <v>1</v>
      </c>
      <c r="BW58" s="124">
        <v>2</v>
      </c>
      <c r="BX58" s="125">
        <f>IF(P58=0,"",IF(BW58=0,"",(BW58/P58)))</f>
        <v>0.5</v>
      </c>
      <c r="BY58" s="126">
        <v>1</v>
      </c>
      <c r="BZ58" s="127">
        <f>IFERROR(BY58/BW58,"-")</f>
        <v>0.5</v>
      </c>
      <c r="CA58" s="128">
        <v>5000</v>
      </c>
      <c r="CB58" s="129">
        <f>IFERROR(CA58/BW58,"-")</f>
        <v>2500</v>
      </c>
      <c r="CC58" s="130">
        <v>1</v>
      </c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2</v>
      </c>
      <c r="CP58" s="139">
        <v>18000</v>
      </c>
      <c r="CQ58" s="139">
        <v>13000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189</v>
      </c>
      <c r="C59" s="189"/>
      <c r="D59" s="189" t="s">
        <v>128</v>
      </c>
      <c r="E59" s="189" t="s">
        <v>190</v>
      </c>
      <c r="F59" s="189" t="s">
        <v>64</v>
      </c>
      <c r="G59" s="88"/>
      <c r="H59" s="88" t="s">
        <v>187</v>
      </c>
      <c r="I59" s="88" t="s">
        <v>191</v>
      </c>
      <c r="J59" s="180"/>
      <c r="K59" s="79">
        <v>17</v>
      </c>
      <c r="L59" s="79">
        <v>0</v>
      </c>
      <c r="M59" s="79">
        <v>58</v>
      </c>
      <c r="N59" s="89">
        <v>3</v>
      </c>
      <c r="O59" s="90">
        <v>0</v>
      </c>
      <c r="P59" s="91">
        <f>N59+O59</f>
        <v>3</v>
      </c>
      <c r="Q59" s="80">
        <f>IFERROR(P59/M59,"-")</f>
        <v>0.051724137931034</v>
      </c>
      <c r="R59" s="79">
        <v>3</v>
      </c>
      <c r="S59" s="79">
        <v>0</v>
      </c>
      <c r="T59" s="80">
        <f>IFERROR(R59/(P59),"-")</f>
        <v>1</v>
      </c>
      <c r="U59" s="186"/>
      <c r="V59" s="82">
        <v>1</v>
      </c>
      <c r="W59" s="80">
        <f>IF(P59=0,"-",V59/P59)</f>
        <v>0.33333333333333</v>
      </c>
      <c r="X59" s="185">
        <v>3000</v>
      </c>
      <c r="Y59" s="186">
        <f>IFERROR(X59/P59,"-")</f>
        <v>1000</v>
      </c>
      <c r="Z59" s="186">
        <f>IFERROR(X59/V59,"-")</f>
        <v>3000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2</v>
      </c>
      <c r="BO59" s="118">
        <f>IF(P59=0,"",IF(BN59=0,"",(BN59/P59)))</f>
        <v>0.66666666666667</v>
      </c>
      <c r="BP59" s="119">
        <v>1</v>
      </c>
      <c r="BQ59" s="120">
        <f>IFERROR(BP59/BN59,"-")</f>
        <v>0.5</v>
      </c>
      <c r="BR59" s="121">
        <v>3000</v>
      </c>
      <c r="BS59" s="122">
        <f>IFERROR(BR59/BN59,"-")</f>
        <v>1500</v>
      </c>
      <c r="BT59" s="123">
        <v>1</v>
      </c>
      <c r="BU59" s="123"/>
      <c r="BV59" s="123"/>
      <c r="BW59" s="124">
        <v>1</v>
      </c>
      <c r="BX59" s="125">
        <f>IF(P59=0,"",IF(BW59=0,"",(BW59/P59)))</f>
        <v>0.33333333333333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3000</v>
      </c>
      <c r="CQ59" s="139">
        <v>3000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192</v>
      </c>
      <c r="C60" s="189"/>
      <c r="D60" s="189" t="s">
        <v>98</v>
      </c>
      <c r="E60" s="189" t="s">
        <v>98</v>
      </c>
      <c r="F60" s="189" t="s">
        <v>99</v>
      </c>
      <c r="G60" s="88"/>
      <c r="H60" s="88"/>
      <c r="I60" s="88"/>
      <c r="J60" s="180"/>
      <c r="K60" s="79">
        <v>57</v>
      </c>
      <c r="L60" s="79">
        <v>29</v>
      </c>
      <c r="M60" s="79">
        <v>86</v>
      </c>
      <c r="N60" s="89">
        <v>5</v>
      </c>
      <c r="O60" s="90">
        <v>0</v>
      </c>
      <c r="P60" s="91">
        <f>N60+O60</f>
        <v>5</v>
      </c>
      <c r="Q60" s="80">
        <f>IFERROR(P60/M60,"-")</f>
        <v>0.058139534883721</v>
      </c>
      <c r="R60" s="79">
        <v>2</v>
      </c>
      <c r="S60" s="79">
        <v>0</v>
      </c>
      <c r="T60" s="80">
        <f>IFERROR(R60/(P60),"-")</f>
        <v>0.4</v>
      </c>
      <c r="U60" s="186"/>
      <c r="V60" s="82">
        <v>3</v>
      </c>
      <c r="W60" s="80">
        <f>IF(P60=0,"-",V60/P60)</f>
        <v>0.6</v>
      </c>
      <c r="X60" s="185">
        <v>41000</v>
      </c>
      <c r="Y60" s="186">
        <f>IFERROR(X60/P60,"-")</f>
        <v>8200</v>
      </c>
      <c r="Z60" s="186">
        <f>IFERROR(X60/V60,"-")</f>
        <v>13666.666666667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0.2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4</v>
      </c>
      <c r="BX60" s="125">
        <f>IF(P60=0,"",IF(BW60=0,"",(BW60/P60)))</f>
        <v>0.8</v>
      </c>
      <c r="BY60" s="126">
        <v>3</v>
      </c>
      <c r="BZ60" s="127">
        <f>IFERROR(BY60/BW60,"-")</f>
        <v>0.75</v>
      </c>
      <c r="CA60" s="128">
        <v>41000</v>
      </c>
      <c r="CB60" s="129">
        <f>IFERROR(CA60/BW60,"-")</f>
        <v>10250</v>
      </c>
      <c r="CC60" s="130">
        <v>1</v>
      </c>
      <c r="CD60" s="130"/>
      <c r="CE60" s="130">
        <v>2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3</v>
      </c>
      <c r="CP60" s="139">
        <v>41000</v>
      </c>
      <c r="CQ60" s="139">
        <v>18000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5.6583333333333</v>
      </c>
      <c r="B61" s="189" t="s">
        <v>193</v>
      </c>
      <c r="C61" s="189"/>
      <c r="D61" s="189" t="s">
        <v>194</v>
      </c>
      <c r="E61" s="189" t="s">
        <v>123</v>
      </c>
      <c r="F61" s="189" t="s">
        <v>64</v>
      </c>
      <c r="G61" s="88" t="s">
        <v>195</v>
      </c>
      <c r="H61" s="88" t="s">
        <v>196</v>
      </c>
      <c r="I61" s="191" t="s">
        <v>147</v>
      </c>
      <c r="J61" s="180">
        <v>120000</v>
      </c>
      <c r="K61" s="79">
        <v>0</v>
      </c>
      <c r="L61" s="79">
        <v>0</v>
      </c>
      <c r="M61" s="79">
        <v>27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186">
        <f>IFERROR(J61/SUM(N61:O65),"-")</f>
        <v>12000</v>
      </c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>
        <f>SUM(X61:X65)-SUM(J61:J65)</f>
        <v>559000</v>
      </c>
      <c r="AB61" s="83">
        <f>SUM(X61:X65)/SUM(J61:J65)</f>
        <v>5.6583333333333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197</v>
      </c>
      <c r="C62" s="189"/>
      <c r="D62" s="189" t="s">
        <v>198</v>
      </c>
      <c r="E62" s="189" t="s">
        <v>129</v>
      </c>
      <c r="F62" s="189" t="s">
        <v>64</v>
      </c>
      <c r="G62" s="88" t="s">
        <v>195</v>
      </c>
      <c r="H62" s="88" t="s">
        <v>196</v>
      </c>
      <c r="I62" s="190" t="s">
        <v>110</v>
      </c>
      <c r="J62" s="180"/>
      <c r="K62" s="79">
        <v>4</v>
      </c>
      <c r="L62" s="79">
        <v>0</v>
      </c>
      <c r="M62" s="79">
        <v>36</v>
      </c>
      <c r="N62" s="89">
        <v>1</v>
      </c>
      <c r="O62" s="90">
        <v>0</v>
      </c>
      <c r="P62" s="91">
        <f>N62+O62</f>
        <v>1</v>
      </c>
      <c r="Q62" s="80">
        <f>IFERROR(P62/M62,"-")</f>
        <v>0.027777777777778</v>
      </c>
      <c r="R62" s="79">
        <v>1</v>
      </c>
      <c r="S62" s="79">
        <v>0</v>
      </c>
      <c r="T62" s="80">
        <f>IFERROR(R62/(P62),"-")</f>
        <v>1</v>
      </c>
      <c r="U62" s="186"/>
      <c r="V62" s="82">
        <v>1</v>
      </c>
      <c r="W62" s="80">
        <f>IF(P62=0,"-",V62/P62)</f>
        <v>1</v>
      </c>
      <c r="X62" s="185">
        <v>13000</v>
      </c>
      <c r="Y62" s="186">
        <f>IFERROR(X62/P62,"-")</f>
        <v>13000</v>
      </c>
      <c r="Z62" s="186">
        <f>IFERROR(X62/V62,"-")</f>
        <v>13000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1</v>
      </c>
      <c r="BY62" s="126">
        <v>1</v>
      </c>
      <c r="BZ62" s="127">
        <f>IFERROR(BY62/BW62,"-")</f>
        <v>1</v>
      </c>
      <c r="CA62" s="128">
        <v>13000</v>
      </c>
      <c r="CB62" s="129">
        <f>IFERROR(CA62/BW62,"-")</f>
        <v>13000</v>
      </c>
      <c r="CC62" s="130"/>
      <c r="CD62" s="130"/>
      <c r="CE62" s="130">
        <v>1</v>
      </c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13000</v>
      </c>
      <c r="CQ62" s="139">
        <v>13000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199</v>
      </c>
      <c r="C63" s="189"/>
      <c r="D63" s="189" t="s">
        <v>200</v>
      </c>
      <c r="E63" s="189" t="s">
        <v>132</v>
      </c>
      <c r="F63" s="189" t="s">
        <v>64</v>
      </c>
      <c r="G63" s="88" t="s">
        <v>195</v>
      </c>
      <c r="H63" s="88" t="s">
        <v>196</v>
      </c>
      <c r="I63" s="191" t="s">
        <v>114</v>
      </c>
      <c r="J63" s="180"/>
      <c r="K63" s="79">
        <v>1</v>
      </c>
      <c r="L63" s="79">
        <v>0</v>
      </c>
      <c r="M63" s="79">
        <v>25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186"/>
      <c r="V63" s="82">
        <v>0</v>
      </c>
      <c r="W63" s="80" t="str">
        <f>IF(P63=0,"-",V63/P63)</f>
        <v>-</v>
      </c>
      <c r="X63" s="185">
        <v>0</v>
      </c>
      <c r="Y63" s="186" t="str">
        <f>IFERROR(X63/P63,"-")</f>
        <v>-</v>
      </c>
      <c r="Z63" s="186" t="str">
        <f>IFERROR(X63/V63,"-")</f>
        <v>-</v>
      </c>
      <c r="AA63" s="18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201</v>
      </c>
      <c r="C64" s="189"/>
      <c r="D64" s="189" t="s">
        <v>202</v>
      </c>
      <c r="E64" s="189" t="s">
        <v>135</v>
      </c>
      <c r="F64" s="189" t="s">
        <v>64</v>
      </c>
      <c r="G64" s="88" t="s">
        <v>195</v>
      </c>
      <c r="H64" s="88" t="s">
        <v>196</v>
      </c>
      <c r="I64" s="190" t="s">
        <v>118</v>
      </c>
      <c r="J64" s="180"/>
      <c r="K64" s="79">
        <v>2</v>
      </c>
      <c r="L64" s="79">
        <v>0</v>
      </c>
      <c r="M64" s="79">
        <v>34</v>
      </c>
      <c r="N64" s="89">
        <v>1</v>
      </c>
      <c r="O64" s="90">
        <v>0</v>
      </c>
      <c r="P64" s="91">
        <f>N64+O64</f>
        <v>1</v>
      </c>
      <c r="Q64" s="80">
        <f>IFERROR(P64/M64,"-")</f>
        <v>0.029411764705882</v>
      </c>
      <c r="R64" s="79">
        <v>1</v>
      </c>
      <c r="S64" s="79">
        <v>0</v>
      </c>
      <c r="T64" s="80">
        <f>IFERROR(R64/(P64),"-")</f>
        <v>1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203</v>
      </c>
      <c r="C65" s="189"/>
      <c r="D65" s="189" t="s">
        <v>98</v>
      </c>
      <c r="E65" s="189" t="s">
        <v>98</v>
      </c>
      <c r="F65" s="189" t="s">
        <v>99</v>
      </c>
      <c r="G65" s="88" t="s">
        <v>100</v>
      </c>
      <c r="H65" s="88"/>
      <c r="I65" s="88"/>
      <c r="J65" s="180"/>
      <c r="K65" s="79">
        <v>124</v>
      </c>
      <c r="L65" s="79">
        <v>42</v>
      </c>
      <c r="M65" s="79">
        <v>28</v>
      </c>
      <c r="N65" s="89">
        <v>8</v>
      </c>
      <c r="O65" s="90">
        <v>0</v>
      </c>
      <c r="P65" s="91">
        <f>N65+O65</f>
        <v>8</v>
      </c>
      <c r="Q65" s="80">
        <f>IFERROR(P65/M65,"-")</f>
        <v>0.28571428571429</v>
      </c>
      <c r="R65" s="79">
        <v>8</v>
      </c>
      <c r="S65" s="79">
        <v>0</v>
      </c>
      <c r="T65" s="80">
        <f>IFERROR(R65/(P65),"-")</f>
        <v>1</v>
      </c>
      <c r="U65" s="186"/>
      <c r="V65" s="82">
        <v>7</v>
      </c>
      <c r="W65" s="80">
        <f>IF(P65=0,"-",V65/P65)</f>
        <v>0.875</v>
      </c>
      <c r="X65" s="185">
        <v>666000</v>
      </c>
      <c r="Y65" s="186">
        <f>IFERROR(X65/P65,"-")</f>
        <v>83250</v>
      </c>
      <c r="Z65" s="186">
        <f>IFERROR(X65/V65,"-")</f>
        <v>95142.857142857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0.125</v>
      </c>
      <c r="BG65" s="110">
        <v>1</v>
      </c>
      <c r="BH65" s="112">
        <f>IFERROR(BG65/BE65,"-")</f>
        <v>1</v>
      </c>
      <c r="BI65" s="113">
        <v>18000</v>
      </c>
      <c r="BJ65" s="114">
        <f>IFERROR(BI65/BE65,"-")</f>
        <v>18000</v>
      </c>
      <c r="BK65" s="115"/>
      <c r="BL65" s="115">
        <v>1</v>
      </c>
      <c r="BM65" s="115"/>
      <c r="BN65" s="117">
        <v>2</v>
      </c>
      <c r="BO65" s="118">
        <f>IF(P65=0,"",IF(BN65=0,"",(BN65/P65)))</f>
        <v>0.25</v>
      </c>
      <c r="BP65" s="119">
        <v>2</v>
      </c>
      <c r="BQ65" s="120">
        <f>IFERROR(BP65/BN65,"-")</f>
        <v>1</v>
      </c>
      <c r="BR65" s="121">
        <v>36000</v>
      </c>
      <c r="BS65" s="122">
        <f>IFERROR(BR65/BN65,"-")</f>
        <v>18000</v>
      </c>
      <c r="BT65" s="123"/>
      <c r="BU65" s="123">
        <v>1</v>
      </c>
      <c r="BV65" s="123">
        <v>1</v>
      </c>
      <c r="BW65" s="124">
        <v>5</v>
      </c>
      <c r="BX65" s="125">
        <f>IF(P65=0,"",IF(BW65=0,"",(BW65/P65)))</f>
        <v>0.625</v>
      </c>
      <c r="BY65" s="126">
        <v>4</v>
      </c>
      <c r="BZ65" s="127">
        <f>IFERROR(BY65/BW65,"-")</f>
        <v>0.8</v>
      </c>
      <c r="CA65" s="128">
        <v>612000</v>
      </c>
      <c r="CB65" s="129">
        <f>IFERROR(CA65/BW65,"-")</f>
        <v>122400</v>
      </c>
      <c r="CC65" s="130"/>
      <c r="CD65" s="130">
        <v>1</v>
      </c>
      <c r="CE65" s="130">
        <v>3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7</v>
      </c>
      <c r="CP65" s="139">
        <v>666000</v>
      </c>
      <c r="CQ65" s="139">
        <v>510000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30"/>
      <c r="B66" s="85"/>
      <c r="C66" s="86"/>
      <c r="D66" s="86"/>
      <c r="E66" s="86"/>
      <c r="F66" s="87"/>
      <c r="G66" s="88"/>
      <c r="H66" s="88"/>
      <c r="I66" s="88"/>
      <c r="J66" s="181"/>
      <c r="K66" s="34"/>
      <c r="L66" s="34"/>
      <c r="M66" s="31"/>
      <c r="N66" s="23"/>
      <c r="O66" s="23"/>
      <c r="P66" s="23"/>
      <c r="Q66" s="32"/>
      <c r="R66" s="32"/>
      <c r="S66" s="23"/>
      <c r="T66" s="32"/>
      <c r="U66" s="187"/>
      <c r="V66" s="25"/>
      <c r="W66" s="25"/>
      <c r="X66" s="187"/>
      <c r="Y66" s="187"/>
      <c r="Z66" s="187"/>
      <c r="AA66" s="187"/>
      <c r="AB66" s="33"/>
      <c r="AC66" s="57"/>
      <c r="AD66" s="61"/>
      <c r="AE66" s="62"/>
      <c r="AF66" s="61"/>
      <c r="AG66" s="65"/>
      <c r="AH66" s="66"/>
      <c r="AI66" s="67"/>
      <c r="AJ66" s="68"/>
      <c r="AK66" s="68"/>
      <c r="AL66" s="68"/>
      <c r="AM66" s="61"/>
      <c r="AN66" s="62"/>
      <c r="AO66" s="61"/>
      <c r="AP66" s="65"/>
      <c r="AQ66" s="66"/>
      <c r="AR66" s="67"/>
      <c r="AS66" s="68"/>
      <c r="AT66" s="68"/>
      <c r="AU66" s="68"/>
      <c r="AV66" s="61"/>
      <c r="AW66" s="62"/>
      <c r="AX66" s="61"/>
      <c r="AY66" s="65"/>
      <c r="AZ66" s="66"/>
      <c r="BA66" s="67"/>
      <c r="BB66" s="68"/>
      <c r="BC66" s="68"/>
      <c r="BD66" s="68"/>
      <c r="BE66" s="61"/>
      <c r="BF66" s="62"/>
      <c r="BG66" s="61"/>
      <c r="BH66" s="65"/>
      <c r="BI66" s="66"/>
      <c r="BJ66" s="67"/>
      <c r="BK66" s="68"/>
      <c r="BL66" s="68"/>
      <c r="BM66" s="68"/>
      <c r="BN66" s="63"/>
      <c r="BO66" s="64"/>
      <c r="BP66" s="61"/>
      <c r="BQ66" s="65"/>
      <c r="BR66" s="66"/>
      <c r="BS66" s="67"/>
      <c r="BT66" s="68"/>
      <c r="BU66" s="68"/>
      <c r="BV66" s="68"/>
      <c r="BW66" s="63"/>
      <c r="BX66" s="64"/>
      <c r="BY66" s="61"/>
      <c r="BZ66" s="65"/>
      <c r="CA66" s="66"/>
      <c r="CB66" s="67"/>
      <c r="CC66" s="68"/>
      <c r="CD66" s="68"/>
      <c r="CE66" s="68"/>
      <c r="CF66" s="63"/>
      <c r="CG66" s="64"/>
      <c r="CH66" s="61"/>
      <c r="CI66" s="65"/>
      <c r="CJ66" s="66"/>
      <c r="CK66" s="67"/>
      <c r="CL66" s="68"/>
      <c r="CM66" s="68"/>
      <c r="CN66" s="68"/>
      <c r="CO66" s="69"/>
      <c r="CP66" s="66"/>
      <c r="CQ66" s="66"/>
      <c r="CR66" s="66"/>
      <c r="CS66" s="70"/>
    </row>
    <row r="67" spans="1:98">
      <c r="A67" s="30"/>
      <c r="B67" s="37"/>
      <c r="C67" s="21"/>
      <c r="D67" s="21"/>
      <c r="E67" s="21"/>
      <c r="F67" s="22"/>
      <c r="G67" s="36"/>
      <c r="H67" s="36"/>
      <c r="I67" s="73"/>
      <c r="J67" s="182"/>
      <c r="K67" s="34"/>
      <c r="L67" s="34"/>
      <c r="M67" s="31"/>
      <c r="N67" s="23"/>
      <c r="O67" s="23"/>
      <c r="P67" s="23"/>
      <c r="Q67" s="32"/>
      <c r="R67" s="32"/>
      <c r="S67" s="23"/>
      <c r="T67" s="32"/>
      <c r="U67" s="187"/>
      <c r="V67" s="25"/>
      <c r="W67" s="25"/>
      <c r="X67" s="187"/>
      <c r="Y67" s="187"/>
      <c r="Z67" s="187"/>
      <c r="AA67" s="187"/>
      <c r="AB67" s="33"/>
      <c r="AC67" s="59"/>
      <c r="AD67" s="61"/>
      <c r="AE67" s="62"/>
      <c r="AF67" s="61"/>
      <c r="AG67" s="65"/>
      <c r="AH67" s="66"/>
      <c r="AI67" s="67"/>
      <c r="AJ67" s="68"/>
      <c r="AK67" s="68"/>
      <c r="AL67" s="68"/>
      <c r="AM67" s="61"/>
      <c r="AN67" s="62"/>
      <c r="AO67" s="61"/>
      <c r="AP67" s="65"/>
      <c r="AQ67" s="66"/>
      <c r="AR67" s="67"/>
      <c r="AS67" s="68"/>
      <c r="AT67" s="68"/>
      <c r="AU67" s="68"/>
      <c r="AV67" s="61"/>
      <c r="AW67" s="62"/>
      <c r="AX67" s="61"/>
      <c r="AY67" s="65"/>
      <c r="AZ67" s="66"/>
      <c r="BA67" s="67"/>
      <c r="BB67" s="68"/>
      <c r="BC67" s="68"/>
      <c r="BD67" s="68"/>
      <c r="BE67" s="61"/>
      <c r="BF67" s="62"/>
      <c r="BG67" s="61"/>
      <c r="BH67" s="65"/>
      <c r="BI67" s="66"/>
      <c r="BJ67" s="67"/>
      <c r="BK67" s="68"/>
      <c r="BL67" s="68"/>
      <c r="BM67" s="68"/>
      <c r="BN67" s="63"/>
      <c r="BO67" s="64"/>
      <c r="BP67" s="61"/>
      <c r="BQ67" s="65"/>
      <c r="BR67" s="66"/>
      <c r="BS67" s="67"/>
      <c r="BT67" s="68"/>
      <c r="BU67" s="68"/>
      <c r="BV67" s="68"/>
      <c r="BW67" s="63"/>
      <c r="BX67" s="64"/>
      <c r="BY67" s="61"/>
      <c r="BZ67" s="65"/>
      <c r="CA67" s="66"/>
      <c r="CB67" s="67"/>
      <c r="CC67" s="68"/>
      <c r="CD67" s="68"/>
      <c r="CE67" s="68"/>
      <c r="CF67" s="63"/>
      <c r="CG67" s="64"/>
      <c r="CH67" s="61"/>
      <c r="CI67" s="65"/>
      <c r="CJ67" s="66"/>
      <c r="CK67" s="67"/>
      <c r="CL67" s="68"/>
      <c r="CM67" s="68"/>
      <c r="CN67" s="68"/>
      <c r="CO67" s="69"/>
      <c r="CP67" s="66"/>
      <c r="CQ67" s="66"/>
      <c r="CR67" s="66"/>
      <c r="CS67" s="70"/>
    </row>
    <row r="68" spans="1:98">
      <c r="A68" s="19">
        <f>AB68</f>
        <v>1.0606796116505</v>
      </c>
      <c r="B68" s="39"/>
      <c r="C68" s="39"/>
      <c r="D68" s="39"/>
      <c r="E68" s="39"/>
      <c r="F68" s="39"/>
      <c r="G68" s="40" t="s">
        <v>204</v>
      </c>
      <c r="H68" s="40"/>
      <c r="I68" s="40"/>
      <c r="J68" s="183">
        <f>SUM(J6:J67)</f>
        <v>2472000</v>
      </c>
      <c r="K68" s="41">
        <f>SUM(K6:K67)</f>
        <v>1230</v>
      </c>
      <c r="L68" s="41">
        <f>SUM(L6:L67)</f>
        <v>469</v>
      </c>
      <c r="M68" s="41">
        <f>SUM(M6:M67)</f>
        <v>2089</v>
      </c>
      <c r="N68" s="41">
        <f>SUM(N6:N67)</f>
        <v>199</v>
      </c>
      <c r="O68" s="41">
        <f>SUM(O6:O67)</f>
        <v>0</v>
      </c>
      <c r="P68" s="41">
        <f>SUM(P6:P67)</f>
        <v>199</v>
      </c>
      <c r="Q68" s="42">
        <f>IFERROR(P68/M68,"-")</f>
        <v>0.095260890378171</v>
      </c>
      <c r="R68" s="76">
        <f>SUM(R6:R67)</f>
        <v>92</v>
      </c>
      <c r="S68" s="76">
        <f>SUM(S6:S67)</f>
        <v>38</v>
      </c>
      <c r="T68" s="42">
        <f>IFERROR(R68/P68,"-")</f>
        <v>0.46231155778894</v>
      </c>
      <c r="U68" s="188">
        <f>IFERROR(J68/P68,"-")</f>
        <v>12422.110552764</v>
      </c>
      <c r="V68" s="44">
        <f>SUM(V6:V67)</f>
        <v>65</v>
      </c>
      <c r="W68" s="42">
        <f>IFERROR(V68/P68,"-")</f>
        <v>0.32663316582915</v>
      </c>
      <c r="X68" s="183">
        <f>SUM(X6:X67)</f>
        <v>2622000</v>
      </c>
      <c r="Y68" s="183">
        <f>IFERROR(X68/P68,"-")</f>
        <v>13175.879396985</v>
      </c>
      <c r="Z68" s="183">
        <f>IFERROR(X68/V68,"-")</f>
        <v>40338.461538462</v>
      </c>
      <c r="AA68" s="183">
        <f>X68-J68</f>
        <v>150000</v>
      </c>
      <c r="AB68" s="45">
        <f>X68/J68</f>
        <v>1.0606796116505</v>
      </c>
      <c r="AC68" s="58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4"/>
    <mergeCell ref="J20:J24"/>
    <mergeCell ref="U20:U24"/>
    <mergeCell ref="AA20:AA24"/>
    <mergeCell ref="AB20:AB24"/>
    <mergeCell ref="A25:A29"/>
    <mergeCell ref="J25:J29"/>
    <mergeCell ref="U25:U29"/>
    <mergeCell ref="AA25:AA29"/>
    <mergeCell ref="AB25:AB29"/>
    <mergeCell ref="A30:A33"/>
    <mergeCell ref="J30:J33"/>
    <mergeCell ref="U30:U33"/>
    <mergeCell ref="AA30:AA33"/>
    <mergeCell ref="AB30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60"/>
    <mergeCell ref="J58:J60"/>
    <mergeCell ref="U58:U60"/>
    <mergeCell ref="AA58:AA60"/>
    <mergeCell ref="AB58:AB60"/>
    <mergeCell ref="A61:A65"/>
    <mergeCell ref="J61:J65"/>
    <mergeCell ref="U61:U65"/>
    <mergeCell ref="AA61:AA65"/>
    <mergeCell ref="AB61:AB6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205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0.025</v>
      </c>
      <c r="B6" s="189" t="s">
        <v>206</v>
      </c>
      <c r="C6" s="189" t="s">
        <v>207</v>
      </c>
      <c r="D6" s="189" t="s">
        <v>208</v>
      </c>
      <c r="E6" s="189" t="s">
        <v>209</v>
      </c>
      <c r="F6" s="189" t="s">
        <v>64</v>
      </c>
      <c r="G6" s="88" t="s">
        <v>210</v>
      </c>
      <c r="H6" s="88" t="s">
        <v>211</v>
      </c>
      <c r="I6" s="88" t="s">
        <v>171</v>
      </c>
      <c r="J6" s="180">
        <v>120000</v>
      </c>
      <c r="K6" s="79">
        <v>12</v>
      </c>
      <c r="L6" s="79">
        <v>0</v>
      </c>
      <c r="M6" s="79">
        <v>42</v>
      </c>
      <c r="N6" s="89">
        <v>7</v>
      </c>
      <c r="O6" s="90">
        <v>0</v>
      </c>
      <c r="P6" s="91">
        <f>N6+O6</f>
        <v>7</v>
      </c>
      <c r="Q6" s="80">
        <f>IFERROR(P6/M6,"-")</f>
        <v>0.16666666666667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10909.090909091</v>
      </c>
      <c r="V6" s="82">
        <v>1</v>
      </c>
      <c r="W6" s="80">
        <f>IF(P6=0,"-",V6/P6)</f>
        <v>0.14285714285714</v>
      </c>
      <c r="X6" s="185">
        <v>3000</v>
      </c>
      <c r="Y6" s="186">
        <f>IFERROR(X6/P6,"-")</f>
        <v>428.57142857143</v>
      </c>
      <c r="Z6" s="186">
        <f>IFERROR(X6/V6,"-")</f>
        <v>3000</v>
      </c>
      <c r="AA6" s="180">
        <f>SUM(X6:X7)-SUM(J6:J7)</f>
        <v>-117000</v>
      </c>
      <c r="AB6" s="83">
        <f>SUM(X6:X7)/SUM(J6:J7)</f>
        <v>0.025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0.28571428571429</v>
      </c>
      <c r="AO6" s="98">
        <v>1</v>
      </c>
      <c r="AP6" s="100">
        <f>IFERROR(AO6/AM6,"-")</f>
        <v>0.5</v>
      </c>
      <c r="AQ6" s="101">
        <v>3000</v>
      </c>
      <c r="AR6" s="102">
        <f>IFERROR(AQ6/AM6,"-")</f>
        <v>1500</v>
      </c>
      <c r="AS6" s="103">
        <v>1</v>
      </c>
      <c r="AT6" s="103"/>
      <c r="AU6" s="103"/>
      <c r="AV6" s="104">
        <v>1</v>
      </c>
      <c r="AW6" s="105">
        <f>IF(P6=0,"",IF(AV6=0,"",(AV6/P6)))</f>
        <v>0.14285714285714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0.42857142857143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212</v>
      </c>
      <c r="C7" s="189"/>
      <c r="D7" s="189"/>
      <c r="E7" s="189"/>
      <c r="F7" s="189" t="s">
        <v>99</v>
      </c>
      <c r="G7" s="88"/>
      <c r="H7" s="88"/>
      <c r="I7" s="88"/>
      <c r="J7" s="180"/>
      <c r="K7" s="79">
        <v>53</v>
      </c>
      <c r="L7" s="79">
        <v>20</v>
      </c>
      <c r="M7" s="79">
        <v>6</v>
      </c>
      <c r="N7" s="89">
        <v>4</v>
      </c>
      <c r="O7" s="90">
        <v>0</v>
      </c>
      <c r="P7" s="91">
        <f>N7+O7</f>
        <v>4</v>
      </c>
      <c r="Q7" s="80">
        <f>IFERROR(P7/M7,"-")</f>
        <v>0.66666666666667</v>
      </c>
      <c r="R7" s="79">
        <v>2</v>
      </c>
      <c r="S7" s="79">
        <v>1</v>
      </c>
      <c r="T7" s="80">
        <f>IFERROR(R7/(P7),"-")</f>
        <v>0.5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0.16666666666667</v>
      </c>
      <c r="B8" s="189" t="s">
        <v>213</v>
      </c>
      <c r="C8" s="189" t="s">
        <v>214</v>
      </c>
      <c r="D8" s="189" t="s">
        <v>215</v>
      </c>
      <c r="E8" s="189"/>
      <c r="F8" s="189" t="s">
        <v>64</v>
      </c>
      <c r="G8" s="88" t="s">
        <v>216</v>
      </c>
      <c r="H8" s="88" t="s">
        <v>217</v>
      </c>
      <c r="I8" s="88" t="s">
        <v>218</v>
      </c>
      <c r="J8" s="180">
        <v>66000</v>
      </c>
      <c r="K8" s="79">
        <v>0</v>
      </c>
      <c r="L8" s="79">
        <v>0</v>
      </c>
      <c r="M8" s="79">
        <v>17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16500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-55000</v>
      </c>
      <c r="AB8" s="83">
        <f>SUM(X8:X9)/SUM(J8:J9)</f>
        <v>0.16666666666667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219</v>
      </c>
      <c r="C9" s="189"/>
      <c r="D9" s="189"/>
      <c r="E9" s="189"/>
      <c r="F9" s="189" t="s">
        <v>99</v>
      </c>
      <c r="G9" s="88"/>
      <c r="H9" s="88"/>
      <c r="I9" s="88"/>
      <c r="J9" s="180"/>
      <c r="K9" s="79">
        <v>41</v>
      </c>
      <c r="L9" s="79">
        <v>25</v>
      </c>
      <c r="M9" s="79">
        <v>6</v>
      </c>
      <c r="N9" s="89">
        <v>4</v>
      </c>
      <c r="O9" s="90">
        <v>0</v>
      </c>
      <c r="P9" s="91">
        <f>N9+O9</f>
        <v>4</v>
      </c>
      <c r="Q9" s="80">
        <f>IFERROR(P9/M9,"-")</f>
        <v>0.66666666666667</v>
      </c>
      <c r="R9" s="79">
        <v>0</v>
      </c>
      <c r="S9" s="79">
        <v>1</v>
      </c>
      <c r="T9" s="80">
        <f>IFERROR(R9/(P9),"-")</f>
        <v>0</v>
      </c>
      <c r="U9" s="186"/>
      <c r="V9" s="82">
        <v>2</v>
      </c>
      <c r="W9" s="80">
        <f>IF(P9=0,"-",V9/P9)</f>
        <v>0.5</v>
      </c>
      <c r="X9" s="185">
        <v>11000</v>
      </c>
      <c r="Y9" s="186">
        <f>IFERROR(X9/P9,"-")</f>
        <v>2750</v>
      </c>
      <c r="Z9" s="186">
        <f>IFERROR(X9/V9,"-")</f>
        <v>5500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0.25</v>
      </c>
      <c r="CH9" s="133">
        <v>1</v>
      </c>
      <c r="CI9" s="134">
        <f>IFERROR(CH9/CF9,"-")</f>
        <v>1</v>
      </c>
      <c r="CJ9" s="135">
        <v>8000</v>
      </c>
      <c r="CK9" s="136">
        <f>IFERROR(CJ9/CF9,"-")</f>
        <v>8000</v>
      </c>
      <c r="CL9" s="137"/>
      <c r="CM9" s="137">
        <v>1</v>
      </c>
      <c r="CN9" s="137"/>
      <c r="CO9" s="138">
        <v>2</v>
      </c>
      <c r="CP9" s="139">
        <v>11000</v>
      </c>
      <c r="CQ9" s="139">
        <v>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26.388888888889</v>
      </c>
      <c r="B10" s="189" t="s">
        <v>220</v>
      </c>
      <c r="C10" s="189" t="s">
        <v>221</v>
      </c>
      <c r="D10" s="189" t="s">
        <v>222</v>
      </c>
      <c r="E10" s="189"/>
      <c r="F10" s="189" t="s">
        <v>64</v>
      </c>
      <c r="G10" s="88" t="s">
        <v>223</v>
      </c>
      <c r="H10" s="88" t="s">
        <v>211</v>
      </c>
      <c r="I10" s="88" t="s">
        <v>224</v>
      </c>
      <c r="J10" s="180">
        <v>54000</v>
      </c>
      <c r="K10" s="79">
        <v>7</v>
      </c>
      <c r="L10" s="79">
        <v>0</v>
      </c>
      <c r="M10" s="79">
        <v>25</v>
      </c>
      <c r="N10" s="89">
        <v>4</v>
      </c>
      <c r="O10" s="90">
        <v>0</v>
      </c>
      <c r="P10" s="91">
        <f>N10+O10</f>
        <v>4</v>
      </c>
      <c r="Q10" s="80">
        <f>IFERROR(P10/M10,"-")</f>
        <v>0.16</v>
      </c>
      <c r="R10" s="79">
        <v>0</v>
      </c>
      <c r="S10" s="79">
        <v>1</v>
      </c>
      <c r="T10" s="80">
        <f>IFERROR(R10/(P10),"-")</f>
        <v>0</v>
      </c>
      <c r="U10" s="186">
        <f>IFERROR(J10/SUM(N10:O11),"-")</f>
        <v>4500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1371000</v>
      </c>
      <c r="AB10" s="83">
        <f>SUM(X10:X11)/SUM(J10:J11)</f>
        <v>26.388888888889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225</v>
      </c>
      <c r="C11" s="189"/>
      <c r="D11" s="189"/>
      <c r="E11" s="189"/>
      <c r="F11" s="189" t="s">
        <v>99</v>
      </c>
      <c r="G11" s="88"/>
      <c r="H11" s="88"/>
      <c r="I11" s="88"/>
      <c r="J11" s="180"/>
      <c r="K11" s="79">
        <v>47</v>
      </c>
      <c r="L11" s="79">
        <v>30</v>
      </c>
      <c r="M11" s="79">
        <v>13</v>
      </c>
      <c r="N11" s="89">
        <v>8</v>
      </c>
      <c r="O11" s="90">
        <v>0</v>
      </c>
      <c r="P11" s="91">
        <f>N11+O11</f>
        <v>8</v>
      </c>
      <c r="Q11" s="80">
        <f>IFERROR(P11/M11,"-")</f>
        <v>0.61538461538462</v>
      </c>
      <c r="R11" s="79">
        <v>4</v>
      </c>
      <c r="S11" s="79">
        <v>1</v>
      </c>
      <c r="T11" s="80">
        <f>IFERROR(R11/(P11),"-")</f>
        <v>0.5</v>
      </c>
      <c r="U11" s="186"/>
      <c r="V11" s="82">
        <v>2</v>
      </c>
      <c r="W11" s="80">
        <f>IF(P11=0,"-",V11/P11)</f>
        <v>0.25</v>
      </c>
      <c r="X11" s="185">
        <v>1425000</v>
      </c>
      <c r="Y11" s="186">
        <f>IFERROR(X11/P11,"-")</f>
        <v>178125</v>
      </c>
      <c r="Z11" s="186">
        <f>IFERROR(X11/V11,"-")</f>
        <v>712500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0.25</v>
      </c>
      <c r="BP11" s="119">
        <v>1</v>
      </c>
      <c r="BQ11" s="120">
        <f>IFERROR(BP11/BN11,"-")</f>
        <v>0.5</v>
      </c>
      <c r="BR11" s="121">
        <v>125000</v>
      </c>
      <c r="BS11" s="122">
        <f>IFERROR(BR11/BN11,"-")</f>
        <v>62500</v>
      </c>
      <c r="BT11" s="123"/>
      <c r="BU11" s="123"/>
      <c r="BV11" s="123">
        <v>1</v>
      </c>
      <c r="BW11" s="124">
        <v>4</v>
      </c>
      <c r="BX11" s="125">
        <f>IF(P11=0,"",IF(BW11=0,"",(BW11/P11)))</f>
        <v>0.5</v>
      </c>
      <c r="BY11" s="126">
        <v>1</v>
      </c>
      <c r="BZ11" s="127">
        <f>IFERROR(BY11/BW11,"-")</f>
        <v>0.25</v>
      </c>
      <c r="CA11" s="128">
        <v>1300000</v>
      </c>
      <c r="CB11" s="129">
        <f>IFERROR(CA11/BW11,"-")</f>
        <v>325000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1425000</v>
      </c>
      <c r="CQ11" s="139">
        <v>1300000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0.38636363636364</v>
      </c>
      <c r="B12" s="189" t="s">
        <v>226</v>
      </c>
      <c r="C12" s="189" t="s">
        <v>221</v>
      </c>
      <c r="D12" s="189" t="s">
        <v>227</v>
      </c>
      <c r="E12" s="189"/>
      <c r="F12" s="189" t="s">
        <v>64</v>
      </c>
      <c r="G12" s="88" t="s">
        <v>228</v>
      </c>
      <c r="H12" s="88" t="s">
        <v>229</v>
      </c>
      <c r="I12" s="88" t="s">
        <v>179</v>
      </c>
      <c r="J12" s="180">
        <v>132000</v>
      </c>
      <c r="K12" s="79">
        <v>5</v>
      </c>
      <c r="L12" s="79">
        <v>0</v>
      </c>
      <c r="M12" s="79">
        <v>14</v>
      </c>
      <c r="N12" s="89">
        <v>1</v>
      </c>
      <c r="O12" s="90">
        <v>0</v>
      </c>
      <c r="P12" s="91">
        <f>N12+O12</f>
        <v>1</v>
      </c>
      <c r="Q12" s="80">
        <f>IFERROR(P12/M12,"-")</f>
        <v>0.071428571428571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14666.666666667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-81000</v>
      </c>
      <c r="AB12" s="83">
        <f>SUM(X12:X13)/SUM(J12:J13)</f>
        <v>0.38636363636364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230</v>
      </c>
      <c r="C13" s="189"/>
      <c r="D13" s="189"/>
      <c r="E13" s="189"/>
      <c r="F13" s="189" t="s">
        <v>99</v>
      </c>
      <c r="G13" s="88"/>
      <c r="H13" s="88"/>
      <c r="I13" s="88"/>
      <c r="J13" s="180"/>
      <c r="K13" s="79">
        <v>128</v>
      </c>
      <c r="L13" s="79">
        <v>54</v>
      </c>
      <c r="M13" s="79">
        <v>26</v>
      </c>
      <c r="N13" s="89">
        <v>8</v>
      </c>
      <c r="O13" s="90">
        <v>0</v>
      </c>
      <c r="P13" s="91">
        <f>N13+O13</f>
        <v>8</v>
      </c>
      <c r="Q13" s="80">
        <f>IFERROR(P13/M13,"-")</f>
        <v>0.30769230769231</v>
      </c>
      <c r="R13" s="79">
        <v>4</v>
      </c>
      <c r="S13" s="79">
        <v>1</v>
      </c>
      <c r="T13" s="80">
        <f>IFERROR(R13/(P13),"-")</f>
        <v>0.5</v>
      </c>
      <c r="U13" s="186"/>
      <c r="V13" s="82">
        <v>4</v>
      </c>
      <c r="W13" s="80">
        <f>IF(P13=0,"-",V13/P13)</f>
        <v>0.5</v>
      </c>
      <c r="X13" s="185">
        <v>51000</v>
      </c>
      <c r="Y13" s="186">
        <f>IFERROR(X13/P13,"-")</f>
        <v>6375</v>
      </c>
      <c r="Z13" s="186">
        <f>IFERROR(X13/V13,"-")</f>
        <v>12750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3</v>
      </c>
      <c r="AW13" s="105">
        <f>IF(P13=0,"",IF(AV13=0,"",(AV13/P13)))</f>
        <v>0.375</v>
      </c>
      <c r="AX13" s="104">
        <v>1</v>
      </c>
      <c r="AY13" s="106">
        <f>IFERROR(AX13/AV13,"-")</f>
        <v>0.33333333333333</v>
      </c>
      <c r="AZ13" s="107">
        <v>25000</v>
      </c>
      <c r="BA13" s="108">
        <f>IFERROR(AZ13/AV13,"-")</f>
        <v>8333.3333333333</v>
      </c>
      <c r="BB13" s="109"/>
      <c r="BC13" s="109"/>
      <c r="BD13" s="109">
        <v>1</v>
      </c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3</v>
      </c>
      <c r="BX13" s="125">
        <f>IF(P13=0,"",IF(BW13=0,"",(BW13/P13)))</f>
        <v>0.375</v>
      </c>
      <c r="BY13" s="126">
        <v>3</v>
      </c>
      <c r="BZ13" s="127">
        <f>IFERROR(BY13/BW13,"-")</f>
        <v>1</v>
      </c>
      <c r="CA13" s="128">
        <v>26000</v>
      </c>
      <c r="CB13" s="129">
        <f>IFERROR(CA13/BW13,"-")</f>
        <v>8666.6666666667</v>
      </c>
      <c r="CC13" s="130">
        <v>1</v>
      </c>
      <c r="CD13" s="130">
        <v>1</v>
      </c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51000</v>
      </c>
      <c r="CQ13" s="139">
        <v>25000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6.8974358974359</v>
      </c>
      <c r="B14" s="189" t="s">
        <v>231</v>
      </c>
      <c r="C14" s="189" t="s">
        <v>214</v>
      </c>
      <c r="D14" s="189" t="s">
        <v>227</v>
      </c>
      <c r="E14" s="189"/>
      <c r="F14" s="189" t="s">
        <v>64</v>
      </c>
      <c r="G14" s="88" t="s">
        <v>232</v>
      </c>
      <c r="H14" s="88" t="s">
        <v>229</v>
      </c>
      <c r="I14" s="88" t="s">
        <v>233</v>
      </c>
      <c r="J14" s="180">
        <v>78000</v>
      </c>
      <c r="K14" s="79">
        <v>3</v>
      </c>
      <c r="L14" s="79">
        <v>0</v>
      </c>
      <c r="M14" s="79">
        <v>8</v>
      </c>
      <c r="N14" s="89">
        <v>1</v>
      </c>
      <c r="O14" s="90">
        <v>0</v>
      </c>
      <c r="P14" s="91">
        <f>N14+O14</f>
        <v>1</v>
      </c>
      <c r="Q14" s="80">
        <f>IFERROR(P14/M14,"-")</f>
        <v>0.125</v>
      </c>
      <c r="R14" s="79">
        <v>1</v>
      </c>
      <c r="S14" s="79">
        <v>1</v>
      </c>
      <c r="T14" s="80">
        <f>IFERROR(R14/(P14),"-")</f>
        <v>1</v>
      </c>
      <c r="U14" s="186">
        <f>IFERROR(J14/SUM(N14:O15),"-")</f>
        <v>8666.6666666667</v>
      </c>
      <c r="V14" s="82">
        <v>1</v>
      </c>
      <c r="W14" s="80">
        <f>IF(P14=0,"-",V14/P14)</f>
        <v>1</v>
      </c>
      <c r="X14" s="185">
        <v>3000</v>
      </c>
      <c r="Y14" s="186">
        <f>IFERROR(X14/P14,"-")</f>
        <v>3000</v>
      </c>
      <c r="Z14" s="186">
        <f>IFERROR(X14/V14,"-")</f>
        <v>3000</v>
      </c>
      <c r="AA14" s="180">
        <f>SUM(X14:X15)-SUM(J14:J15)</f>
        <v>460000</v>
      </c>
      <c r="AB14" s="83">
        <f>SUM(X14:X15)/SUM(J14:J15)</f>
        <v>6.8974358974359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>
        <v>1</v>
      </c>
      <c r="BZ14" s="127">
        <f>IFERROR(BY14/BW14,"-")</f>
        <v>1</v>
      </c>
      <c r="CA14" s="128">
        <v>3000</v>
      </c>
      <c r="CB14" s="129">
        <f>IFERROR(CA14/BW14,"-")</f>
        <v>3000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234</v>
      </c>
      <c r="C15" s="189"/>
      <c r="D15" s="189"/>
      <c r="E15" s="189"/>
      <c r="F15" s="189" t="s">
        <v>99</v>
      </c>
      <c r="G15" s="88"/>
      <c r="H15" s="88"/>
      <c r="I15" s="88"/>
      <c r="J15" s="180"/>
      <c r="K15" s="79">
        <v>140</v>
      </c>
      <c r="L15" s="79">
        <v>24</v>
      </c>
      <c r="M15" s="79">
        <v>36</v>
      </c>
      <c r="N15" s="89">
        <v>8</v>
      </c>
      <c r="O15" s="90">
        <v>0</v>
      </c>
      <c r="P15" s="91">
        <f>N15+O15</f>
        <v>8</v>
      </c>
      <c r="Q15" s="80">
        <f>IFERROR(P15/M15,"-")</f>
        <v>0.22222222222222</v>
      </c>
      <c r="R15" s="79">
        <v>4</v>
      </c>
      <c r="S15" s="79">
        <v>0</v>
      </c>
      <c r="T15" s="80">
        <f>IFERROR(R15/(P15),"-")</f>
        <v>0.5</v>
      </c>
      <c r="U15" s="186"/>
      <c r="V15" s="82">
        <v>5</v>
      </c>
      <c r="W15" s="80">
        <f>IF(P15=0,"-",V15/P15)</f>
        <v>0.625</v>
      </c>
      <c r="X15" s="185">
        <v>535000</v>
      </c>
      <c r="Y15" s="186">
        <f>IFERROR(X15/P15,"-")</f>
        <v>66875</v>
      </c>
      <c r="Z15" s="186">
        <f>IFERROR(X15/V15,"-")</f>
        <v>107000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0.5</v>
      </c>
      <c r="BP15" s="119">
        <v>2</v>
      </c>
      <c r="BQ15" s="120">
        <f>IFERROR(BP15/BN15,"-")</f>
        <v>0.5</v>
      </c>
      <c r="BR15" s="121">
        <v>61000</v>
      </c>
      <c r="BS15" s="122">
        <f>IFERROR(BR15/BN15,"-")</f>
        <v>15250</v>
      </c>
      <c r="BT15" s="123"/>
      <c r="BU15" s="123"/>
      <c r="BV15" s="123">
        <v>2</v>
      </c>
      <c r="BW15" s="124">
        <v>3</v>
      </c>
      <c r="BX15" s="125">
        <f>IF(P15=0,"",IF(BW15=0,"",(BW15/P15)))</f>
        <v>0.375</v>
      </c>
      <c r="BY15" s="126">
        <v>3</v>
      </c>
      <c r="BZ15" s="127">
        <f>IFERROR(BY15/BW15,"-")</f>
        <v>1</v>
      </c>
      <c r="CA15" s="128">
        <v>474000</v>
      </c>
      <c r="CB15" s="129">
        <f>IFERROR(CA15/BW15,"-")</f>
        <v>158000</v>
      </c>
      <c r="CC15" s="130"/>
      <c r="CD15" s="130">
        <v>1</v>
      </c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5</v>
      </c>
      <c r="CP15" s="139">
        <v>535000</v>
      </c>
      <c r="CQ15" s="139">
        <v>245000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2.125</v>
      </c>
      <c r="B16" s="189" t="s">
        <v>235</v>
      </c>
      <c r="C16" s="189" t="s">
        <v>236</v>
      </c>
      <c r="D16" s="189"/>
      <c r="E16" s="189"/>
      <c r="F16" s="189" t="s">
        <v>64</v>
      </c>
      <c r="G16" s="88" t="s">
        <v>237</v>
      </c>
      <c r="H16" s="88" t="s">
        <v>217</v>
      </c>
      <c r="I16" s="88" t="s">
        <v>238</v>
      </c>
      <c r="J16" s="180">
        <v>48000</v>
      </c>
      <c r="K16" s="79">
        <v>5</v>
      </c>
      <c r="L16" s="79">
        <v>0</v>
      </c>
      <c r="M16" s="79">
        <v>26</v>
      </c>
      <c r="N16" s="89">
        <v>1</v>
      </c>
      <c r="O16" s="90">
        <v>0</v>
      </c>
      <c r="P16" s="91">
        <f>N16+O16</f>
        <v>1</v>
      </c>
      <c r="Q16" s="80">
        <f>IFERROR(P16/M16,"-")</f>
        <v>0.038461538461538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24000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54000</v>
      </c>
      <c r="AB16" s="83">
        <f>SUM(X16:X17)/SUM(J16:J17)</f>
        <v>2.125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239</v>
      </c>
      <c r="C17" s="189"/>
      <c r="D17" s="189"/>
      <c r="E17" s="189"/>
      <c r="F17" s="189" t="s">
        <v>99</v>
      </c>
      <c r="G17" s="88"/>
      <c r="H17" s="88"/>
      <c r="I17" s="88"/>
      <c r="J17" s="180"/>
      <c r="K17" s="79">
        <v>15</v>
      </c>
      <c r="L17" s="79">
        <v>11</v>
      </c>
      <c r="M17" s="79">
        <v>52</v>
      </c>
      <c r="N17" s="89">
        <v>1</v>
      </c>
      <c r="O17" s="90">
        <v>0</v>
      </c>
      <c r="P17" s="91">
        <f>N17+O17</f>
        <v>1</v>
      </c>
      <c r="Q17" s="80">
        <f>IFERROR(P17/M17,"-")</f>
        <v>0.019230769230769</v>
      </c>
      <c r="R17" s="79">
        <v>1</v>
      </c>
      <c r="S17" s="79">
        <v>0</v>
      </c>
      <c r="T17" s="80">
        <f>IFERROR(R17/(P17),"-")</f>
        <v>1</v>
      </c>
      <c r="U17" s="186"/>
      <c r="V17" s="82">
        <v>1</v>
      </c>
      <c r="W17" s="80">
        <f>IF(P17=0,"-",V17/P17)</f>
        <v>1</v>
      </c>
      <c r="X17" s="185">
        <v>102000</v>
      </c>
      <c r="Y17" s="186">
        <f>IFERROR(X17/P17,"-")</f>
        <v>102000</v>
      </c>
      <c r="Z17" s="186">
        <f>IFERROR(X17/V17,"-")</f>
        <v>102000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1</v>
      </c>
      <c r="BG17" s="110">
        <v>1</v>
      </c>
      <c r="BH17" s="112">
        <f>IFERROR(BG17/BE17,"-")</f>
        <v>1</v>
      </c>
      <c r="BI17" s="113">
        <v>102000</v>
      </c>
      <c r="BJ17" s="114">
        <f>IFERROR(BI17/BE17,"-")</f>
        <v>102000</v>
      </c>
      <c r="BK17" s="115"/>
      <c r="BL17" s="115"/>
      <c r="BM17" s="115">
        <v>1</v>
      </c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102000</v>
      </c>
      <c r="CQ17" s="139">
        <v>102000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4.2771084337349</v>
      </c>
      <c r="B20" s="39"/>
      <c r="C20" s="39"/>
      <c r="D20" s="39"/>
      <c r="E20" s="39"/>
      <c r="F20" s="39"/>
      <c r="G20" s="40" t="s">
        <v>240</v>
      </c>
      <c r="H20" s="40"/>
      <c r="I20" s="40"/>
      <c r="J20" s="183">
        <f>SUM(J6:J19)</f>
        <v>498000</v>
      </c>
      <c r="K20" s="41">
        <f>SUM(K6:K19)</f>
        <v>456</v>
      </c>
      <c r="L20" s="41">
        <f>SUM(L6:L19)</f>
        <v>164</v>
      </c>
      <c r="M20" s="41">
        <f>SUM(M6:M19)</f>
        <v>271</v>
      </c>
      <c r="N20" s="41">
        <f>SUM(N6:N19)</f>
        <v>47</v>
      </c>
      <c r="O20" s="41">
        <f>SUM(O6:O19)</f>
        <v>0</v>
      </c>
      <c r="P20" s="41">
        <f>SUM(P6:P19)</f>
        <v>47</v>
      </c>
      <c r="Q20" s="42">
        <f>IFERROR(P20/M20,"-")</f>
        <v>0.17343173431734</v>
      </c>
      <c r="R20" s="76">
        <f>SUM(R6:R19)</f>
        <v>16</v>
      </c>
      <c r="S20" s="76">
        <f>SUM(S6:S19)</f>
        <v>12</v>
      </c>
      <c r="T20" s="42">
        <f>IFERROR(R20/P20,"-")</f>
        <v>0.34042553191489</v>
      </c>
      <c r="U20" s="188">
        <f>IFERROR(J20/P20,"-")</f>
        <v>10595.744680851</v>
      </c>
      <c r="V20" s="44">
        <f>SUM(V6:V19)</f>
        <v>16</v>
      </c>
      <c r="W20" s="42">
        <f>IFERROR(V20/P20,"-")</f>
        <v>0.34042553191489</v>
      </c>
      <c r="X20" s="183">
        <f>SUM(X6:X19)</f>
        <v>2130000</v>
      </c>
      <c r="Y20" s="183">
        <f>IFERROR(X20/P20,"-")</f>
        <v>45319.14893617</v>
      </c>
      <c r="Z20" s="183">
        <f>IFERROR(X20/V20,"-")</f>
        <v>133125</v>
      </c>
      <c r="AA20" s="183">
        <f>X20-J20</f>
        <v>1632000</v>
      </c>
      <c r="AB20" s="45">
        <f>X20/J20</f>
        <v>4.2771084337349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