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<sst xmlns="http://schemas.openxmlformats.org/spreadsheetml/2006/main" uniqueCount="114">
  <si>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</si>
  <si>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</si>
  <si>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</si>
  <si>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</si>
  <si>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</si>
  <si>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</si>
  <si>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</si>
  <si>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</si>
  <si>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</si>
  <si>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</si>
  <si>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</si>
  <si>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</si>
  <si>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</si>
  <si>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</si>
  <si>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</si>
  <si>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</si>
  <si>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</si>
  <si>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</si>
  <si>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</si>
  <si>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</si>
  <si>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</si>
  <si>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</si>
  <si>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</si>
  <si>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</si>
  <si>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</si>
  <si>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</si>
  <si>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</si>
  <si>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</si>
  <si>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</si>
  <si>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</si>
  <si>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</si>
  <si>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</si>
  <si>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</si>
  <si>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</si>
  <si>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</si>
  <si>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</si>
  <si>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</si>
  <si>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</si>
  <si>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</si>
  <si>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</si>
  <si>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</si>
  <si>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</si>
  <si>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</si>
  <si>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</si>
  <si>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</si>
  <si>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</si>
  <si>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</si>
  <si>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</si>
  <si>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</si>
  <si>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</si>
  <si>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</si>
  <si>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</si>
  <si>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</si>
  <si>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</si>
  <si>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</si>
  <si>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</si>
  <si>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</si>
  <si>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</si>
  <si>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</si>
  <si>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</si>
  <si>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dz098</t>
  </si>
  <si>
    <t>ぶんか社</t>
  </si>
  <si>
    <t>新50代</t>
  </si>
  <si>
    <t>(新txt)女性から逆指名</t>
  </si>
  <si>
    <t>lp02</t>
  </si>
  <si>
    <t>EX MAX</t>
  </si>
  <si>
    <t>表4</t>
  </si>
  <si>
    <t>5月26日(火)</t>
  </si>
  <si>
    <t>dz099</t>
  </si>
  <si>
    <t>空電</t>
  </si>
  <si>
    <t>ak212</t>
  </si>
  <si>
    <t>大洋図書</t>
  </si>
  <si>
    <t>2Pスポーツ新聞_v01_どきどき(赤瀬さん)</t>
  </si>
  <si>
    <t>実話ナックルズGOLD</t>
  </si>
  <si>
    <t>1C2P</t>
  </si>
  <si>
    <t>5月08日(金)</t>
  </si>
  <si>
    <t>ak213</t>
  </si>
  <si>
    <t>ak214</t>
  </si>
  <si>
    <t>金のEX NEXT</t>
  </si>
  <si>
    <t>4C2P</t>
  </si>
  <si>
    <t>5月14日(木)</t>
  </si>
  <si>
    <t>ak215</t>
  </si>
  <si>
    <t>ak216</t>
  </si>
  <si>
    <t>臨増ナックルズDX</t>
  </si>
  <si>
    <t>5月22日(金)</t>
  </si>
  <si>
    <t>ak217</t>
  </si>
  <si>
    <t>ak206</t>
  </si>
  <si>
    <t>マキノ出版</t>
  </si>
  <si>
    <t>1P記事_求む！中高年男性版_どきどき(赤瀬尚子さん)</t>
  </si>
  <si>
    <t>壮快Z</t>
  </si>
  <si>
    <t>4C1P</t>
  </si>
  <si>
    <t>ak207</t>
  </si>
  <si>
    <t>ak208</t>
  </si>
  <si>
    <t>コアマガジン</t>
  </si>
  <si>
    <t>5Pセフレ確保(赤瀬尚子さん）</t>
  </si>
  <si>
    <t>実話BUNKAタブー</t>
  </si>
  <si>
    <t>1C5P</t>
  </si>
  <si>
    <t>5月16日(土)</t>
  </si>
  <si>
    <t>ak209</t>
  </si>
  <si>
    <t>ak218</t>
  </si>
  <si>
    <t>メディアソフト</t>
  </si>
  <si>
    <t>2P_対談風_どきどき</t>
  </si>
  <si>
    <t>芸能アイドル封印お宝ハプニング300連発</t>
  </si>
  <si>
    <t>5月19日(火)</t>
  </si>
  <si>
    <t>ak219</t>
  </si>
  <si>
    <t>ak220</t>
  </si>
  <si>
    <t>別冊ラヴァーズ</t>
  </si>
  <si>
    <t>ak221</t>
  </si>
  <si>
    <t>ak210</t>
  </si>
  <si>
    <t>日本ジャーナル出版</t>
  </si>
  <si>
    <t>週刊実話増刊「実話ザ・タブー」</t>
  </si>
  <si>
    <t>5月27日(水)</t>
  </si>
  <si>
    <t>ak211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</si>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</sst>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18</v>
      </c>
      <c r="D6" s="180">
        <v>888000</v>
      </c>
      <c r="E6" s="79">
        <v>778</v>
      </c>
      <c r="F6" s="79">
        <v>367</v>
      </c>
      <c r="G6" s="79">
        <v>677</v>
      </c>
      <c r="H6" s="89">
        <v>147</v>
      </c>
      <c r="I6" s="90">
        <v>2</v>
      </c>
      <c r="J6" s="143">
        <f>H6+I6</f>
        <v>149</v>
      </c>
      <c r="K6" s="80">
        <f>IFERROR(J6/G6,"-")</f>
        <v>0.22008862629247</v>
      </c>
      <c r="L6" s="79">
        <v>47</v>
      </c>
      <c r="M6" s="79">
        <v>28</v>
      </c>
      <c r="N6" s="80">
        <f>IFERROR(L6/J6,"-")</f>
        <v>0.31543624161074</v>
      </c>
      <c r="O6" s="81">
        <f>IFERROR(D6/J6,"-")</f>
        <v>5959.7315436242</v>
      </c>
      <c r="P6" s="82">
        <v>43</v>
      </c>
      <c r="Q6" s="80">
        <f>IFERROR(P6/J6,"-")</f>
        <v>0.28859060402685</v>
      </c>
      <c r="R6" s="185">
        <v>1738000</v>
      </c>
      <c r="S6" s="186">
        <f>IFERROR(R6/J6,"-")</f>
        <v>11664.429530201</v>
      </c>
      <c r="T6" s="186">
        <f>IFERROR(R6/P6,"-")</f>
        <v>40418.604651163</v>
      </c>
      <c r="U6" s="180">
        <f>IFERROR(R6-D6,"-")</f>
        <v>850000</v>
      </c>
      <c r="V6" s="83">
        <f>R6/D6</f>
        <v>1.9572072072072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888000</v>
      </c>
      <c r="E9" s="41">
        <f>SUM(E6:E7)</f>
        <v>778</v>
      </c>
      <c r="F9" s="41">
        <f>SUM(F6:F7)</f>
        <v>367</v>
      </c>
      <c r="G9" s="41">
        <f>SUM(G6:G7)</f>
        <v>677</v>
      </c>
      <c r="H9" s="41">
        <f>SUM(H6:H7)</f>
        <v>147</v>
      </c>
      <c r="I9" s="41">
        <f>SUM(I6:I7)</f>
        <v>2</v>
      </c>
      <c r="J9" s="41">
        <f>SUM(J6:J7)</f>
        <v>149</v>
      </c>
      <c r="K9" s="42">
        <f>IFERROR(J9/G9,"-")</f>
        <v>0.22008862629247</v>
      </c>
      <c r="L9" s="76">
        <f>SUM(L6:L7)</f>
        <v>47</v>
      </c>
      <c r="M9" s="76">
        <f>SUM(M6:M7)</f>
        <v>28</v>
      </c>
      <c r="N9" s="42">
        <f>IFERROR(L9/J9,"-")</f>
        <v>0.31543624161074</v>
      </c>
      <c r="O9" s="43">
        <f>IFERROR(D9/J9,"-")</f>
        <v>5959.7315436242</v>
      </c>
      <c r="P9" s="44">
        <f>SUM(P6:P7)</f>
        <v>43</v>
      </c>
      <c r="Q9" s="42">
        <f>IFERROR(P9/J9,"-")</f>
        <v>0.28859060402685</v>
      </c>
      <c r="R9" s="183">
        <f>SUM(R6:R7)</f>
        <v>1738000</v>
      </c>
      <c r="S9" s="183">
        <f>IFERROR(R9/J9,"-")</f>
        <v>11664.429530201</v>
      </c>
      <c r="T9" s="183">
        <f>IFERROR(P9/P9,"-")</f>
        <v>1</v>
      </c>
      <c r="U9" s="183">
        <f>SUM(U6:U7)</f>
        <v>850000</v>
      </c>
      <c r="V9" s="45">
        <f>IFERROR(R9/D9,"-")</f>
        <v>1.9572072072072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5.40625</v>
      </c>
      <c r="B6" s="189" t="s">
        <v>60</v>
      </c>
      <c r="C6" s="189" t="s">
        <v>61</v>
      </c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88" t="s">
        <v>67</v>
      </c>
      <c r="J6" s="180">
        <v>96000</v>
      </c>
      <c r="K6" s="79">
        <v>47</v>
      </c>
      <c r="L6" s="79">
        <v>0</v>
      </c>
      <c r="M6" s="79">
        <v>85</v>
      </c>
      <c r="N6" s="89">
        <v>20</v>
      </c>
      <c r="O6" s="90">
        <v>0</v>
      </c>
      <c r="P6" s="91">
        <f>N6+O6</f>
        <v>20</v>
      </c>
      <c r="Q6" s="80">
        <f>IFERROR(P6/M6,"-")</f>
        <v>0.23529411764706</v>
      </c>
      <c r="R6" s="79">
        <v>1</v>
      </c>
      <c r="S6" s="79">
        <v>4</v>
      </c>
      <c r="T6" s="80">
        <f>IFERROR(R6/(P6),"-")</f>
        <v>0.05</v>
      </c>
      <c r="U6" s="186">
        <f>IFERROR(J6/SUM(N6:O7),"-")</f>
        <v>2594.5945945946</v>
      </c>
      <c r="V6" s="82">
        <v>1</v>
      </c>
      <c r="W6" s="80">
        <f>IF(P6=0,"-",V6/P6)</f>
        <v>0.05</v>
      </c>
      <c r="X6" s="185">
        <v>5000</v>
      </c>
      <c r="Y6" s="186">
        <f>IFERROR(X6/P6,"-")</f>
        <v>250</v>
      </c>
      <c r="Z6" s="186">
        <f>IFERROR(X6/V6,"-")</f>
        <v>5000</v>
      </c>
      <c r="AA6" s="180">
        <f>SUM(X6:X7)-SUM(J6:J7)</f>
        <v>423000</v>
      </c>
      <c r="AB6" s="83">
        <f>SUM(X6:X7)/SUM(J6:J7)</f>
        <v>5.40625</v>
      </c>
      <c r="AC6" s="77"/>
      <c r="AD6" s="92">
        <v>3</v>
      </c>
      <c r="AE6" s="93">
        <f>IF(P6=0,"",IF(AD6=0,"",(AD6/P6)))</f>
        <v>0.15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7</v>
      </c>
      <c r="AN6" s="99">
        <f>IF(P6=0,"",IF(AM6=0,"",(AM6/P6)))</f>
        <v>0.35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0.15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0.2</v>
      </c>
      <c r="BG6" s="110">
        <v>1</v>
      </c>
      <c r="BH6" s="112">
        <f>IFERROR(BG6/BE6,"-")</f>
        <v>0.25</v>
      </c>
      <c r="BI6" s="113">
        <v>5000</v>
      </c>
      <c r="BJ6" s="114">
        <f>IFERROR(BI6/BE6,"-")</f>
        <v>1250</v>
      </c>
      <c r="BK6" s="115">
        <v>1</v>
      </c>
      <c r="BL6" s="115"/>
      <c r="BM6" s="115"/>
      <c r="BN6" s="117">
        <v>2</v>
      </c>
      <c r="BO6" s="118">
        <f>IF(P6=0,"",IF(BN6=0,"",(BN6/P6)))</f>
        <v>0.1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/>
      <c r="E7" s="189"/>
      <c r="F7" s="189" t="s">
        <v>69</v>
      </c>
      <c r="G7" s="88"/>
      <c r="H7" s="88"/>
      <c r="I7" s="88"/>
      <c r="J7" s="180"/>
      <c r="K7" s="79">
        <v>108</v>
      </c>
      <c r="L7" s="79">
        <v>58</v>
      </c>
      <c r="M7" s="79">
        <v>43</v>
      </c>
      <c r="N7" s="89">
        <v>16</v>
      </c>
      <c r="O7" s="90">
        <v>1</v>
      </c>
      <c r="P7" s="91">
        <f>N7+O7</f>
        <v>17</v>
      </c>
      <c r="Q7" s="80">
        <f>IFERROR(P7/M7,"-")</f>
        <v>0.3953488372093</v>
      </c>
      <c r="R7" s="79">
        <v>4</v>
      </c>
      <c r="S7" s="79">
        <v>4</v>
      </c>
      <c r="T7" s="80">
        <f>IFERROR(R7/(P7),"-")</f>
        <v>0.23529411764706</v>
      </c>
      <c r="U7" s="186"/>
      <c r="V7" s="82">
        <v>5</v>
      </c>
      <c r="W7" s="80">
        <f>IF(P7=0,"-",V7/P7)</f>
        <v>0.29411764705882</v>
      </c>
      <c r="X7" s="185">
        <v>514000</v>
      </c>
      <c r="Y7" s="186">
        <f>IFERROR(X7/P7,"-")</f>
        <v>30235.294117647</v>
      </c>
      <c r="Z7" s="186">
        <f>IFERROR(X7/V7,"-")</f>
        <v>102800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0.058823529411765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0.058823529411765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6</v>
      </c>
      <c r="BF7" s="111">
        <f>IF(P7=0,"",IF(BE7=0,"",(BE7/P7)))</f>
        <v>0.35294117647059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</v>
      </c>
      <c r="BO7" s="118">
        <f>IF(P7=0,"",IF(BN7=0,"",(BN7/P7)))</f>
        <v>0.35294117647059</v>
      </c>
      <c r="BP7" s="119">
        <v>3</v>
      </c>
      <c r="BQ7" s="120">
        <f>IFERROR(BP7/BN7,"-")</f>
        <v>0.5</v>
      </c>
      <c r="BR7" s="121">
        <v>277000</v>
      </c>
      <c r="BS7" s="122">
        <f>IFERROR(BR7/BN7,"-")</f>
        <v>46166.666666667</v>
      </c>
      <c r="BT7" s="123"/>
      <c r="BU7" s="123">
        <v>1</v>
      </c>
      <c r="BV7" s="123">
        <v>2</v>
      </c>
      <c r="BW7" s="124">
        <v>2</v>
      </c>
      <c r="BX7" s="125">
        <f>IF(P7=0,"",IF(BW7=0,"",(BW7/P7)))</f>
        <v>0.11764705882353</v>
      </c>
      <c r="BY7" s="126">
        <v>1</v>
      </c>
      <c r="BZ7" s="127">
        <f>IFERROR(BY7/BW7,"-")</f>
        <v>0.5</v>
      </c>
      <c r="CA7" s="128">
        <v>189000</v>
      </c>
      <c r="CB7" s="129">
        <f>IFERROR(CA7/BW7,"-")</f>
        <v>94500</v>
      </c>
      <c r="CC7" s="130"/>
      <c r="CD7" s="130"/>
      <c r="CE7" s="130">
        <v>1</v>
      </c>
      <c r="CF7" s="131">
        <v>1</v>
      </c>
      <c r="CG7" s="132">
        <f>IF(P7=0,"",IF(CF7=0,"",(CF7/P7)))</f>
        <v>0.058823529411765</v>
      </c>
      <c r="CH7" s="133">
        <v>1</v>
      </c>
      <c r="CI7" s="134">
        <f>IFERROR(CH7/CF7,"-")</f>
        <v>1</v>
      </c>
      <c r="CJ7" s="135">
        <v>48000</v>
      </c>
      <c r="CK7" s="136">
        <f>IFERROR(CJ7/CF7,"-")</f>
        <v>48000</v>
      </c>
      <c r="CL7" s="137"/>
      <c r="CM7" s="137"/>
      <c r="CN7" s="137">
        <v>1</v>
      </c>
      <c r="CO7" s="138">
        <v>5</v>
      </c>
      <c r="CP7" s="139">
        <v>514000</v>
      </c>
      <c r="CQ7" s="139">
        <v>189000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3.3703703703704</v>
      </c>
      <c r="B8" s="189" t="s">
        <v>70</v>
      </c>
      <c r="C8" s="189" t="s">
        <v>71</v>
      </c>
      <c r="D8" s="189" t="s">
        <v>72</v>
      </c>
      <c r="E8" s="189"/>
      <c r="F8" s="189" t="s">
        <v>64</v>
      </c>
      <c r="G8" s="88" t="s">
        <v>73</v>
      </c>
      <c r="H8" s="88" t="s">
        <v>74</v>
      </c>
      <c r="I8" s="88" t="s">
        <v>75</v>
      </c>
      <c r="J8" s="180">
        <v>54000</v>
      </c>
      <c r="K8" s="79">
        <v>3</v>
      </c>
      <c r="L8" s="79">
        <v>0</v>
      </c>
      <c r="M8" s="79">
        <v>37</v>
      </c>
      <c r="N8" s="89">
        <v>1</v>
      </c>
      <c r="O8" s="90">
        <v>0</v>
      </c>
      <c r="P8" s="91">
        <f>N8+O8</f>
        <v>1</v>
      </c>
      <c r="Q8" s="80">
        <f>IFERROR(P8/M8,"-")</f>
        <v>0.027027027027027</v>
      </c>
      <c r="R8" s="79">
        <v>0</v>
      </c>
      <c r="S8" s="79">
        <v>0</v>
      </c>
      <c r="T8" s="80">
        <f>IFERROR(R8/(P8),"-")</f>
        <v>0</v>
      </c>
      <c r="U8" s="186">
        <f>IFERROR(J8/SUM(N8:O9),"-")</f>
        <v>4500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128000</v>
      </c>
      <c r="AB8" s="83">
        <f>SUM(X8:X9)/SUM(J8:J9)</f>
        <v>3.3703703703704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1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76</v>
      </c>
      <c r="C9" s="189"/>
      <c r="D9" s="189"/>
      <c r="E9" s="189"/>
      <c r="F9" s="189" t="s">
        <v>69</v>
      </c>
      <c r="G9" s="88"/>
      <c r="H9" s="88"/>
      <c r="I9" s="88"/>
      <c r="J9" s="180"/>
      <c r="K9" s="79">
        <v>61</v>
      </c>
      <c r="L9" s="79">
        <v>45</v>
      </c>
      <c r="M9" s="79">
        <v>21</v>
      </c>
      <c r="N9" s="89">
        <v>11</v>
      </c>
      <c r="O9" s="90">
        <v>0</v>
      </c>
      <c r="P9" s="91">
        <f>N9+O9</f>
        <v>11</v>
      </c>
      <c r="Q9" s="80">
        <f>IFERROR(P9/M9,"-")</f>
        <v>0.52380952380952</v>
      </c>
      <c r="R9" s="79">
        <v>4</v>
      </c>
      <c r="S9" s="79">
        <v>3</v>
      </c>
      <c r="T9" s="80">
        <f>IFERROR(R9/(P9),"-")</f>
        <v>0.36363636363636</v>
      </c>
      <c r="U9" s="186"/>
      <c r="V9" s="82">
        <v>4</v>
      </c>
      <c r="W9" s="80">
        <f>IF(P9=0,"-",V9/P9)</f>
        <v>0.36363636363636</v>
      </c>
      <c r="X9" s="185">
        <v>182000</v>
      </c>
      <c r="Y9" s="186">
        <f>IFERROR(X9/P9,"-")</f>
        <v>16545.454545455</v>
      </c>
      <c r="Z9" s="186">
        <f>IFERROR(X9/V9,"-")</f>
        <v>45500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3</v>
      </c>
      <c r="BF9" s="111">
        <f>IF(P9=0,"",IF(BE9=0,"",(BE9/P9)))</f>
        <v>0.27272727272727</v>
      </c>
      <c r="BG9" s="110">
        <v>1</v>
      </c>
      <c r="BH9" s="112">
        <f>IFERROR(BG9/BE9,"-")</f>
        <v>0.33333333333333</v>
      </c>
      <c r="BI9" s="113">
        <v>15000</v>
      </c>
      <c r="BJ9" s="114">
        <f>IFERROR(BI9/BE9,"-")</f>
        <v>5000</v>
      </c>
      <c r="BK9" s="115"/>
      <c r="BL9" s="115">
        <v>1</v>
      </c>
      <c r="BM9" s="115"/>
      <c r="BN9" s="117">
        <v>5</v>
      </c>
      <c r="BO9" s="118">
        <f>IF(P9=0,"",IF(BN9=0,"",(BN9/P9)))</f>
        <v>0.45454545454545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0.18181818181818</v>
      </c>
      <c r="BY9" s="126">
        <v>2</v>
      </c>
      <c r="BZ9" s="127">
        <f>IFERROR(BY9/BW9,"-")</f>
        <v>1</v>
      </c>
      <c r="CA9" s="128">
        <v>151000</v>
      </c>
      <c r="CB9" s="129">
        <f>IFERROR(CA9/BW9,"-")</f>
        <v>75500</v>
      </c>
      <c r="CC9" s="130"/>
      <c r="CD9" s="130">
        <v>1</v>
      </c>
      <c r="CE9" s="130">
        <v>1</v>
      </c>
      <c r="CF9" s="131">
        <v>1</v>
      </c>
      <c r="CG9" s="132">
        <f>IF(P9=0,"",IF(CF9=0,"",(CF9/P9)))</f>
        <v>0.090909090909091</v>
      </c>
      <c r="CH9" s="133">
        <v>1</v>
      </c>
      <c r="CI9" s="134">
        <f>IFERROR(CH9/CF9,"-")</f>
        <v>1</v>
      </c>
      <c r="CJ9" s="135">
        <v>16000</v>
      </c>
      <c r="CK9" s="136">
        <f>IFERROR(CJ9/CF9,"-")</f>
        <v>16000</v>
      </c>
      <c r="CL9" s="137"/>
      <c r="CM9" s="137"/>
      <c r="CN9" s="137">
        <v>1</v>
      </c>
      <c r="CO9" s="138">
        <v>4</v>
      </c>
      <c r="CP9" s="139">
        <v>182000</v>
      </c>
      <c r="CQ9" s="139">
        <v>143000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0.5</v>
      </c>
      <c r="B10" s="189" t="s">
        <v>77</v>
      </c>
      <c r="C10" s="189" t="s">
        <v>71</v>
      </c>
      <c r="D10" s="189" t="s">
        <v>72</v>
      </c>
      <c r="E10" s="189"/>
      <c r="F10" s="189" t="s">
        <v>64</v>
      </c>
      <c r="G10" s="88" t="s">
        <v>78</v>
      </c>
      <c r="H10" s="88" t="s">
        <v>79</v>
      </c>
      <c r="I10" s="88" t="s">
        <v>80</v>
      </c>
      <c r="J10" s="180">
        <v>90000</v>
      </c>
      <c r="K10" s="79">
        <v>13</v>
      </c>
      <c r="L10" s="79">
        <v>0</v>
      </c>
      <c r="M10" s="79">
        <v>25</v>
      </c>
      <c r="N10" s="89">
        <v>5</v>
      </c>
      <c r="O10" s="90">
        <v>0</v>
      </c>
      <c r="P10" s="91">
        <f>N10+O10</f>
        <v>5</v>
      </c>
      <c r="Q10" s="80">
        <f>IFERROR(P10/M10,"-")</f>
        <v>0.2</v>
      </c>
      <c r="R10" s="79">
        <v>0</v>
      </c>
      <c r="S10" s="79">
        <v>2</v>
      </c>
      <c r="T10" s="80">
        <f>IFERROR(R10/(P10),"-")</f>
        <v>0</v>
      </c>
      <c r="U10" s="186">
        <f>IFERROR(J10/SUM(N10:O11),"-")</f>
        <v>5625</v>
      </c>
      <c r="V10" s="82">
        <v>1</v>
      </c>
      <c r="W10" s="80">
        <f>IF(P10=0,"-",V10/P10)</f>
        <v>0.2</v>
      </c>
      <c r="X10" s="185">
        <v>5000</v>
      </c>
      <c r="Y10" s="186">
        <f>IFERROR(X10/P10,"-")</f>
        <v>1000</v>
      </c>
      <c r="Z10" s="186">
        <f>IFERROR(X10/V10,"-")</f>
        <v>5000</v>
      </c>
      <c r="AA10" s="180">
        <f>SUM(X10:X11)-SUM(J10:J11)</f>
        <v>-45000</v>
      </c>
      <c r="AB10" s="83">
        <f>SUM(X10:X11)/SUM(J10:J11)</f>
        <v>0.5</v>
      </c>
      <c r="AC10" s="77"/>
      <c r="AD10" s="92">
        <v>1</v>
      </c>
      <c r="AE10" s="93">
        <f>IF(P10=0,"",IF(AD10=0,"",(AD10/P10)))</f>
        <v>0.2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</v>
      </c>
      <c r="AN10" s="99">
        <f>IF(P10=0,"",IF(AM10=0,"",(AM10/P10)))</f>
        <v>0.2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0.4</v>
      </c>
      <c r="BG10" s="110">
        <v>1</v>
      </c>
      <c r="BH10" s="112">
        <f>IFERROR(BG10/BE10,"-")</f>
        <v>0.5</v>
      </c>
      <c r="BI10" s="113">
        <v>5000</v>
      </c>
      <c r="BJ10" s="114">
        <f>IFERROR(BI10/BE10,"-")</f>
        <v>2500</v>
      </c>
      <c r="BK10" s="115">
        <v>1</v>
      </c>
      <c r="BL10" s="115"/>
      <c r="BM10" s="115"/>
      <c r="BN10" s="117">
        <v>1</v>
      </c>
      <c r="BO10" s="118">
        <f>IF(P10=0,"",IF(BN10=0,"",(BN10/P10)))</f>
        <v>0.2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5000</v>
      </c>
      <c r="CQ10" s="139">
        <v>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81</v>
      </c>
      <c r="C11" s="189"/>
      <c r="D11" s="189"/>
      <c r="E11" s="189"/>
      <c r="F11" s="189" t="s">
        <v>69</v>
      </c>
      <c r="G11" s="88"/>
      <c r="H11" s="88"/>
      <c r="I11" s="88"/>
      <c r="J11" s="180"/>
      <c r="K11" s="79">
        <v>64</v>
      </c>
      <c r="L11" s="79">
        <v>43</v>
      </c>
      <c r="M11" s="79">
        <v>53</v>
      </c>
      <c r="N11" s="89">
        <v>11</v>
      </c>
      <c r="O11" s="90">
        <v>0</v>
      </c>
      <c r="P11" s="91">
        <f>N11+O11</f>
        <v>11</v>
      </c>
      <c r="Q11" s="80">
        <f>IFERROR(P11/M11,"-")</f>
        <v>0.20754716981132</v>
      </c>
      <c r="R11" s="79">
        <v>1</v>
      </c>
      <c r="S11" s="79">
        <v>4</v>
      </c>
      <c r="T11" s="80">
        <f>IFERROR(R11/(P11),"-")</f>
        <v>0.090909090909091</v>
      </c>
      <c r="U11" s="186"/>
      <c r="V11" s="82">
        <v>2</v>
      </c>
      <c r="W11" s="80">
        <f>IF(P11=0,"-",V11/P11)</f>
        <v>0.18181818181818</v>
      </c>
      <c r="X11" s="185">
        <v>40000</v>
      </c>
      <c r="Y11" s="186">
        <f>IFERROR(X11/P11,"-")</f>
        <v>3636.3636363636</v>
      </c>
      <c r="Z11" s="186">
        <f>IFERROR(X11/V11,"-")</f>
        <v>20000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0.090909090909091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2</v>
      </c>
      <c r="AW11" s="105">
        <f>IF(P11=0,"",IF(AV11=0,"",(AV11/P11)))</f>
        <v>0.18181818181818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3</v>
      </c>
      <c r="BF11" s="111">
        <f>IF(P11=0,"",IF(BE11=0,"",(BE11/P11)))</f>
        <v>0.27272727272727</v>
      </c>
      <c r="BG11" s="110">
        <v>1</v>
      </c>
      <c r="BH11" s="112">
        <f>IFERROR(BG11/BE11,"-")</f>
        <v>0.33333333333333</v>
      </c>
      <c r="BI11" s="113">
        <v>35000</v>
      </c>
      <c r="BJ11" s="114">
        <f>IFERROR(BI11/BE11,"-")</f>
        <v>11666.666666667</v>
      </c>
      <c r="BK11" s="115"/>
      <c r="BL11" s="115"/>
      <c r="BM11" s="115">
        <v>1</v>
      </c>
      <c r="BN11" s="117">
        <v>3</v>
      </c>
      <c r="BO11" s="118">
        <f>IF(P11=0,"",IF(BN11=0,"",(BN11/P11)))</f>
        <v>0.27272727272727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0.18181818181818</v>
      </c>
      <c r="BY11" s="126">
        <v>1</v>
      </c>
      <c r="BZ11" s="127">
        <f>IFERROR(BY11/BW11,"-")</f>
        <v>0.5</v>
      </c>
      <c r="CA11" s="128">
        <v>5000</v>
      </c>
      <c r="CB11" s="129">
        <f>IFERROR(CA11/BW11,"-")</f>
        <v>2500</v>
      </c>
      <c r="CC11" s="130">
        <v>1</v>
      </c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40000</v>
      </c>
      <c r="CQ11" s="139">
        <v>35000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4.8229166666667</v>
      </c>
      <c r="B12" s="189" t="s">
        <v>82</v>
      </c>
      <c r="C12" s="189" t="s">
        <v>71</v>
      </c>
      <c r="D12" s="189" t="s">
        <v>72</v>
      </c>
      <c r="E12" s="189"/>
      <c r="F12" s="189" t="s">
        <v>64</v>
      </c>
      <c r="G12" s="88" t="s">
        <v>83</v>
      </c>
      <c r="H12" s="88" t="s">
        <v>79</v>
      </c>
      <c r="I12" s="88" t="s">
        <v>84</v>
      </c>
      <c r="J12" s="180">
        <v>96000</v>
      </c>
      <c r="K12" s="79">
        <v>3</v>
      </c>
      <c r="L12" s="79">
        <v>0</v>
      </c>
      <c r="M12" s="79">
        <v>14</v>
      </c>
      <c r="N12" s="89">
        <v>1</v>
      </c>
      <c r="O12" s="90">
        <v>0</v>
      </c>
      <c r="P12" s="91">
        <f>N12+O12</f>
        <v>1</v>
      </c>
      <c r="Q12" s="80">
        <f>IFERROR(P12/M12,"-")</f>
        <v>0.071428571428571</v>
      </c>
      <c r="R12" s="79">
        <v>0</v>
      </c>
      <c r="S12" s="79">
        <v>0</v>
      </c>
      <c r="T12" s="80">
        <f>IFERROR(R12/(P12),"-")</f>
        <v>0</v>
      </c>
      <c r="U12" s="186">
        <f>IFERROR(J12/SUM(N12:O13),"-")</f>
        <v>16000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SUM(X12:X13)-SUM(J12:J13)</f>
        <v>367000</v>
      </c>
      <c r="AB12" s="83">
        <f>SUM(X12:X13)/SUM(J12:J13)</f>
        <v>4.8229166666667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85</v>
      </c>
      <c r="C13" s="189"/>
      <c r="D13" s="189"/>
      <c r="E13" s="189"/>
      <c r="F13" s="189" t="s">
        <v>69</v>
      </c>
      <c r="G13" s="88"/>
      <c r="H13" s="88"/>
      <c r="I13" s="88"/>
      <c r="J13" s="180"/>
      <c r="K13" s="79">
        <v>41</v>
      </c>
      <c r="L13" s="79">
        <v>22</v>
      </c>
      <c r="M13" s="79">
        <v>10</v>
      </c>
      <c r="N13" s="89">
        <v>5</v>
      </c>
      <c r="O13" s="90">
        <v>0</v>
      </c>
      <c r="P13" s="91">
        <f>N13+O13</f>
        <v>5</v>
      </c>
      <c r="Q13" s="80">
        <f>IFERROR(P13/M13,"-")</f>
        <v>0.5</v>
      </c>
      <c r="R13" s="79">
        <v>4</v>
      </c>
      <c r="S13" s="79">
        <v>1</v>
      </c>
      <c r="T13" s="80">
        <f>IFERROR(R13/(P13),"-")</f>
        <v>0.8</v>
      </c>
      <c r="U13" s="186"/>
      <c r="V13" s="82">
        <v>4</v>
      </c>
      <c r="W13" s="80">
        <f>IF(P13=0,"-",V13/P13)</f>
        <v>0.8</v>
      </c>
      <c r="X13" s="185">
        <v>463000</v>
      </c>
      <c r="Y13" s="186">
        <f>IFERROR(X13/P13,"-")</f>
        <v>92600</v>
      </c>
      <c r="Z13" s="186">
        <f>IFERROR(X13/V13,"-")</f>
        <v>115750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0.4</v>
      </c>
      <c r="BP13" s="119">
        <v>2</v>
      </c>
      <c r="BQ13" s="120">
        <f>IFERROR(BP13/BN13,"-")</f>
        <v>1</v>
      </c>
      <c r="BR13" s="121">
        <v>314000</v>
      </c>
      <c r="BS13" s="122">
        <f>IFERROR(BR13/BN13,"-")</f>
        <v>157000</v>
      </c>
      <c r="BT13" s="123"/>
      <c r="BU13" s="123"/>
      <c r="BV13" s="123">
        <v>2</v>
      </c>
      <c r="BW13" s="124">
        <v>2</v>
      </c>
      <c r="BX13" s="125">
        <f>IF(P13=0,"",IF(BW13=0,"",(BW13/P13)))</f>
        <v>0.4</v>
      </c>
      <c r="BY13" s="126">
        <v>2</v>
      </c>
      <c r="BZ13" s="127">
        <f>IFERROR(BY13/BW13,"-")</f>
        <v>1</v>
      </c>
      <c r="CA13" s="128">
        <v>149000</v>
      </c>
      <c r="CB13" s="129">
        <f>IFERROR(CA13/BW13,"-")</f>
        <v>74500</v>
      </c>
      <c r="CC13" s="130"/>
      <c r="CD13" s="130"/>
      <c r="CE13" s="130">
        <v>2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4</v>
      </c>
      <c r="CP13" s="139">
        <v>463000</v>
      </c>
      <c r="CQ13" s="139">
        <v>164000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0.66666666666667</v>
      </c>
      <c r="B14" s="189" t="s">
        <v>86</v>
      </c>
      <c r="C14" s="189" t="s">
        <v>87</v>
      </c>
      <c r="D14" s="189" t="s">
        <v>88</v>
      </c>
      <c r="E14" s="189"/>
      <c r="F14" s="189" t="s">
        <v>64</v>
      </c>
      <c r="G14" s="88" t="s">
        <v>89</v>
      </c>
      <c r="H14" s="88" t="s">
        <v>90</v>
      </c>
      <c r="I14" s="88" t="s">
        <v>80</v>
      </c>
      <c r="J14" s="180">
        <v>222000</v>
      </c>
      <c r="K14" s="79">
        <v>7</v>
      </c>
      <c r="L14" s="79">
        <v>0</v>
      </c>
      <c r="M14" s="79">
        <v>23</v>
      </c>
      <c r="N14" s="89">
        <v>1</v>
      </c>
      <c r="O14" s="90">
        <v>0</v>
      </c>
      <c r="P14" s="91">
        <f>N14+O14</f>
        <v>1</v>
      </c>
      <c r="Q14" s="80">
        <f>IFERROR(P14/M14,"-")</f>
        <v>0.043478260869565</v>
      </c>
      <c r="R14" s="79">
        <v>0</v>
      </c>
      <c r="S14" s="79">
        <v>1</v>
      </c>
      <c r="T14" s="80">
        <f>IFERROR(R14/(P14),"-")</f>
        <v>0</v>
      </c>
      <c r="U14" s="186">
        <f>IFERROR(J14/SUM(N14:O15),"-")</f>
        <v>15857.142857143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-74000</v>
      </c>
      <c r="AB14" s="83">
        <f>SUM(X14:X15)/SUM(J14:J15)</f>
        <v>0.66666666666667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1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91</v>
      </c>
      <c r="C15" s="189"/>
      <c r="D15" s="189"/>
      <c r="E15" s="189"/>
      <c r="F15" s="189" t="s">
        <v>69</v>
      </c>
      <c r="G15" s="88"/>
      <c r="H15" s="88"/>
      <c r="I15" s="88"/>
      <c r="J15" s="180"/>
      <c r="K15" s="79">
        <v>85</v>
      </c>
      <c r="L15" s="79">
        <v>31</v>
      </c>
      <c r="M15" s="79">
        <v>58</v>
      </c>
      <c r="N15" s="89">
        <v>13</v>
      </c>
      <c r="O15" s="90">
        <v>0</v>
      </c>
      <c r="P15" s="91">
        <f>N15+O15</f>
        <v>13</v>
      </c>
      <c r="Q15" s="80">
        <f>IFERROR(P15/M15,"-")</f>
        <v>0.22413793103448</v>
      </c>
      <c r="R15" s="79">
        <v>5</v>
      </c>
      <c r="S15" s="79">
        <v>3</v>
      </c>
      <c r="T15" s="80">
        <f>IFERROR(R15/(P15),"-")</f>
        <v>0.38461538461538</v>
      </c>
      <c r="U15" s="186"/>
      <c r="V15" s="82">
        <v>5</v>
      </c>
      <c r="W15" s="80">
        <f>IF(P15=0,"-",V15/P15)</f>
        <v>0.38461538461538</v>
      </c>
      <c r="X15" s="185">
        <v>148000</v>
      </c>
      <c r="Y15" s="186">
        <f>IFERROR(X15/P15,"-")</f>
        <v>11384.615384615</v>
      </c>
      <c r="Z15" s="186">
        <f>IFERROR(X15/V15,"-")</f>
        <v>29600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0.076923076923077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4</v>
      </c>
      <c r="BO15" s="118">
        <f>IF(P15=0,"",IF(BN15=0,"",(BN15/P15)))</f>
        <v>0.30769230769231</v>
      </c>
      <c r="BP15" s="119">
        <v>2</v>
      </c>
      <c r="BQ15" s="120">
        <f>IFERROR(BP15/BN15,"-")</f>
        <v>0.5</v>
      </c>
      <c r="BR15" s="121">
        <v>125000</v>
      </c>
      <c r="BS15" s="122">
        <f>IFERROR(BR15/BN15,"-")</f>
        <v>31250</v>
      </c>
      <c r="BT15" s="123">
        <v>1</v>
      </c>
      <c r="BU15" s="123"/>
      <c r="BV15" s="123">
        <v>1</v>
      </c>
      <c r="BW15" s="124">
        <v>5</v>
      </c>
      <c r="BX15" s="125">
        <f>IF(P15=0,"",IF(BW15=0,"",(BW15/P15)))</f>
        <v>0.38461538461538</v>
      </c>
      <c r="BY15" s="126">
        <v>2</v>
      </c>
      <c r="BZ15" s="127">
        <f>IFERROR(BY15/BW15,"-")</f>
        <v>0.4</v>
      </c>
      <c r="CA15" s="128">
        <v>26000</v>
      </c>
      <c r="CB15" s="129">
        <f>IFERROR(CA15/BW15,"-")</f>
        <v>5200</v>
      </c>
      <c r="CC15" s="130">
        <v>1</v>
      </c>
      <c r="CD15" s="130"/>
      <c r="CE15" s="130">
        <v>1</v>
      </c>
      <c r="CF15" s="131">
        <v>3</v>
      </c>
      <c r="CG15" s="132">
        <f>IF(P15=0,"",IF(CF15=0,"",(CF15/P15)))</f>
        <v>0.23076923076923</v>
      </c>
      <c r="CH15" s="133">
        <v>1</v>
      </c>
      <c r="CI15" s="134">
        <f>IFERROR(CH15/CF15,"-")</f>
        <v>0.33333333333333</v>
      </c>
      <c r="CJ15" s="135">
        <v>5000</v>
      </c>
      <c r="CK15" s="136">
        <f>IFERROR(CJ15/CF15,"-")</f>
        <v>1666.6666666667</v>
      </c>
      <c r="CL15" s="137">
        <v>1</v>
      </c>
      <c r="CM15" s="137"/>
      <c r="CN15" s="137"/>
      <c r="CO15" s="138">
        <v>5</v>
      </c>
      <c r="CP15" s="139">
        <v>148000</v>
      </c>
      <c r="CQ15" s="139">
        <v>122000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0.30769230769231</v>
      </c>
      <c r="B16" s="189" t="s">
        <v>92</v>
      </c>
      <c r="C16" s="189" t="s">
        <v>93</v>
      </c>
      <c r="D16" s="189" t="s">
        <v>94</v>
      </c>
      <c r="E16" s="189"/>
      <c r="F16" s="189" t="s">
        <v>64</v>
      </c>
      <c r="G16" s="88" t="s">
        <v>95</v>
      </c>
      <c r="H16" s="88" t="s">
        <v>96</v>
      </c>
      <c r="I16" s="190" t="s">
        <v>97</v>
      </c>
      <c r="J16" s="180">
        <v>78000</v>
      </c>
      <c r="K16" s="79">
        <v>1</v>
      </c>
      <c r="L16" s="79">
        <v>0</v>
      </c>
      <c r="M16" s="79">
        <v>16</v>
      </c>
      <c r="N16" s="89">
        <v>1</v>
      </c>
      <c r="O16" s="90">
        <v>0</v>
      </c>
      <c r="P16" s="91">
        <f>N16+O16</f>
        <v>1</v>
      </c>
      <c r="Q16" s="80">
        <f>IFERROR(P16/M16,"-")</f>
        <v>0.0625</v>
      </c>
      <c r="R16" s="79">
        <v>0</v>
      </c>
      <c r="S16" s="79">
        <v>0</v>
      </c>
      <c r="T16" s="80">
        <f>IFERROR(R16/(P16),"-")</f>
        <v>0</v>
      </c>
      <c r="U16" s="186">
        <f>IFERROR(J16/SUM(N16:O17),"-")</f>
        <v>5571.4285714286</v>
      </c>
      <c r="V16" s="82">
        <v>1</v>
      </c>
      <c r="W16" s="80">
        <f>IF(P16=0,"-",V16/P16)</f>
        <v>1</v>
      </c>
      <c r="X16" s="185">
        <v>5000</v>
      </c>
      <c r="Y16" s="186">
        <f>IFERROR(X16/P16,"-")</f>
        <v>5000</v>
      </c>
      <c r="Z16" s="186">
        <f>IFERROR(X16/V16,"-")</f>
        <v>5000</v>
      </c>
      <c r="AA16" s="180">
        <f>SUM(X16:X17)-SUM(J16:J17)</f>
        <v>-54000</v>
      </c>
      <c r="AB16" s="83">
        <f>SUM(X16:X17)/SUM(J16:J17)</f>
        <v>0.30769230769231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1</v>
      </c>
      <c r="BP16" s="119">
        <v>1</v>
      </c>
      <c r="BQ16" s="120">
        <f>IFERROR(BP16/BN16,"-")</f>
        <v>1</v>
      </c>
      <c r="BR16" s="121">
        <v>5000</v>
      </c>
      <c r="BS16" s="122">
        <f>IFERROR(BR16/BN16,"-")</f>
        <v>5000</v>
      </c>
      <c r="BT16" s="123">
        <v>1</v>
      </c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5000</v>
      </c>
      <c r="CQ16" s="139">
        <v>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98</v>
      </c>
      <c r="C17" s="189"/>
      <c r="D17" s="189"/>
      <c r="E17" s="189"/>
      <c r="F17" s="189" t="s">
        <v>69</v>
      </c>
      <c r="G17" s="88"/>
      <c r="H17" s="88"/>
      <c r="I17" s="88"/>
      <c r="J17" s="180"/>
      <c r="K17" s="79">
        <v>86</v>
      </c>
      <c r="L17" s="79">
        <v>48</v>
      </c>
      <c r="M17" s="79">
        <v>29</v>
      </c>
      <c r="N17" s="89">
        <v>13</v>
      </c>
      <c r="O17" s="90">
        <v>0</v>
      </c>
      <c r="P17" s="91">
        <f>N17+O17</f>
        <v>13</v>
      </c>
      <c r="Q17" s="80">
        <f>IFERROR(P17/M17,"-")</f>
        <v>0.44827586206897</v>
      </c>
      <c r="R17" s="79">
        <v>3</v>
      </c>
      <c r="S17" s="79">
        <v>2</v>
      </c>
      <c r="T17" s="80">
        <f>IFERROR(R17/(P17),"-")</f>
        <v>0.23076923076923</v>
      </c>
      <c r="U17" s="186"/>
      <c r="V17" s="82">
        <v>5</v>
      </c>
      <c r="W17" s="80">
        <f>IF(P17=0,"-",V17/P17)</f>
        <v>0.38461538461538</v>
      </c>
      <c r="X17" s="185">
        <v>19000</v>
      </c>
      <c r="Y17" s="186">
        <f>IFERROR(X17/P17,"-")</f>
        <v>1461.5384615385</v>
      </c>
      <c r="Z17" s="186">
        <f>IFERROR(X17/V17,"-")</f>
        <v>3800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2</v>
      </c>
      <c r="AN17" s="99">
        <f>IF(P17=0,"",IF(AM17=0,"",(AM17/P17)))</f>
        <v>0.15384615384615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5</v>
      </c>
      <c r="BF17" s="111">
        <f>IF(P17=0,"",IF(BE17=0,"",(BE17/P17)))</f>
        <v>0.38461538461538</v>
      </c>
      <c r="BG17" s="110">
        <v>2</v>
      </c>
      <c r="BH17" s="112">
        <f>IFERROR(BG17/BE17,"-")</f>
        <v>0.4</v>
      </c>
      <c r="BI17" s="113">
        <v>8000</v>
      </c>
      <c r="BJ17" s="114">
        <f>IFERROR(BI17/BE17,"-")</f>
        <v>1600</v>
      </c>
      <c r="BK17" s="115">
        <v>2</v>
      </c>
      <c r="BL17" s="115"/>
      <c r="BM17" s="115"/>
      <c r="BN17" s="117">
        <v>5</v>
      </c>
      <c r="BO17" s="118">
        <f>IF(P17=0,"",IF(BN17=0,"",(BN17/P17)))</f>
        <v>0.38461538461538</v>
      </c>
      <c r="BP17" s="119">
        <v>3</v>
      </c>
      <c r="BQ17" s="120">
        <f>IFERROR(BP17/BN17,"-")</f>
        <v>0.6</v>
      </c>
      <c r="BR17" s="121">
        <v>11000</v>
      </c>
      <c r="BS17" s="122">
        <f>IFERROR(BR17/BN17,"-")</f>
        <v>2200</v>
      </c>
      <c r="BT17" s="123">
        <v>3</v>
      </c>
      <c r="BU17" s="123"/>
      <c r="BV17" s="123"/>
      <c r="BW17" s="124">
        <v>1</v>
      </c>
      <c r="BX17" s="125">
        <f>IF(P17=0,"",IF(BW17=0,"",(BW17/P17)))</f>
        <v>0.076923076923077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5</v>
      </c>
      <c r="CP17" s="139">
        <v>19000</v>
      </c>
      <c r="CQ17" s="139">
        <v>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0.61111111111111</v>
      </c>
      <c r="B18" s="189" t="s">
        <v>99</v>
      </c>
      <c r="C18" s="189" t="s">
        <v>100</v>
      </c>
      <c r="D18" s="189" t="s">
        <v>101</v>
      </c>
      <c r="E18" s="189"/>
      <c r="F18" s="189" t="s">
        <v>64</v>
      </c>
      <c r="G18" s="88" t="s">
        <v>102</v>
      </c>
      <c r="H18" s="88" t="s">
        <v>79</v>
      </c>
      <c r="I18" s="88" t="s">
        <v>103</v>
      </c>
      <c r="J18" s="180">
        <v>54000</v>
      </c>
      <c r="K18" s="79">
        <v>3</v>
      </c>
      <c r="L18" s="79">
        <v>0</v>
      </c>
      <c r="M18" s="79">
        <v>9</v>
      </c>
      <c r="N18" s="89">
        <v>1</v>
      </c>
      <c r="O18" s="90">
        <v>0</v>
      </c>
      <c r="P18" s="91">
        <f>N18+O18</f>
        <v>1</v>
      </c>
      <c r="Q18" s="80">
        <f>IFERROR(P18/M18,"-")</f>
        <v>0.11111111111111</v>
      </c>
      <c r="R18" s="79">
        <v>1</v>
      </c>
      <c r="S18" s="79">
        <v>0</v>
      </c>
      <c r="T18" s="80">
        <f>IFERROR(R18/(P18),"-")</f>
        <v>1</v>
      </c>
      <c r="U18" s="186">
        <f>IFERROR(J18/SUM(N18:O19),"-")</f>
        <v>6750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SUM(X18:X19)-SUM(J18:J19)</f>
        <v>-21000</v>
      </c>
      <c r="AB18" s="83">
        <f>SUM(X18:X19)/SUM(J18:J19)</f>
        <v>0.61111111111111</v>
      </c>
      <c r="AC18" s="77"/>
      <c r="AD18" s="92">
        <v>1</v>
      </c>
      <c r="AE18" s="93">
        <f>IF(P18=0,"",IF(AD18=0,"",(AD18/P18)))</f>
        <v>1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104</v>
      </c>
      <c r="C19" s="189"/>
      <c r="D19" s="189"/>
      <c r="E19" s="189"/>
      <c r="F19" s="189" t="s">
        <v>69</v>
      </c>
      <c r="G19" s="88"/>
      <c r="H19" s="88"/>
      <c r="I19" s="88"/>
      <c r="J19" s="180"/>
      <c r="K19" s="79">
        <v>38</v>
      </c>
      <c r="L19" s="79">
        <v>23</v>
      </c>
      <c r="M19" s="79">
        <v>39</v>
      </c>
      <c r="N19" s="89">
        <v>6</v>
      </c>
      <c r="O19" s="90">
        <v>1</v>
      </c>
      <c r="P19" s="91">
        <f>N19+O19</f>
        <v>7</v>
      </c>
      <c r="Q19" s="80">
        <f>IFERROR(P19/M19,"-")</f>
        <v>0.17948717948718</v>
      </c>
      <c r="R19" s="79">
        <v>3</v>
      </c>
      <c r="S19" s="79">
        <v>0</v>
      </c>
      <c r="T19" s="80">
        <f>IFERROR(R19/(P19),"-")</f>
        <v>0.42857142857143</v>
      </c>
      <c r="U19" s="186"/>
      <c r="V19" s="82">
        <v>3</v>
      </c>
      <c r="W19" s="80">
        <f>IF(P19=0,"-",V19/P19)</f>
        <v>0.42857142857143</v>
      </c>
      <c r="X19" s="185">
        <v>33000</v>
      </c>
      <c r="Y19" s="186">
        <f>IFERROR(X19/P19,"-")</f>
        <v>4714.2857142857</v>
      </c>
      <c r="Z19" s="186">
        <f>IFERROR(X19/V19,"-")</f>
        <v>11000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0.14285714285714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</v>
      </c>
      <c r="AW19" s="105">
        <f>IF(P19=0,"",IF(AV19=0,"",(AV19/P19)))</f>
        <v>0.14285714285714</v>
      </c>
      <c r="AX19" s="104">
        <v>1</v>
      </c>
      <c r="AY19" s="106">
        <f>IFERROR(AX19/AV19,"-")</f>
        <v>1</v>
      </c>
      <c r="AZ19" s="107">
        <v>3000</v>
      </c>
      <c r="BA19" s="108">
        <f>IFERROR(AZ19/AV19,"-")</f>
        <v>3000</v>
      </c>
      <c r="BB19" s="109">
        <v>1</v>
      </c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4</v>
      </c>
      <c r="BO19" s="118">
        <f>IF(P19=0,"",IF(BN19=0,"",(BN19/P19)))</f>
        <v>0.57142857142857</v>
      </c>
      <c r="BP19" s="119">
        <v>1</v>
      </c>
      <c r="BQ19" s="120">
        <f>IFERROR(BP19/BN19,"-")</f>
        <v>0.25</v>
      </c>
      <c r="BR19" s="121">
        <v>25000</v>
      </c>
      <c r="BS19" s="122">
        <f>IFERROR(BR19/BN19,"-")</f>
        <v>6250</v>
      </c>
      <c r="BT19" s="123"/>
      <c r="BU19" s="123"/>
      <c r="BV19" s="123">
        <v>1</v>
      </c>
      <c r="BW19" s="124">
        <v>1</v>
      </c>
      <c r="BX19" s="125">
        <f>IF(P19=0,"",IF(BW19=0,"",(BW19/P19)))</f>
        <v>0.14285714285714</v>
      </c>
      <c r="BY19" s="126">
        <v>1</v>
      </c>
      <c r="BZ19" s="127">
        <f>IFERROR(BY19/BW19,"-")</f>
        <v>1</v>
      </c>
      <c r="CA19" s="128">
        <v>5000</v>
      </c>
      <c r="CB19" s="129">
        <f>IFERROR(CA19/BW19,"-")</f>
        <v>5000</v>
      </c>
      <c r="CC19" s="130">
        <v>1</v>
      </c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3</v>
      </c>
      <c r="CP19" s="139">
        <v>33000</v>
      </c>
      <c r="CQ19" s="139">
        <v>25000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2</v>
      </c>
      <c r="B20" s="189" t="s">
        <v>105</v>
      </c>
      <c r="C20" s="189" t="s">
        <v>71</v>
      </c>
      <c r="D20" s="189" t="s">
        <v>101</v>
      </c>
      <c r="E20" s="189"/>
      <c r="F20" s="189" t="s">
        <v>64</v>
      </c>
      <c r="G20" s="88" t="s">
        <v>106</v>
      </c>
      <c r="H20" s="88" t="s">
        <v>74</v>
      </c>
      <c r="I20" s="88" t="s">
        <v>84</v>
      </c>
      <c r="J20" s="180">
        <v>48000</v>
      </c>
      <c r="K20" s="79">
        <v>24</v>
      </c>
      <c r="L20" s="79">
        <v>0</v>
      </c>
      <c r="M20" s="79">
        <v>96</v>
      </c>
      <c r="N20" s="89">
        <v>11</v>
      </c>
      <c r="O20" s="90">
        <v>0</v>
      </c>
      <c r="P20" s="91">
        <f>N20+O20</f>
        <v>11</v>
      </c>
      <c r="Q20" s="80">
        <f>IFERROR(P20/M20,"-")</f>
        <v>0.11458333333333</v>
      </c>
      <c r="R20" s="79">
        <v>6</v>
      </c>
      <c r="S20" s="79">
        <v>1</v>
      </c>
      <c r="T20" s="80">
        <f>IFERROR(R20/(P20),"-")</f>
        <v>0.54545454545455</v>
      </c>
      <c r="U20" s="186">
        <f>IFERROR(J20/SUM(N20:O21),"-")</f>
        <v>2285.7142857143</v>
      </c>
      <c r="V20" s="82">
        <v>3</v>
      </c>
      <c r="W20" s="80">
        <f>IF(P20=0,"-",V20/P20)</f>
        <v>0.27272727272727</v>
      </c>
      <c r="X20" s="185">
        <v>9000</v>
      </c>
      <c r="Y20" s="186">
        <f>IFERROR(X20/P20,"-")</f>
        <v>818.18181818182</v>
      </c>
      <c r="Z20" s="186">
        <f>IFERROR(X20/V20,"-")</f>
        <v>3000</v>
      </c>
      <c r="AA20" s="180">
        <f>SUM(X20:X21)-SUM(J20:J21)</f>
        <v>48000</v>
      </c>
      <c r="AB20" s="83">
        <f>SUM(X20:X21)/SUM(J20:J21)</f>
        <v>2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2</v>
      </c>
      <c r="AW20" s="105">
        <f>IF(P20=0,"",IF(AV20=0,"",(AV20/P20)))</f>
        <v>0.18181818181818</v>
      </c>
      <c r="AX20" s="104">
        <v>2</v>
      </c>
      <c r="AY20" s="106">
        <f>IFERROR(AX20/AV20,"-")</f>
        <v>1</v>
      </c>
      <c r="AZ20" s="107">
        <v>6000</v>
      </c>
      <c r="BA20" s="108">
        <f>IFERROR(AZ20/AV20,"-")</f>
        <v>3000</v>
      </c>
      <c r="BB20" s="109">
        <v>2</v>
      </c>
      <c r="BC20" s="109"/>
      <c r="BD20" s="109"/>
      <c r="BE20" s="110">
        <v>3</v>
      </c>
      <c r="BF20" s="111">
        <f>IF(P20=0,"",IF(BE20=0,"",(BE20/P20)))</f>
        <v>0.27272727272727</v>
      </c>
      <c r="BG20" s="110">
        <v>1</v>
      </c>
      <c r="BH20" s="112">
        <f>IFERROR(BG20/BE20,"-")</f>
        <v>0.33333333333333</v>
      </c>
      <c r="BI20" s="113">
        <v>3000</v>
      </c>
      <c r="BJ20" s="114">
        <f>IFERROR(BI20/BE20,"-")</f>
        <v>1000</v>
      </c>
      <c r="BK20" s="115">
        <v>1</v>
      </c>
      <c r="BL20" s="115"/>
      <c r="BM20" s="115"/>
      <c r="BN20" s="117">
        <v>5</v>
      </c>
      <c r="BO20" s="118">
        <f>IF(P20=0,"",IF(BN20=0,"",(BN20/P20)))</f>
        <v>0.45454545454545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0.090909090909091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3</v>
      </c>
      <c r="CP20" s="139">
        <v>9000</v>
      </c>
      <c r="CQ20" s="139">
        <v>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107</v>
      </c>
      <c r="C21" s="189"/>
      <c r="D21" s="189"/>
      <c r="E21" s="189"/>
      <c r="F21" s="189" t="s">
        <v>69</v>
      </c>
      <c r="G21" s="88"/>
      <c r="H21" s="88"/>
      <c r="I21" s="88"/>
      <c r="J21" s="180"/>
      <c r="K21" s="79">
        <v>59</v>
      </c>
      <c r="L21" s="79">
        <v>38</v>
      </c>
      <c r="M21" s="79">
        <v>27</v>
      </c>
      <c r="N21" s="89">
        <v>10</v>
      </c>
      <c r="O21" s="90">
        <v>0</v>
      </c>
      <c r="P21" s="91">
        <f>N21+O21</f>
        <v>10</v>
      </c>
      <c r="Q21" s="80">
        <f>IFERROR(P21/M21,"-")</f>
        <v>0.37037037037037</v>
      </c>
      <c r="R21" s="79">
        <v>7</v>
      </c>
      <c r="S21" s="79">
        <v>0</v>
      </c>
      <c r="T21" s="80">
        <f>IFERROR(R21/(P21),"-")</f>
        <v>0.7</v>
      </c>
      <c r="U21" s="186"/>
      <c r="V21" s="82">
        <v>5</v>
      </c>
      <c r="W21" s="80">
        <f>IF(P21=0,"-",V21/P21)</f>
        <v>0.5</v>
      </c>
      <c r="X21" s="185">
        <v>87000</v>
      </c>
      <c r="Y21" s="186">
        <f>IFERROR(X21/P21,"-")</f>
        <v>8700</v>
      </c>
      <c r="Z21" s="186">
        <f>IFERROR(X21/V21,"-")</f>
        <v>17400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2</v>
      </c>
      <c r="AW21" s="105">
        <f>IF(P21=0,"",IF(AV21=0,"",(AV21/P21)))</f>
        <v>0.2</v>
      </c>
      <c r="AX21" s="104">
        <v>1</v>
      </c>
      <c r="AY21" s="106">
        <f>IFERROR(AX21/AV21,"-")</f>
        <v>0.5</v>
      </c>
      <c r="AZ21" s="107">
        <v>8000</v>
      </c>
      <c r="BA21" s="108">
        <f>IFERROR(AZ21/AV21,"-")</f>
        <v>4000</v>
      </c>
      <c r="BB21" s="109"/>
      <c r="BC21" s="109">
        <v>1</v>
      </c>
      <c r="BD21" s="109"/>
      <c r="BE21" s="110">
        <v>3</v>
      </c>
      <c r="BF21" s="111">
        <f>IF(P21=0,"",IF(BE21=0,"",(BE21/P21)))</f>
        <v>0.3</v>
      </c>
      <c r="BG21" s="110">
        <v>1</v>
      </c>
      <c r="BH21" s="112">
        <f>IFERROR(BG21/BE21,"-")</f>
        <v>0.33333333333333</v>
      </c>
      <c r="BI21" s="113">
        <v>65000</v>
      </c>
      <c r="BJ21" s="114">
        <f>IFERROR(BI21/BE21,"-")</f>
        <v>21666.666666667</v>
      </c>
      <c r="BK21" s="115"/>
      <c r="BL21" s="115"/>
      <c r="BM21" s="115">
        <v>1</v>
      </c>
      <c r="BN21" s="117">
        <v>2</v>
      </c>
      <c r="BO21" s="118">
        <f>IF(P21=0,"",IF(BN21=0,"",(BN21/P21)))</f>
        <v>0.2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2</v>
      </c>
      <c r="BX21" s="125">
        <f>IF(P21=0,"",IF(BW21=0,"",(BW21/P21)))</f>
        <v>0.2</v>
      </c>
      <c r="BY21" s="126">
        <v>2</v>
      </c>
      <c r="BZ21" s="127">
        <f>IFERROR(BY21/BW21,"-")</f>
        <v>1</v>
      </c>
      <c r="CA21" s="128">
        <v>11000</v>
      </c>
      <c r="CB21" s="129">
        <f>IFERROR(CA21/BW21,"-")</f>
        <v>5500</v>
      </c>
      <c r="CC21" s="130">
        <v>1</v>
      </c>
      <c r="CD21" s="130">
        <v>1</v>
      </c>
      <c r="CE21" s="130"/>
      <c r="CF21" s="131">
        <v>1</v>
      </c>
      <c r="CG21" s="132">
        <f>IF(P21=0,"",IF(CF21=0,"",(CF21/P21)))</f>
        <v>0.1</v>
      </c>
      <c r="CH21" s="133">
        <v>1</v>
      </c>
      <c r="CI21" s="134">
        <f>IFERROR(CH21/CF21,"-")</f>
        <v>1</v>
      </c>
      <c r="CJ21" s="135">
        <v>3000</v>
      </c>
      <c r="CK21" s="136">
        <f>IFERROR(CJ21/CF21,"-")</f>
        <v>3000</v>
      </c>
      <c r="CL21" s="137">
        <v>1</v>
      </c>
      <c r="CM21" s="137"/>
      <c r="CN21" s="137"/>
      <c r="CO21" s="138">
        <v>5</v>
      </c>
      <c r="CP21" s="139">
        <v>87000</v>
      </c>
      <c r="CQ21" s="139">
        <v>65000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1.52</v>
      </c>
      <c r="B22" s="189" t="s">
        <v>108</v>
      </c>
      <c r="C22" s="189" t="s">
        <v>109</v>
      </c>
      <c r="D22" s="189" t="s">
        <v>94</v>
      </c>
      <c r="E22" s="189"/>
      <c r="F22" s="189" t="s">
        <v>64</v>
      </c>
      <c r="G22" s="88" t="s">
        <v>110</v>
      </c>
      <c r="H22" s="88" t="s">
        <v>96</v>
      </c>
      <c r="I22" s="88" t="s">
        <v>111</v>
      </c>
      <c r="J22" s="180">
        <v>150000</v>
      </c>
      <c r="K22" s="79">
        <v>5</v>
      </c>
      <c r="L22" s="79">
        <v>0</v>
      </c>
      <c r="M22" s="79">
        <v>41</v>
      </c>
      <c r="N22" s="89">
        <v>3</v>
      </c>
      <c r="O22" s="90">
        <v>0</v>
      </c>
      <c r="P22" s="91">
        <f>N22+O22</f>
        <v>3</v>
      </c>
      <c r="Q22" s="80">
        <f>IFERROR(P22/M22,"-")</f>
        <v>0.073170731707317</v>
      </c>
      <c r="R22" s="79">
        <v>1</v>
      </c>
      <c r="S22" s="79">
        <v>0</v>
      </c>
      <c r="T22" s="80">
        <f>IFERROR(R22/(P22),"-")</f>
        <v>0.33333333333333</v>
      </c>
      <c r="U22" s="186">
        <f>IFERROR(J22/SUM(N22:O23),"-")</f>
        <v>7142.8571428571</v>
      </c>
      <c r="V22" s="82">
        <v>1</v>
      </c>
      <c r="W22" s="80">
        <f>IF(P22=0,"-",V22/P22)</f>
        <v>0.33333333333333</v>
      </c>
      <c r="X22" s="185">
        <v>35000</v>
      </c>
      <c r="Y22" s="186">
        <f>IFERROR(X22/P22,"-")</f>
        <v>11666.666666667</v>
      </c>
      <c r="Z22" s="186">
        <f>IFERROR(X22/V22,"-")</f>
        <v>35000</v>
      </c>
      <c r="AA22" s="180">
        <f>SUM(X22:X23)-SUM(J22:J23)</f>
        <v>78000</v>
      </c>
      <c r="AB22" s="83">
        <f>SUM(X22:X23)/SUM(J22:J23)</f>
        <v>1.52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2</v>
      </c>
      <c r="AN22" s="99">
        <f>IF(P22=0,"",IF(AM22=0,"",(AM22/P22)))</f>
        <v>0.66666666666667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0.33333333333333</v>
      </c>
      <c r="BP22" s="119">
        <v>1</v>
      </c>
      <c r="BQ22" s="120">
        <f>IFERROR(BP22/BN22,"-")</f>
        <v>1</v>
      </c>
      <c r="BR22" s="121">
        <v>35000</v>
      </c>
      <c r="BS22" s="122">
        <f>IFERROR(BR22/BN22,"-")</f>
        <v>35000</v>
      </c>
      <c r="BT22" s="123"/>
      <c r="BU22" s="123"/>
      <c r="BV22" s="123">
        <v>1</v>
      </c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35000</v>
      </c>
      <c r="CQ22" s="139">
        <v>35000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112</v>
      </c>
      <c r="C23" s="189"/>
      <c r="D23" s="189"/>
      <c r="E23" s="189"/>
      <c r="F23" s="189" t="s">
        <v>69</v>
      </c>
      <c r="G23" s="88"/>
      <c r="H23" s="88"/>
      <c r="I23" s="88"/>
      <c r="J23" s="180"/>
      <c r="K23" s="79">
        <v>130</v>
      </c>
      <c r="L23" s="79">
        <v>59</v>
      </c>
      <c r="M23" s="79">
        <v>51</v>
      </c>
      <c r="N23" s="89">
        <v>18</v>
      </c>
      <c r="O23" s="90">
        <v>0</v>
      </c>
      <c r="P23" s="91">
        <f>N23+O23</f>
        <v>18</v>
      </c>
      <c r="Q23" s="80">
        <f>IFERROR(P23/M23,"-")</f>
        <v>0.35294117647059</v>
      </c>
      <c r="R23" s="79">
        <v>7</v>
      </c>
      <c r="S23" s="79">
        <v>3</v>
      </c>
      <c r="T23" s="80">
        <f>IFERROR(R23/(P23),"-")</f>
        <v>0.38888888888889</v>
      </c>
      <c r="U23" s="186"/>
      <c r="V23" s="82">
        <v>3</v>
      </c>
      <c r="W23" s="80">
        <f>IF(P23=0,"-",V23/P23)</f>
        <v>0.16666666666667</v>
      </c>
      <c r="X23" s="185">
        <v>193000</v>
      </c>
      <c r="Y23" s="186">
        <f>IFERROR(X23/P23,"-")</f>
        <v>10722.222222222</v>
      </c>
      <c r="Z23" s="186">
        <f>IFERROR(X23/V23,"-")</f>
        <v>64333.333333333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0.055555555555556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</v>
      </c>
      <c r="AW23" s="105">
        <f>IF(P23=0,"",IF(AV23=0,"",(AV23/P23)))</f>
        <v>0.055555555555556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3</v>
      </c>
      <c r="BF23" s="111">
        <f>IF(P23=0,"",IF(BE23=0,"",(BE23/P23)))</f>
        <v>0.16666666666667</v>
      </c>
      <c r="BG23" s="110">
        <v>1</v>
      </c>
      <c r="BH23" s="112">
        <f>IFERROR(BG23/BE23,"-")</f>
        <v>0.33333333333333</v>
      </c>
      <c r="BI23" s="113">
        <v>100000</v>
      </c>
      <c r="BJ23" s="114">
        <f>IFERROR(BI23/BE23,"-")</f>
        <v>33333.333333333</v>
      </c>
      <c r="BK23" s="115"/>
      <c r="BL23" s="115"/>
      <c r="BM23" s="115">
        <v>1</v>
      </c>
      <c r="BN23" s="117">
        <v>8</v>
      </c>
      <c r="BO23" s="118">
        <f>IF(P23=0,"",IF(BN23=0,"",(BN23/P23)))</f>
        <v>0.44444444444444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5</v>
      </c>
      <c r="BX23" s="125">
        <f>IF(P23=0,"",IF(BW23=0,"",(BW23/P23)))</f>
        <v>0.27777777777778</v>
      </c>
      <c r="BY23" s="126">
        <v>2</v>
      </c>
      <c r="BZ23" s="127">
        <f>IFERROR(BY23/BW23,"-")</f>
        <v>0.4</v>
      </c>
      <c r="CA23" s="128">
        <v>93000</v>
      </c>
      <c r="CB23" s="129">
        <f>IFERROR(CA23/BW23,"-")</f>
        <v>18600</v>
      </c>
      <c r="CC23" s="130"/>
      <c r="CD23" s="130"/>
      <c r="CE23" s="130">
        <v>2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3</v>
      </c>
      <c r="CP23" s="139">
        <v>193000</v>
      </c>
      <c r="CQ23" s="139">
        <v>100000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30"/>
      <c r="B24" s="85"/>
      <c r="C24" s="86"/>
      <c r="D24" s="86"/>
      <c r="E24" s="86"/>
      <c r="F24" s="87"/>
      <c r="G24" s="88"/>
      <c r="H24" s="88"/>
      <c r="I24" s="88"/>
      <c r="J24" s="181"/>
      <c r="K24" s="34"/>
      <c r="L24" s="34"/>
      <c r="M24" s="31"/>
      <c r="N24" s="23"/>
      <c r="O24" s="23"/>
      <c r="P24" s="23"/>
      <c r="Q24" s="32"/>
      <c r="R24" s="32"/>
      <c r="S24" s="23"/>
      <c r="T24" s="32"/>
      <c r="U24" s="187"/>
      <c r="V24" s="25"/>
      <c r="W24" s="25"/>
      <c r="X24" s="187"/>
      <c r="Y24" s="187"/>
      <c r="Z24" s="187"/>
      <c r="AA24" s="187"/>
      <c r="AB24" s="33"/>
      <c r="AC24" s="57"/>
      <c r="AD24" s="61"/>
      <c r="AE24" s="62"/>
      <c r="AF24" s="61"/>
      <c r="AG24" s="65"/>
      <c r="AH24" s="66"/>
      <c r="AI24" s="67"/>
      <c r="AJ24" s="68"/>
      <c r="AK24" s="68"/>
      <c r="AL24" s="68"/>
      <c r="AM24" s="61"/>
      <c r="AN24" s="62"/>
      <c r="AO24" s="61"/>
      <c r="AP24" s="65"/>
      <c r="AQ24" s="66"/>
      <c r="AR24" s="67"/>
      <c r="AS24" s="68"/>
      <c r="AT24" s="68"/>
      <c r="AU24" s="68"/>
      <c r="AV24" s="61"/>
      <c r="AW24" s="62"/>
      <c r="AX24" s="61"/>
      <c r="AY24" s="65"/>
      <c r="AZ24" s="66"/>
      <c r="BA24" s="67"/>
      <c r="BB24" s="68"/>
      <c r="BC24" s="68"/>
      <c r="BD24" s="68"/>
      <c r="BE24" s="61"/>
      <c r="BF24" s="62"/>
      <c r="BG24" s="61"/>
      <c r="BH24" s="65"/>
      <c r="BI24" s="66"/>
      <c r="BJ24" s="67"/>
      <c r="BK24" s="68"/>
      <c r="BL24" s="68"/>
      <c r="BM24" s="68"/>
      <c r="BN24" s="63"/>
      <c r="BO24" s="64"/>
      <c r="BP24" s="61"/>
      <c r="BQ24" s="65"/>
      <c r="BR24" s="66"/>
      <c r="BS24" s="67"/>
      <c r="BT24" s="68"/>
      <c r="BU24" s="68"/>
      <c r="BV24" s="68"/>
      <c r="BW24" s="63"/>
      <c r="BX24" s="64"/>
      <c r="BY24" s="61"/>
      <c r="BZ24" s="65"/>
      <c r="CA24" s="66"/>
      <c r="CB24" s="67"/>
      <c r="CC24" s="68"/>
      <c r="CD24" s="68"/>
      <c r="CE24" s="68"/>
      <c r="CF24" s="63"/>
      <c r="CG24" s="64"/>
      <c r="CH24" s="61"/>
      <c r="CI24" s="65"/>
      <c r="CJ24" s="66"/>
      <c r="CK24" s="67"/>
      <c r="CL24" s="68"/>
      <c r="CM24" s="68"/>
      <c r="CN24" s="68"/>
      <c r="CO24" s="69"/>
      <c r="CP24" s="66"/>
      <c r="CQ24" s="66"/>
      <c r="CR24" s="66"/>
      <c r="CS24" s="70"/>
    </row>
    <row r="25" spans="1:98">
      <c r="A25" s="30"/>
      <c r="B25" s="37"/>
      <c r="C25" s="21"/>
      <c r="D25" s="21"/>
      <c r="E25" s="21"/>
      <c r="F25" s="22"/>
      <c r="G25" s="36"/>
      <c r="H25" s="36"/>
      <c r="I25" s="73"/>
      <c r="J25" s="182"/>
      <c r="K25" s="34"/>
      <c r="L25" s="34"/>
      <c r="M25" s="31"/>
      <c r="N25" s="23"/>
      <c r="O25" s="23"/>
      <c r="P25" s="23"/>
      <c r="Q25" s="32"/>
      <c r="R25" s="32"/>
      <c r="S25" s="23"/>
      <c r="T25" s="32"/>
      <c r="U25" s="187"/>
      <c r="V25" s="25"/>
      <c r="W25" s="25"/>
      <c r="X25" s="187"/>
      <c r="Y25" s="187"/>
      <c r="Z25" s="187"/>
      <c r="AA25" s="187"/>
      <c r="AB25" s="33"/>
      <c r="AC25" s="59"/>
      <c r="AD25" s="61"/>
      <c r="AE25" s="62"/>
      <c r="AF25" s="61"/>
      <c r="AG25" s="65"/>
      <c r="AH25" s="66"/>
      <c r="AI25" s="67"/>
      <c r="AJ25" s="68"/>
      <c r="AK25" s="68"/>
      <c r="AL25" s="68"/>
      <c r="AM25" s="61"/>
      <c r="AN25" s="62"/>
      <c r="AO25" s="61"/>
      <c r="AP25" s="65"/>
      <c r="AQ25" s="66"/>
      <c r="AR25" s="67"/>
      <c r="AS25" s="68"/>
      <c r="AT25" s="68"/>
      <c r="AU25" s="68"/>
      <c r="AV25" s="61"/>
      <c r="AW25" s="62"/>
      <c r="AX25" s="61"/>
      <c r="AY25" s="65"/>
      <c r="AZ25" s="66"/>
      <c r="BA25" s="67"/>
      <c r="BB25" s="68"/>
      <c r="BC25" s="68"/>
      <c r="BD25" s="68"/>
      <c r="BE25" s="61"/>
      <c r="BF25" s="62"/>
      <c r="BG25" s="61"/>
      <c r="BH25" s="65"/>
      <c r="BI25" s="66"/>
      <c r="BJ25" s="67"/>
      <c r="BK25" s="68"/>
      <c r="BL25" s="68"/>
      <c r="BM25" s="68"/>
      <c r="BN25" s="63"/>
      <c r="BO25" s="64"/>
      <c r="BP25" s="61"/>
      <c r="BQ25" s="65"/>
      <c r="BR25" s="66"/>
      <c r="BS25" s="67"/>
      <c r="BT25" s="68"/>
      <c r="BU25" s="68"/>
      <c r="BV25" s="68"/>
      <c r="BW25" s="63"/>
      <c r="BX25" s="64"/>
      <c r="BY25" s="61"/>
      <c r="BZ25" s="65"/>
      <c r="CA25" s="66"/>
      <c r="CB25" s="67"/>
      <c r="CC25" s="68"/>
      <c r="CD25" s="68"/>
      <c r="CE25" s="68"/>
      <c r="CF25" s="63"/>
      <c r="CG25" s="64"/>
      <c r="CH25" s="61"/>
      <c r="CI25" s="65"/>
      <c r="CJ25" s="66"/>
      <c r="CK25" s="67"/>
      <c r="CL25" s="68"/>
      <c r="CM25" s="68"/>
      <c r="CN25" s="68"/>
      <c r="CO25" s="69"/>
      <c r="CP25" s="66"/>
      <c r="CQ25" s="66"/>
      <c r="CR25" s="66"/>
      <c r="CS25" s="70"/>
    </row>
    <row r="26" spans="1:98">
      <c r="A26" s="19">
        <f>AB26</f>
        <v>1.9572072072072</v>
      </c>
      <c r="B26" s="39"/>
      <c r="C26" s="39"/>
      <c r="D26" s="39"/>
      <c r="E26" s="39"/>
      <c r="F26" s="39"/>
      <c r="G26" s="40" t="s">
        <v>113</v>
      </c>
      <c r="H26" s="40"/>
      <c r="I26" s="40"/>
      <c r="J26" s="183">
        <f>SUM(J6:J25)</f>
        <v>888000</v>
      </c>
      <c r="K26" s="41">
        <f>SUM(K6:K25)</f>
        <v>778</v>
      </c>
      <c r="L26" s="41">
        <f>SUM(L6:L25)</f>
        <v>367</v>
      </c>
      <c r="M26" s="41">
        <f>SUM(M6:M25)</f>
        <v>677</v>
      </c>
      <c r="N26" s="41">
        <f>SUM(N6:N25)</f>
        <v>147</v>
      </c>
      <c r="O26" s="41">
        <f>SUM(O6:O25)</f>
        <v>2</v>
      </c>
      <c r="P26" s="41">
        <f>SUM(P6:P25)</f>
        <v>149</v>
      </c>
      <c r="Q26" s="42">
        <f>IFERROR(P26/M26,"-")</f>
        <v>0.22008862629247</v>
      </c>
      <c r="R26" s="76">
        <f>SUM(R6:R25)</f>
        <v>47</v>
      </c>
      <c r="S26" s="76">
        <f>SUM(S6:S25)</f>
        <v>28</v>
      </c>
      <c r="T26" s="42">
        <f>IFERROR(R26/P26,"-")</f>
        <v>0.31543624161074</v>
      </c>
      <c r="U26" s="188">
        <f>IFERROR(J26/P26,"-")</f>
        <v>5959.7315436242</v>
      </c>
      <c r="V26" s="44">
        <f>SUM(V6:V25)</f>
        <v>43</v>
      </c>
      <c r="W26" s="42">
        <f>IFERROR(V26/P26,"-")</f>
        <v>0.28859060402685</v>
      </c>
      <c r="X26" s="183">
        <f>SUM(X6:X25)</f>
        <v>1738000</v>
      </c>
      <c r="Y26" s="183">
        <f>IFERROR(X26/P26,"-")</f>
        <v>11664.429530201</v>
      </c>
      <c r="Z26" s="183">
        <f>IFERROR(X26/V26,"-")</f>
        <v>40418.604651163</v>
      </c>
      <c r="AA26" s="183">
        <f>X26-J26</f>
        <v>850000</v>
      </c>
      <c r="AB26" s="45">
        <f>X26/J26</f>
        <v>1.9572072072072</v>
      </c>
      <c r="AC26" s="58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