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<sst xmlns="http://schemas.openxmlformats.org/spreadsheetml/2006/main" uniqueCount="85">
  <si>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</si>
  <si>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</si>
  <si>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</si>
  <si>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</si>
  <si>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</si>
  <si>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</si>
  <si>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</si>
  <si>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</si>
  <si>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</si>
  <si>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</si>
  <si>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</si>
  <si>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</si>
  <si>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</si>
  <si>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</si>
  <si>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</si>
  <si>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</si>
  <si>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</si>
  <si>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</si>
  <si>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</si>
  <si>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</si>
  <si>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</si>
  <si>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</si>
  <si>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</si>
  <si>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</si>
  <si>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</si>
  <si>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どきどき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</si>
  <si>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</si>
  <si>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</si>
  <si>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</si>
  <si>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</si>
  <si>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</si>
  <si>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</si>
  <si>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</si>
  <si>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</si>
  <si>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</si>
  <si>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</si>
  <si>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</si>
  <si>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</si>
  <si>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</si>
  <si>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</si>
  <si>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</si>
  <si>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</si>
  <si>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</si>
  <si>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</si>
  <si>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</si>
  <si>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</si>
  <si>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</si>
  <si>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</si>
  <si>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</si>
  <si>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</si>
  <si>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</si>
  <si>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</si>
  <si>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</si>
  <si>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</si>
  <si>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</si>
  <si>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</si>
  <si>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</si>
  <si>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</si>
  <si>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</si>
  <si>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</si>
  <si>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sd1299</t>
  </si>
  <si>
    <t>①右女３</t>
  </si>
  <si>
    <t>107「70歳までの出会いリクルート」</t>
  </si>
  <si>
    <t>lp02</t>
  </si>
  <si>
    <t>スポニチ関西</t>
  </si>
  <si>
    <t>半2段つかみ20段保証</t>
  </si>
  <si>
    <t>20段保証</t>
  </si>
  <si>
    <t>sd1300</t>
  </si>
  <si>
    <t>②旧デイリー風</t>
  </si>
  <si>
    <t>108「ぶっ飛び出会い！！こんな優良サイト今までなかった」</t>
  </si>
  <si>
    <t>sd1301</t>
  </si>
  <si>
    <t>③新版</t>
  </si>
  <si>
    <t>109「人と人を出会わせる、ライフデザインワーク」</t>
  </si>
  <si>
    <t>sd1302</t>
  </si>
  <si>
    <t>④求人風</t>
  </si>
  <si>
    <t>110「出会いバブル到来」</t>
  </si>
  <si>
    <t>sd1303</t>
  </si>
  <si>
    <t>(空電共通)</t>
  </si>
  <si>
    <t>空電</t>
  </si>
  <si>
    <t>sd1304</t>
  </si>
  <si>
    <t>東スポ・大スポ・九スポ・中京</t>
  </si>
  <si>
    <t>記事枠</t>
  </si>
  <si>
    <t>2月27日(木)</t>
  </si>
  <si>
    <t>sd1305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</si>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</sst>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</v>
      </c>
      <c r="D6" s="180">
        <v>576000</v>
      </c>
      <c r="E6" s="79">
        <v>444</v>
      </c>
      <c r="F6" s="79">
        <v>126</v>
      </c>
      <c r="G6" s="79">
        <v>566</v>
      </c>
      <c r="H6" s="89">
        <v>47</v>
      </c>
      <c r="I6" s="90">
        <v>0</v>
      </c>
      <c r="J6" s="143">
        <f>H6+I6</f>
        <v>47</v>
      </c>
      <c r="K6" s="80">
        <f>IFERROR(J6/G6,"-")</f>
        <v>0.083038869257951</v>
      </c>
      <c r="L6" s="79">
        <v>21</v>
      </c>
      <c r="M6" s="79">
        <v>11</v>
      </c>
      <c r="N6" s="80">
        <f>IFERROR(L6/J6,"-")</f>
        <v>0.4468085106383</v>
      </c>
      <c r="O6" s="81">
        <f>IFERROR(D6/J6,"-")</f>
        <v>12255.319148936</v>
      </c>
      <c r="P6" s="82">
        <v>19</v>
      </c>
      <c r="Q6" s="80">
        <f>IFERROR(P6/J6,"-")</f>
        <v>0.40425531914894</v>
      </c>
      <c r="R6" s="185">
        <v>639000</v>
      </c>
      <c r="S6" s="186">
        <f>IFERROR(R6/J6,"-")</f>
        <v>13595.744680851</v>
      </c>
      <c r="T6" s="186">
        <f>IFERROR(R6/P6,"-")</f>
        <v>33631.578947368</v>
      </c>
      <c r="U6" s="180">
        <f>IFERROR(R6-D6,"-")</f>
        <v>63000</v>
      </c>
      <c r="V6" s="83">
        <f>R6/D6</f>
        <v>1.109375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576000</v>
      </c>
      <c r="E9" s="41">
        <f>SUM(E6:E7)</f>
        <v>444</v>
      </c>
      <c r="F9" s="41">
        <f>SUM(F6:F7)</f>
        <v>126</v>
      </c>
      <c r="G9" s="41">
        <f>SUM(G6:G7)</f>
        <v>566</v>
      </c>
      <c r="H9" s="41">
        <f>SUM(H6:H7)</f>
        <v>47</v>
      </c>
      <c r="I9" s="41">
        <f>SUM(I6:I7)</f>
        <v>0</v>
      </c>
      <c r="J9" s="41">
        <f>SUM(J6:J7)</f>
        <v>47</v>
      </c>
      <c r="K9" s="42">
        <f>IFERROR(J9/G9,"-")</f>
        <v>0.083038869257951</v>
      </c>
      <c r="L9" s="76">
        <f>SUM(L6:L7)</f>
        <v>21</v>
      </c>
      <c r="M9" s="76">
        <f>SUM(M6:M7)</f>
        <v>11</v>
      </c>
      <c r="N9" s="42">
        <f>IFERROR(L9/J9,"-")</f>
        <v>0.4468085106383</v>
      </c>
      <c r="O9" s="43">
        <f>IFERROR(D9/J9,"-")</f>
        <v>12255.319148936</v>
      </c>
      <c r="P9" s="44">
        <f>SUM(P6:P7)</f>
        <v>19</v>
      </c>
      <c r="Q9" s="42">
        <f>IFERROR(P9/J9,"-")</f>
        <v>0.40425531914894</v>
      </c>
      <c r="R9" s="183">
        <f>SUM(R6:R7)</f>
        <v>639000</v>
      </c>
      <c r="S9" s="183">
        <f>IFERROR(R9/J9,"-")</f>
        <v>13595.744680851</v>
      </c>
      <c r="T9" s="183">
        <f>IFERROR(P9/P9,"-")</f>
        <v>1</v>
      </c>
      <c r="U9" s="183">
        <f>SUM(U6:U7)</f>
        <v>63000</v>
      </c>
      <c r="V9" s="45">
        <f>IFERROR(R9/D9,"-")</f>
        <v>1.109375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1.2770833333333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480000</v>
      </c>
      <c r="K6" s="79">
        <v>13</v>
      </c>
      <c r="L6" s="79">
        <v>0</v>
      </c>
      <c r="M6" s="79">
        <v>93</v>
      </c>
      <c r="N6" s="89">
        <v>2</v>
      </c>
      <c r="O6" s="90">
        <v>0</v>
      </c>
      <c r="P6" s="91">
        <f>N6+O6</f>
        <v>2</v>
      </c>
      <c r="Q6" s="80">
        <f>IFERROR(P6/M6,"-")</f>
        <v>0.021505376344086</v>
      </c>
      <c r="R6" s="79">
        <v>1</v>
      </c>
      <c r="S6" s="79">
        <v>1</v>
      </c>
      <c r="T6" s="80">
        <f>IFERROR(R6/(P6),"-")</f>
        <v>0.5</v>
      </c>
      <c r="U6" s="186">
        <f>IFERROR(J6/SUM(N6:O10),"-")</f>
        <v>11707.317073171</v>
      </c>
      <c r="V6" s="82">
        <v>1</v>
      </c>
      <c r="W6" s="80">
        <f>IF(P6=0,"-",V6/P6)</f>
        <v>0.5</v>
      </c>
      <c r="X6" s="185">
        <v>25000</v>
      </c>
      <c r="Y6" s="186">
        <f>IFERROR(X6/P6,"-")</f>
        <v>12500</v>
      </c>
      <c r="Z6" s="186">
        <f>IFERROR(X6/V6,"-")</f>
        <v>25000</v>
      </c>
      <c r="AA6" s="180">
        <f>SUM(X6:X10)-SUM(J6:J10)</f>
        <v>133000</v>
      </c>
      <c r="AB6" s="83">
        <f>SUM(X6:X10)/SUM(J6:J10)</f>
        <v>1.2770833333333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>
        <v>1</v>
      </c>
      <c r="BQ6" s="120">
        <f>IFERROR(BP6/BN6,"-")</f>
        <v>0.5</v>
      </c>
      <c r="BR6" s="121">
        <v>25000</v>
      </c>
      <c r="BS6" s="122">
        <f>IFERROR(BR6/BN6,"-")</f>
        <v>12500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25000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68</v>
      </c>
      <c r="E7" s="189" t="s">
        <v>69</v>
      </c>
      <c r="F7" s="189" t="s">
        <v>63</v>
      </c>
      <c r="G7" s="88"/>
      <c r="H7" s="88" t="s">
        <v>65</v>
      </c>
      <c r="I7" s="88"/>
      <c r="J7" s="180"/>
      <c r="K7" s="79">
        <v>24</v>
      </c>
      <c r="L7" s="79">
        <v>0</v>
      </c>
      <c r="M7" s="79">
        <v>132</v>
      </c>
      <c r="N7" s="89">
        <v>7</v>
      </c>
      <c r="O7" s="90">
        <v>0</v>
      </c>
      <c r="P7" s="91">
        <f>N7+O7</f>
        <v>7</v>
      </c>
      <c r="Q7" s="80">
        <f>IFERROR(P7/M7,"-")</f>
        <v>0.053030303030303</v>
      </c>
      <c r="R7" s="79">
        <v>2</v>
      </c>
      <c r="S7" s="79">
        <v>3</v>
      </c>
      <c r="T7" s="80">
        <f>IFERROR(R7/(P7),"-")</f>
        <v>0.28571428571429</v>
      </c>
      <c r="U7" s="186"/>
      <c r="V7" s="82">
        <v>3</v>
      </c>
      <c r="W7" s="80">
        <f>IF(P7=0,"-",V7/P7)</f>
        <v>0.42857142857143</v>
      </c>
      <c r="X7" s="185">
        <v>41000</v>
      </c>
      <c r="Y7" s="186">
        <f>IFERROR(X7/P7,"-")</f>
        <v>5857.1428571429</v>
      </c>
      <c r="Z7" s="186">
        <f>IFERROR(X7/V7,"-")</f>
        <v>13666.666666667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4</v>
      </c>
      <c r="BF7" s="111">
        <f>IF(P7=0,"",IF(BE7=0,"",(BE7/P7)))</f>
        <v>0.57142857142857</v>
      </c>
      <c r="BG7" s="110">
        <v>2</v>
      </c>
      <c r="BH7" s="112">
        <f>IFERROR(BG7/BE7,"-")</f>
        <v>0.5</v>
      </c>
      <c r="BI7" s="113">
        <v>38000</v>
      </c>
      <c r="BJ7" s="114">
        <f>IFERROR(BI7/BE7,"-")</f>
        <v>9500</v>
      </c>
      <c r="BK7" s="115">
        <v>1</v>
      </c>
      <c r="BL7" s="115"/>
      <c r="BM7" s="115">
        <v>1</v>
      </c>
      <c r="BN7" s="117">
        <v>2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>
        <v>1</v>
      </c>
      <c r="BZ7" s="127">
        <f>IFERROR(BY7/BW7,"-")</f>
        <v>1</v>
      </c>
      <c r="CA7" s="128">
        <v>3000</v>
      </c>
      <c r="CB7" s="129">
        <f>IFERROR(CA7/BW7,"-")</f>
        <v>3000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41000</v>
      </c>
      <c r="CQ7" s="139">
        <v>35000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71</v>
      </c>
      <c r="E8" s="189" t="s">
        <v>72</v>
      </c>
      <c r="F8" s="189" t="s">
        <v>63</v>
      </c>
      <c r="G8" s="88"/>
      <c r="H8" s="88" t="s">
        <v>65</v>
      </c>
      <c r="I8" s="88"/>
      <c r="J8" s="180"/>
      <c r="K8" s="79">
        <v>10</v>
      </c>
      <c r="L8" s="79">
        <v>0</v>
      </c>
      <c r="M8" s="79">
        <v>51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74</v>
      </c>
      <c r="E9" s="189" t="s">
        <v>75</v>
      </c>
      <c r="F9" s="189" t="s">
        <v>63</v>
      </c>
      <c r="G9" s="88"/>
      <c r="H9" s="88" t="s">
        <v>65</v>
      </c>
      <c r="I9" s="88"/>
      <c r="J9" s="180"/>
      <c r="K9" s="79">
        <v>15</v>
      </c>
      <c r="L9" s="79">
        <v>0</v>
      </c>
      <c r="M9" s="79">
        <v>70</v>
      </c>
      <c r="N9" s="89">
        <v>1</v>
      </c>
      <c r="O9" s="90">
        <v>0</v>
      </c>
      <c r="P9" s="91">
        <f>N9+O9</f>
        <v>1</v>
      </c>
      <c r="Q9" s="80">
        <f>IFERROR(P9/M9,"-")</f>
        <v>0.014285714285714</v>
      </c>
      <c r="R9" s="79">
        <v>1</v>
      </c>
      <c r="S9" s="79">
        <v>0</v>
      </c>
      <c r="T9" s="80">
        <f>IFERROR(R9/(P9),"-")</f>
        <v>1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/>
      <c r="H10" s="88"/>
      <c r="I10" s="88"/>
      <c r="J10" s="180"/>
      <c r="K10" s="79">
        <v>355</v>
      </c>
      <c r="L10" s="79">
        <v>111</v>
      </c>
      <c r="M10" s="79">
        <v>87</v>
      </c>
      <c r="N10" s="89">
        <v>31</v>
      </c>
      <c r="O10" s="90">
        <v>0</v>
      </c>
      <c r="P10" s="91">
        <f>N10+O10</f>
        <v>31</v>
      </c>
      <c r="Q10" s="80">
        <f>IFERROR(P10/M10,"-")</f>
        <v>0.35632183908046</v>
      </c>
      <c r="R10" s="79">
        <v>16</v>
      </c>
      <c r="S10" s="79">
        <v>6</v>
      </c>
      <c r="T10" s="80">
        <f>IFERROR(R10/(P10),"-")</f>
        <v>0.51612903225806</v>
      </c>
      <c r="U10" s="186"/>
      <c r="V10" s="82">
        <v>12</v>
      </c>
      <c r="W10" s="80">
        <f>IF(P10=0,"-",V10/P10)</f>
        <v>0.38709677419355</v>
      </c>
      <c r="X10" s="185">
        <v>547000</v>
      </c>
      <c r="Y10" s="186">
        <f>IFERROR(X10/P10,"-")</f>
        <v>17645.161290323</v>
      </c>
      <c r="Z10" s="186">
        <f>IFERROR(X10/V10,"-")</f>
        <v>45583.333333333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0.096774193548387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12</v>
      </c>
      <c r="BO10" s="118">
        <f>IF(P10=0,"",IF(BN10=0,"",(BN10/P10)))</f>
        <v>0.38709677419355</v>
      </c>
      <c r="BP10" s="119">
        <v>4</v>
      </c>
      <c r="BQ10" s="120">
        <f>IFERROR(BP10/BN10,"-")</f>
        <v>0.33333333333333</v>
      </c>
      <c r="BR10" s="121">
        <v>86000</v>
      </c>
      <c r="BS10" s="122">
        <f>IFERROR(BR10/BN10,"-")</f>
        <v>7166.6666666667</v>
      </c>
      <c r="BT10" s="123">
        <v>2</v>
      </c>
      <c r="BU10" s="123"/>
      <c r="BV10" s="123">
        <v>2</v>
      </c>
      <c r="BW10" s="124">
        <v>11</v>
      </c>
      <c r="BX10" s="125">
        <f>IF(P10=0,"",IF(BW10=0,"",(BW10/P10)))</f>
        <v>0.35483870967742</v>
      </c>
      <c r="BY10" s="126">
        <v>5</v>
      </c>
      <c r="BZ10" s="127">
        <f>IFERROR(BY10/BW10,"-")</f>
        <v>0.45454545454545</v>
      </c>
      <c r="CA10" s="128">
        <v>217000</v>
      </c>
      <c r="CB10" s="129">
        <f>IFERROR(CA10/BW10,"-")</f>
        <v>19727.272727273</v>
      </c>
      <c r="CC10" s="130"/>
      <c r="CD10" s="130"/>
      <c r="CE10" s="130">
        <v>5</v>
      </c>
      <c r="CF10" s="131">
        <v>5</v>
      </c>
      <c r="CG10" s="132">
        <f>IF(P10=0,"",IF(CF10=0,"",(CF10/P10)))</f>
        <v>0.16129032258065</v>
      </c>
      <c r="CH10" s="133">
        <v>3</v>
      </c>
      <c r="CI10" s="134">
        <f>IFERROR(CH10/CF10,"-")</f>
        <v>0.6</v>
      </c>
      <c r="CJ10" s="135">
        <v>244000</v>
      </c>
      <c r="CK10" s="136">
        <f>IFERROR(CJ10/CF10,"-")</f>
        <v>48800</v>
      </c>
      <c r="CL10" s="137"/>
      <c r="CM10" s="137"/>
      <c r="CN10" s="137">
        <v>3</v>
      </c>
      <c r="CO10" s="138">
        <v>12</v>
      </c>
      <c r="CP10" s="139">
        <v>547000</v>
      </c>
      <c r="CQ10" s="139">
        <v>196000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0.27083333333333</v>
      </c>
      <c r="B11" s="189" t="s">
        <v>79</v>
      </c>
      <c r="C11" s="189"/>
      <c r="D11" s="189"/>
      <c r="E11" s="189"/>
      <c r="F11" s="189" t="s">
        <v>63</v>
      </c>
      <c r="G11" s="88" t="s">
        <v>80</v>
      </c>
      <c r="H11" s="88" t="s">
        <v>81</v>
      </c>
      <c r="I11" s="88" t="s">
        <v>82</v>
      </c>
      <c r="J11" s="180">
        <v>96000</v>
      </c>
      <c r="K11" s="79">
        <v>10</v>
      </c>
      <c r="L11" s="79">
        <v>0</v>
      </c>
      <c r="M11" s="79">
        <v>126</v>
      </c>
      <c r="N11" s="89">
        <v>3</v>
      </c>
      <c r="O11" s="90">
        <v>0</v>
      </c>
      <c r="P11" s="91">
        <f>N11+O11</f>
        <v>3</v>
      </c>
      <c r="Q11" s="80">
        <f>IFERROR(P11/M11,"-")</f>
        <v>0.023809523809524</v>
      </c>
      <c r="R11" s="79">
        <v>1</v>
      </c>
      <c r="S11" s="79">
        <v>0</v>
      </c>
      <c r="T11" s="80">
        <f>IFERROR(R11/(P11),"-")</f>
        <v>0.33333333333333</v>
      </c>
      <c r="U11" s="186">
        <f>IFERROR(J11/SUM(N11:O12),"-")</f>
        <v>16000</v>
      </c>
      <c r="V11" s="82">
        <v>1</v>
      </c>
      <c r="W11" s="80">
        <f>IF(P11=0,"-",V11/P11)</f>
        <v>0.33333333333333</v>
      </c>
      <c r="X11" s="185">
        <v>3000</v>
      </c>
      <c r="Y11" s="186">
        <f>IFERROR(X11/P11,"-")</f>
        <v>1000</v>
      </c>
      <c r="Z11" s="186">
        <f>IFERROR(X11/V11,"-")</f>
        <v>3000</v>
      </c>
      <c r="AA11" s="180">
        <f>SUM(X11:X12)-SUM(J11:J12)</f>
        <v>-70000</v>
      </c>
      <c r="AB11" s="83">
        <f>SUM(X11:X12)/SUM(J11:J12)</f>
        <v>0.27083333333333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>
        <v>1</v>
      </c>
      <c r="BH11" s="112">
        <f>IFERROR(BG11/BE11,"-")</f>
        <v>1</v>
      </c>
      <c r="BI11" s="113">
        <v>3000</v>
      </c>
      <c r="BJ11" s="114">
        <f>IFERROR(BI11/BE11,"-")</f>
        <v>3000</v>
      </c>
      <c r="BK11" s="115">
        <v>1</v>
      </c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/>
      <c r="E12" s="189"/>
      <c r="F12" s="189" t="s">
        <v>78</v>
      </c>
      <c r="G12" s="88"/>
      <c r="H12" s="88"/>
      <c r="I12" s="88"/>
      <c r="J12" s="180"/>
      <c r="K12" s="79">
        <v>17</v>
      </c>
      <c r="L12" s="79">
        <v>15</v>
      </c>
      <c r="M12" s="79">
        <v>7</v>
      </c>
      <c r="N12" s="89">
        <v>3</v>
      </c>
      <c r="O12" s="90">
        <v>0</v>
      </c>
      <c r="P12" s="91">
        <f>N12+O12</f>
        <v>3</v>
      </c>
      <c r="Q12" s="80">
        <f>IFERROR(P12/M12,"-")</f>
        <v>0.42857142857143</v>
      </c>
      <c r="R12" s="79">
        <v>0</v>
      </c>
      <c r="S12" s="79">
        <v>1</v>
      </c>
      <c r="T12" s="80">
        <f>IFERROR(R12/(P12),"-")</f>
        <v>0</v>
      </c>
      <c r="U12" s="186"/>
      <c r="V12" s="82">
        <v>2</v>
      </c>
      <c r="W12" s="80">
        <f>IF(P12=0,"-",V12/P12)</f>
        <v>0.66666666666667</v>
      </c>
      <c r="X12" s="185">
        <v>23000</v>
      </c>
      <c r="Y12" s="186">
        <f>IFERROR(X12/P12,"-")</f>
        <v>7666.6666666667</v>
      </c>
      <c r="Z12" s="186">
        <f>IFERROR(X12/V12,"-")</f>
        <v>11500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3</v>
      </c>
      <c r="BX12" s="125">
        <f>IF(P12=0,"",IF(BW12=0,"",(BW12/P12)))</f>
        <v>1</v>
      </c>
      <c r="BY12" s="126">
        <v>2</v>
      </c>
      <c r="BZ12" s="127">
        <f>IFERROR(BY12/BW12,"-")</f>
        <v>0.66666666666667</v>
      </c>
      <c r="CA12" s="128">
        <v>23000</v>
      </c>
      <c r="CB12" s="129">
        <f>IFERROR(CA12/BW12,"-")</f>
        <v>7666.6666666667</v>
      </c>
      <c r="CC12" s="130">
        <v>1</v>
      </c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23000</v>
      </c>
      <c r="CQ12" s="139">
        <v>20000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30"/>
      <c r="B13" s="85"/>
      <c r="C13" s="86"/>
      <c r="D13" s="86"/>
      <c r="E13" s="86"/>
      <c r="F13" s="87"/>
      <c r="G13" s="88"/>
      <c r="H13" s="88"/>
      <c r="I13" s="88"/>
      <c r="J13" s="18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7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30"/>
      <c r="B14" s="37"/>
      <c r="C14" s="21"/>
      <c r="D14" s="21"/>
      <c r="E14" s="21"/>
      <c r="F14" s="22"/>
      <c r="G14" s="36"/>
      <c r="H14" s="36"/>
      <c r="I14" s="73"/>
      <c r="J14" s="182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9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19">
        <f>AB15</f>
        <v>1.109375</v>
      </c>
      <c r="B15" s="39"/>
      <c r="C15" s="39"/>
      <c r="D15" s="39"/>
      <c r="E15" s="39"/>
      <c r="F15" s="39"/>
      <c r="G15" s="40" t="s">
        <v>84</v>
      </c>
      <c r="H15" s="40"/>
      <c r="I15" s="40"/>
      <c r="J15" s="183">
        <f>SUM(J6:J14)</f>
        <v>576000</v>
      </c>
      <c r="K15" s="41">
        <f>SUM(K6:K14)</f>
        <v>444</v>
      </c>
      <c r="L15" s="41">
        <f>SUM(L6:L14)</f>
        <v>126</v>
      </c>
      <c r="M15" s="41">
        <f>SUM(M6:M14)</f>
        <v>566</v>
      </c>
      <c r="N15" s="41">
        <f>SUM(N6:N14)</f>
        <v>47</v>
      </c>
      <c r="O15" s="41">
        <f>SUM(O6:O14)</f>
        <v>0</v>
      </c>
      <c r="P15" s="41">
        <f>SUM(P6:P14)</f>
        <v>47</v>
      </c>
      <c r="Q15" s="42">
        <f>IFERROR(P15/M15,"-")</f>
        <v>0.083038869257951</v>
      </c>
      <c r="R15" s="76">
        <f>SUM(R6:R14)</f>
        <v>21</v>
      </c>
      <c r="S15" s="76">
        <f>SUM(S6:S14)</f>
        <v>11</v>
      </c>
      <c r="T15" s="42">
        <f>IFERROR(R15/P15,"-")</f>
        <v>0.4468085106383</v>
      </c>
      <c r="U15" s="188">
        <f>IFERROR(J15/P15,"-")</f>
        <v>12255.319148936</v>
      </c>
      <c r="V15" s="44">
        <f>SUM(V6:V14)</f>
        <v>19</v>
      </c>
      <c r="W15" s="42">
        <f>IFERROR(V15/P15,"-")</f>
        <v>0.40425531914894</v>
      </c>
      <c r="X15" s="183">
        <f>SUM(X6:X14)</f>
        <v>639000</v>
      </c>
      <c r="Y15" s="183">
        <f>IFERROR(X15/P15,"-")</f>
        <v>13595.744680851</v>
      </c>
      <c r="Z15" s="183">
        <f>IFERROR(X15/V15,"-")</f>
        <v>33631.578947368</v>
      </c>
      <c r="AA15" s="183">
        <f>X15-J15</f>
        <v>63000</v>
      </c>
      <c r="AB15" s="45">
        <f>X15/J15</f>
        <v>1.109375</v>
      </c>
      <c r="AC15" s="58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