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<sst xmlns="http://schemas.openxmlformats.org/spreadsheetml/2006/main" uniqueCount="177">
  <si>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</si>
  <si>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</si>
  <si>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</si>
  <si>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</si>
  <si>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</si>
  <si>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</si>
  <si>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</si>
  <si>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</si>
  <si>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</si>
  <si>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</si>
  <si>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</si>
  <si>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</si>
  <si>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</si>
  <si>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</si>
  <si>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</si>
  <si>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</si>
  <si>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</si>
  <si>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</si>
  <si>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</si>
  <si>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</si>
  <si>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</si>
  <si>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</si>
  <si>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</si>
  <si>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</si>
  <si>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</si>
  <si>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11月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</si>
  <si>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</si>
  <si>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</si>
  <si>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</si>
  <si>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</si>
  <si>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</si>
  <si>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</si>
  <si>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</si>
  <si>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</si>
  <si>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</si>
  <si>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</si>
  <si>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</si>
  <si>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</si>
  <si>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</si>
  <si>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</si>
  <si>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</si>
  <si>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</si>
  <si>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</si>
  <si>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</si>
  <si>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</si>
  <si>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</si>
  <si>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</si>
  <si>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</si>
  <si>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</si>
  <si>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</si>
  <si>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</si>
  <si>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</si>
  <si>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</si>
  <si>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</si>
  <si>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</si>
  <si>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</si>
  <si>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</si>
  <si>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</si>
  <si>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</si>
  <si>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</si>
  <si>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</si>
  <si>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sd1211</t>
  </si>
  <si>
    <t>(電話番号のみ)記事風版</t>
  </si>
  <si>
    <t>男の夢をかなえます 超美熟女から逆指名</t>
  </si>
  <si>
    <t>空電</t>
  </si>
  <si>
    <t>スポーツ報知関西</t>
  </si>
  <si>
    <t>全5段つかみ4回</t>
  </si>
  <si>
    <t>sd1212</t>
  </si>
  <si>
    <t>(電話番号のみ)右女３</t>
  </si>
  <si>
    <t>女性からご飯に誘われる。男性はyesかnoか返事するだけ</t>
  </si>
  <si>
    <t>sd1213</t>
  </si>
  <si>
    <t>(電話番号のみ)雑誌版</t>
  </si>
  <si>
    <t>アウトドアよりも家でビール。1人よりも2人でラブラブ。</t>
  </si>
  <si>
    <t>sd1214</t>
  </si>
  <si>
    <t>(電話番号のみ)漫画版</t>
  </si>
  <si>
    <t>50歳からの恋休み</t>
  </si>
  <si>
    <t>sd1215</t>
  </si>
  <si>
    <t>95「今までで一番すごかった・・・」</t>
  </si>
  <si>
    <t>サンスポ関東</t>
  </si>
  <si>
    <t>半2段・半3段つかみ10段保証</t>
  </si>
  <si>
    <t>1～10日</t>
  </si>
  <si>
    <t>sd1216</t>
  </si>
  <si>
    <t>96「待ってりゃ声かけてくれる」</t>
  </si>
  <si>
    <t>11～20日</t>
  </si>
  <si>
    <t>sd1217</t>
  </si>
  <si>
    <t>97「男の悩み、女性が解決？！」</t>
  </si>
  <si>
    <t>21～31日</t>
  </si>
  <si>
    <t>sd1218</t>
  </si>
  <si>
    <t>サンスポ関西</t>
  </si>
  <si>
    <t>sd1219</t>
  </si>
  <si>
    <t>sd1220</t>
  </si>
  <si>
    <t>sd1221</t>
  </si>
  <si>
    <t>lp02</t>
  </si>
  <si>
    <t>東スポ・大スポ・九スポ・中京</t>
  </si>
  <si>
    <t>記事枠</t>
  </si>
  <si>
    <t>11月28日(木)</t>
  </si>
  <si>
    <t>sd1222</t>
  </si>
  <si>
    <t>sd1223</t>
  </si>
  <si>
    <t>東スポ</t>
  </si>
  <si>
    <t>半2段金土 8回セット</t>
  </si>
  <si>
    <t>11/1～</t>
  </si>
  <si>
    <t>sd1224</t>
  </si>
  <si>
    <t>sd1225</t>
  </si>
  <si>
    <t>sd1226</t>
  </si>
  <si>
    <t>(電話番号のみ)C版</t>
  </si>
  <si>
    <t>彼女50だけど、すごいんです</t>
  </si>
  <si>
    <t>スポニチ関東</t>
  </si>
  <si>
    <t>全5段</t>
  </si>
  <si>
    <t>11月15日(金)</t>
  </si>
  <si>
    <t>sd1227</t>
  </si>
  <si>
    <t>スポニチ関西</t>
  </si>
  <si>
    <t>11月17日(日)</t>
  </si>
  <si>
    <t>sd1228</t>
  </si>
  <si>
    <t>トゥギャザーする女性をゲットしようぜ！</t>
  </si>
  <si>
    <t>ニッカン関西</t>
  </si>
  <si>
    <t>半5段</t>
  </si>
  <si>
    <t>11月03日(日)</t>
  </si>
  <si>
    <t>sd1229</t>
  </si>
  <si>
    <t>(電話番号のみ)黒C版</t>
  </si>
  <si>
    <t>11月20日(水)</t>
  </si>
  <si>
    <t>新聞 TOTAL</t>
  </si>
  <si>
    <t>●雑誌 広告</t>
  </si>
  <si>
    <t>dz081</t>
  </si>
  <si>
    <t>双葉社</t>
  </si>
  <si>
    <t>新50代</t>
  </si>
  <si>
    <t>カミオン</t>
  </si>
  <si>
    <t>4C1P</t>
  </si>
  <si>
    <t>11月01日(金)</t>
  </si>
  <si>
    <t>dz082</t>
  </si>
  <si>
    <t>dz083</t>
  </si>
  <si>
    <t>リイド社</t>
  </si>
  <si>
    <t>(電話番号のみ)1604FLASH</t>
  </si>
  <si>
    <t>コミック乱</t>
  </si>
  <si>
    <t>1C2P</t>
  </si>
  <si>
    <t>11月27日(水)</t>
  </si>
  <si>
    <t>dz084</t>
  </si>
  <si>
    <t>コミック乱twins</t>
  </si>
  <si>
    <t>11月13日(水)</t>
  </si>
  <si>
    <t>dz085</t>
  </si>
  <si>
    <t>交通 タイムス社</t>
  </si>
  <si>
    <t>トラック魂</t>
  </si>
  <si>
    <t>11月18日(月)</t>
  </si>
  <si>
    <t>ak124</t>
  </si>
  <si>
    <t>コアマガジン</t>
  </si>
  <si>
    <t>2Pスポーツ新聞_v01_どきどき(辻本さん)</t>
  </si>
  <si>
    <t>実話BUNKA超タブー</t>
  </si>
  <si>
    <t>4C2P</t>
  </si>
  <si>
    <t>ak125</t>
  </si>
  <si>
    <t>ak126</t>
  </si>
  <si>
    <t>日本ジャーナル出版</t>
  </si>
  <si>
    <t>週刊実話ザ・モンスター</t>
  </si>
  <si>
    <t>11月05日(火)</t>
  </si>
  <si>
    <t>ak127</t>
  </si>
  <si>
    <t>ak128</t>
  </si>
  <si>
    <t>大洋図書</t>
  </si>
  <si>
    <t>実話ナックルズGOLD</t>
  </si>
  <si>
    <t>11月09日(土)</t>
  </si>
  <si>
    <t>ak129</t>
  </si>
  <si>
    <t>ak130</t>
  </si>
  <si>
    <t>金のEX NEXT</t>
  </si>
  <si>
    <t>ak131</t>
  </si>
  <si>
    <t>ak132</t>
  </si>
  <si>
    <t>臨増ナックルズDX</t>
  </si>
  <si>
    <t>ak133</t>
  </si>
  <si>
    <t>ak134</t>
  </si>
  <si>
    <t>ナックルズ極ベスト</t>
  </si>
  <si>
    <t>11月14日(木)</t>
  </si>
  <si>
    <t>ak135</t>
  </si>
  <si>
    <t>ak136</t>
  </si>
  <si>
    <t>別冊ラヴァーズ</t>
  </si>
  <si>
    <t>ak137</t>
  </si>
  <si>
    <t>ak138</t>
  </si>
  <si>
    <t>三和出版</t>
  </si>
  <si>
    <t>実話NEOヴィーナス</t>
  </si>
  <si>
    <t>11月29日(金)</t>
  </si>
  <si>
    <t>ak139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</si>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</sst>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19</v>
      </c>
      <c r="D6" s="180">
        <v>1812000</v>
      </c>
      <c r="E6" s="79">
        <v>1136</v>
      </c>
      <c r="F6" s="79">
        <v>612</v>
      </c>
      <c r="G6" s="79">
        <v>344</v>
      </c>
      <c r="H6" s="89">
        <v>153</v>
      </c>
      <c r="I6" s="90">
        <v>2</v>
      </c>
      <c r="J6" s="143">
        <f>H6+I6</f>
        <v>155</v>
      </c>
      <c r="K6" s="80">
        <f>IFERROR(J6/G6,"-")</f>
        <v>0.45058139534884</v>
      </c>
      <c r="L6" s="79">
        <v>61</v>
      </c>
      <c r="M6" s="79">
        <v>24</v>
      </c>
      <c r="N6" s="80">
        <f>IFERROR(L6/J6,"-")</f>
        <v>0.39354838709677</v>
      </c>
      <c r="O6" s="81">
        <f>IFERROR(D6/J6,"-")</f>
        <v>11690.322580645</v>
      </c>
      <c r="P6" s="82">
        <v>41</v>
      </c>
      <c r="Q6" s="80">
        <f>IFERROR(P6/J6,"-")</f>
        <v>0.26451612903226</v>
      </c>
      <c r="R6" s="185">
        <v>3881000</v>
      </c>
      <c r="S6" s="186">
        <f>IFERROR(R6/J6,"-")</f>
        <v>25038.709677419</v>
      </c>
      <c r="T6" s="186">
        <f>IFERROR(R6/P6,"-")</f>
        <v>94658.536585366</v>
      </c>
      <c r="U6" s="180">
        <f>IFERROR(R6-D6,"-")</f>
        <v>2069000</v>
      </c>
      <c r="V6" s="83">
        <f>R6/D6</f>
        <v>2.1418322295806</v>
      </c>
      <c r="W6" s="77"/>
      <c r="X6" s="142"/>
    </row>
    <row r="7" spans="1:24">
      <c r="A7" s="78"/>
      <c r="B7" s="84" t="s">
        <v>24</v>
      </c>
      <c r="C7" s="84">
        <v>21</v>
      </c>
      <c r="D7" s="180">
        <v>996000</v>
      </c>
      <c r="E7" s="79">
        <v>423</v>
      </c>
      <c r="F7" s="79">
        <v>197</v>
      </c>
      <c r="G7" s="79">
        <v>328</v>
      </c>
      <c r="H7" s="89">
        <v>116</v>
      </c>
      <c r="I7" s="90">
        <v>0</v>
      </c>
      <c r="J7" s="143">
        <f>H7+I7</f>
        <v>116</v>
      </c>
      <c r="K7" s="80">
        <f>IFERROR(J7/G7,"-")</f>
        <v>0.35365853658537</v>
      </c>
      <c r="L7" s="79">
        <v>46</v>
      </c>
      <c r="M7" s="79">
        <v>23</v>
      </c>
      <c r="N7" s="80">
        <f>IFERROR(L7/J7,"-")</f>
        <v>0.39655172413793</v>
      </c>
      <c r="O7" s="81">
        <f>IFERROR(D7/J7,"-")</f>
        <v>8586.2068965517</v>
      </c>
      <c r="P7" s="82">
        <v>32</v>
      </c>
      <c r="Q7" s="80">
        <f>IFERROR(P7/J7,"-")</f>
        <v>0.27586206896552</v>
      </c>
      <c r="R7" s="185">
        <v>736000</v>
      </c>
      <c r="S7" s="186">
        <f>IFERROR(R7/J7,"-")</f>
        <v>6344.8275862069</v>
      </c>
      <c r="T7" s="186">
        <f>IFERROR(R7/P7,"-")</f>
        <v>23000</v>
      </c>
      <c r="U7" s="180">
        <f>IFERROR(R7-D7,"-")</f>
        <v>-260000</v>
      </c>
      <c r="V7" s="83">
        <f>R7/D7</f>
        <v>0.73895582329317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2808000</v>
      </c>
      <c r="E10" s="41">
        <f>SUM(E6:E8)</f>
        <v>1559</v>
      </c>
      <c r="F10" s="41">
        <f>SUM(F6:F8)</f>
        <v>809</v>
      </c>
      <c r="G10" s="41">
        <f>SUM(G6:G8)</f>
        <v>672</v>
      </c>
      <c r="H10" s="41">
        <f>SUM(H6:H8)</f>
        <v>269</v>
      </c>
      <c r="I10" s="41">
        <f>SUM(I6:I8)</f>
        <v>2</v>
      </c>
      <c r="J10" s="41">
        <f>SUM(J6:J8)</f>
        <v>271</v>
      </c>
      <c r="K10" s="42">
        <f>IFERROR(J10/G10,"-")</f>
        <v>0.40327380952381</v>
      </c>
      <c r="L10" s="76">
        <f>SUM(L6:L8)</f>
        <v>107</v>
      </c>
      <c r="M10" s="76">
        <f>SUM(M6:M8)</f>
        <v>47</v>
      </c>
      <c r="N10" s="42">
        <f>IFERROR(L10/J10,"-")</f>
        <v>0.39483394833948</v>
      </c>
      <c r="O10" s="43">
        <f>IFERROR(D10/J10,"-")</f>
        <v>10361.623616236</v>
      </c>
      <c r="P10" s="44">
        <f>SUM(P6:P8)</f>
        <v>73</v>
      </c>
      <c r="Q10" s="42">
        <f>IFERROR(P10/J10,"-")</f>
        <v>0.26937269372694</v>
      </c>
      <c r="R10" s="183">
        <f>SUM(R6:R8)</f>
        <v>4617000</v>
      </c>
      <c r="S10" s="183">
        <f>IFERROR(R10/J10,"-")</f>
        <v>17036.900369004</v>
      </c>
      <c r="T10" s="183">
        <f>IFERROR(P10/P10,"-")</f>
        <v>1</v>
      </c>
      <c r="U10" s="183">
        <f>SUM(U6:U8)</f>
        <v>1809000</v>
      </c>
      <c r="V10" s="45">
        <f>IFERROR(R10/D10,"-")</f>
        <v>1.6442307692308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1.577380952381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/>
      <c r="J6" s="180">
        <v>336000</v>
      </c>
      <c r="K6" s="79">
        <v>32</v>
      </c>
      <c r="L6" s="79">
        <v>21</v>
      </c>
      <c r="M6" s="79">
        <v>12</v>
      </c>
      <c r="N6" s="89">
        <v>8</v>
      </c>
      <c r="O6" s="90">
        <v>0</v>
      </c>
      <c r="P6" s="91">
        <f>N6+O6</f>
        <v>8</v>
      </c>
      <c r="Q6" s="80">
        <f>IFERROR(P6/M6,"-")</f>
        <v>0.66666666666667</v>
      </c>
      <c r="R6" s="79">
        <v>4</v>
      </c>
      <c r="S6" s="79">
        <v>3</v>
      </c>
      <c r="T6" s="80">
        <f>IFERROR(R6/(P6),"-")</f>
        <v>0.5</v>
      </c>
      <c r="U6" s="186">
        <f>IFERROR(J6/SUM(N6:O9),"-")</f>
        <v>4421.0526315789</v>
      </c>
      <c r="V6" s="82">
        <v>2</v>
      </c>
      <c r="W6" s="80">
        <f>IF(P6=0,"-",V6/P6)</f>
        <v>0.25</v>
      </c>
      <c r="X6" s="185">
        <v>38000</v>
      </c>
      <c r="Y6" s="186">
        <f>IFERROR(X6/P6,"-")</f>
        <v>4750</v>
      </c>
      <c r="Z6" s="186">
        <f>IFERROR(X6/V6,"-")</f>
        <v>19000</v>
      </c>
      <c r="AA6" s="180">
        <f>SUM(X6:X9)-SUM(J6:J9)</f>
        <v>194000</v>
      </c>
      <c r="AB6" s="83">
        <f>SUM(X6:X9)/SUM(J6:J9)</f>
        <v>1.577380952381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4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0.25</v>
      </c>
      <c r="BY6" s="126">
        <v>2</v>
      </c>
      <c r="BZ6" s="127">
        <f>IFERROR(BY6/BW6,"-")</f>
        <v>1</v>
      </c>
      <c r="CA6" s="128">
        <v>38000</v>
      </c>
      <c r="CB6" s="129">
        <f>IFERROR(CA6/BW6,"-")</f>
        <v>19000</v>
      </c>
      <c r="CC6" s="130">
        <v>1</v>
      </c>
      <c r="CD6" s="130"/>
      <c r="CE6" s="130">
        <v>1</v>
      </c>
      <c r="CF6" s="131">
        <v>1</v>
      </c>
      <c r="CG6" s="132">
        <f>IF(P6=0,"",IF(CF6=0,"",(CF6/P6)))</f>
        <v>0.125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38000</v>
      </c>
      <c r="CQ6" s="139">
        <v>33000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68</v>
      </c>
      <c r="E7" s="189" t="s">
        <v>69</v>
      </c>
      <c r="F7" s="189" t="s">
        <v>64</v>
      </c>
      <c r="G7" s="88" t="s">
        <v>65</v>
      </c>
      <c r="H7" s="88" t="s">
        <v>66</v>
      </c>
      <c r="I7" s="88"/>
      <c r="J7" s="180"/>
      <c r="K7" s="79">
        <v>128</v>
      </c>
      <c r="L7" s="79">
        <v>94</v>
      </c>
      <c r="M7" s="79">
        <v>20</v>
      </c>
      <c r="N7" s="89">
        <v>24</v>
      </c>
      <c r="O7" s="90">
        <v>0</v>
      </c>
      <c r="P7" s="91">
        <f>N7+O7</f>
        <v>24</v>
      </c>
      <c r="Q7" s="80">
        <f>IFERROR(P7/M7,"-")</f>
        <v>1.2</v>
      </c>
      <c r="R7" s="79">
        <v>10</v>
      </c>
      <c r="S7" s="79">
        <v>4</v>
      </c>
      <c r="T7" s="80">
        <f>IFERROR(R7/(P7),"-")</f>
        <v>0.41666666666667</v>
      </c>
      <c r="U7" s="186"/>
      <c r="V7" s="82">
        <v>4</v>
      </c>
      <c r="W7" s="80">
        <f>IF(P7=0,"-",V7/P7)</f>
        <v>0.16666666666667</v>
      </c>
      <c r="X7" s="185">
        <v>185000</v>
      </c>
      <c r="Y7" s="186">
        <f>IFERROR(X7/P7,"-")</f>
        <v>7708.3333333333</v>
      </c>
      <c r="Z7" s="186">
        <f>IFERROR(X7/V7,"-")</f>
        <v>46250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3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9</v>
      </c>
      <c r="BF7" s="111">
        <f>IF(P7=0,"",IF(BE7=0,"",(BE7/P7)))</f>
        <v>0.375</v>
      </c>
      <c r="BG7" s="110">
        <v>1</v>
      </c>
      <c r="BH7" s="112">
        <f>IFERROR(BG7/BE7,"-")</f>
        <v>0.11111111111111</v>
      </c>
      <c r="BI7" s="113">
        <v>20000</v>
      </c>
      <c r="BJ7" s="114">
        <f>IFERROR(BI7/BE7,"-")</f>
        <v>2222.2222222222</v>
      </c>
      <c r="BK7" s="115"/>
      <c r="BL7" s="115">
        <v>1</v>
      </c>
      <c r="BM7" s="115"/>
      <c r="BN7" s="117">
        <v>5</v>
      </c>
      <c r="BO7" s="118">
        <f>IF(P7=0,"",IF(BN7=0,"",(BN7/P7)))</f>
        <v>0.20833333333333</v>
      </c>
      <c r="BP7" s="119">
        <v>1</v>
      </c>
      <c r="BQ7" s="120">
        <f>IFERROR(BP7/BN7,"-")</f>
        <v>0.2</v>
      </c>
      <c r="BR7" s="121">
        <v>132000</v>
      </c>
      <c r="BS7" s="122">
        <f>IFERROR(BR7/BN7,"-")</f>
        <v>26400</v>
      </c>
      <c r="BT7" s="123"/>
      <c r="BU7" s="123"/>
      <c r="BV7" s="123">
        <v>1</v>
      </c>
      <c r="BW7" s="124">
        <v>4</v>
      </c>
      <c r="BX7" s="125">
        <f>IF(P7=0,"",IF(BW7=0,"",(BW7/P7)))</f>
        <v>0.16666666666667</v>
      </c>
      <c r="BY7" s="126">
        <v>1</v>
      </c>
      <c r="BZ7" s="127">
        <f>IFERROR(BY7/BW7,"-")</f>
        <v>0.25</v>
      </c>
      <c r="CA7" s="128">
        <v>25000</v>
      </c>
      <c r="CB7" s="129">
        <f>IFERROR(CA7/BW7,"-")</f>
        <v>6250</v>
      </c>
      <c r="CC7" s="130"/>
      <c r="CD7" s="130"/>
      <c r="CE7" s="130">
        <v>1</v>
      </c>
      <c r="CF7" s="131">
        <v>3</v>
      </c>
      <c r="CG7" s="132">
        <f>IF(P7=0,"",IF(CF7=0,"",(CF7/P7)))</f>
        <v>0.125</v>
      </c>
      <c r="CH7" s="133">
        <v>1</v>
      </c>
      <c r="CI7" s="134">
        <f>IFERROR(CH7/CF7,"-")</f>
        <v>0.33333333333333</v>
      </c>
      <c r="CJ7" s="135">
        <v>16000</v>
      </c>
      <c r="CK7" s="136">
        <f>IFERROR(CJ7/CF7,"-")</f>
        <v>5333.3333333333</v>
      </c>
      <c r="CL7" s="137"/>
      <c r="CM7" s="137"/>
      <c r="CN7" s="137">
        <v>1</v>
      </c>
      <c r="CO7" s="138">
        <v>4</v>
      </c>
      <c r="CP7" s="139">
        <v>185000</v>
      </c>
      <c r="CQ7" s="139">
        <v>132000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70</v>
      </c>
      <c r="C8" s="189"/>
      <c r="D8" s="189" t="s">
        <v>71</v>
      </c>
      <c r="E8" s="189" t="s">
        <v>72</v>
      </c>
      <c r="F8" s="189" t="s">
        <v>64</v>
      </c>
      <c r="G8" s="88" t="s">
        <v>65</v>
      </c>
      <c r="H8" s="88" t="s">
        <v>66</v>
      </c>
      <c r="I8" s="88"/>
      <c r="J8" s="180"/>
      <c r="K8" s="79">
        <v>138</v>
      </c>
      <c r="L8" s="79">
        <v>89</v>
      </c>
      <c r="M8" s="79">
        <v>23</v>
      </c>
      <c r="N8" s="89">
        <v>19</v>
      </c>
      <c r="O8" s="90">
        <v>0</v>
      </c>
      <c r="P8" s="91">
        <f>N8+O8</f>
        <v>19</v>
      </c>
      <c r="Q8" s="80">
        <f>IFERROR(P8/M8,"-")</f>
        <v>0.82608695652174</v>
      </c>
      <c r="R8" s="79">
        <v>5</v>
      </c>
      <c r="S8" s="79">
        <v>2</v>
      </c>
      <c r="T8" s="80">
        <f>IFERROR(R8/(P8),"-")</f>
        <v>0.26315789473684</v>
      </c>
      <c r="U8" s="186"/>
      <c r="V8" s="82">
        <v>3</v>
      </c>
      <c r="W8" s="80">
        <f>IF(P8=0,"-",V8/P8)</f>
        <v>0.15789473684211</v>
      </c>
      <c r="X8" s="185">
        <v>281000</v>
      </c>
      <c r="Y8" s="186">
        <f>IFERROR(X8/P8,"-")</f>
        <v>14789.473684211</v>
      </c>
      <c r="Z8" s="186">
        <f>IFERROR(X8/V8,"-")</f>
        <v>93666.666666667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3</v>
      </c>
      <c r="AW8" s="105">
        <f>IF(P8=0,"",IF(AV8=0,"",(AV8/P8)))</f>
        <v>0.15789473684211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0.21052631578947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7</v>
      </c>
      <c r="BO8" s="118">
        <f>IF(P8=0,"",IF(BN8=0,"",(BN8/P8)))</f>
        <v>0.36842105263158</v>
      </c>
      <c r="BP8" s="119">
        <v>1</v>
      </c>
      <c r="BQ8" s="120">
        <f>IFERROR(BP8/BN8,"-")</f>
        <v>0.14285714285714</v>
      </c>
      <c r="BR8" s="121">
        <v>133000</v>
      </c>
      <c r="BS8" s="122">
        <f>IFERROR(BR8/BN8,"-")</f>
        <v>19000</v>
      </c>
      <c r="BT8" s="123"/>
      <c r="BU8" s="123"/>
      <c r="BV8" s="123">
        <v>1</v>
      </c>
      <c r="BW8" s="124">
        <v>3</v>
      </c>
      <c r="BX8" s="125">
        <f>IF(P8=0,"",IF(BW8=0,"",(BW8/P8)))</f>
        <v>0.15789473684211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2</v>
      </c>
      <c r="CG8" s="132">
        <f>IF(P8=0,"",IF(CF8=0,"",(CF8/P8)))</f>
        <v>0.10526315789474</v>
      </c>
      <c r="CH8" s="133">
        <v>2</v>
      </c>
      <c r="CI8" s="134">
        <f>IFERROR(CH8/CF8,"-")</f>
        <v>1</v>
      </c>
      <c r="CJ8" s="135">
        <v>148000</v>
      </c>
      <c r="CK8" s="136">
        <f>IFERROR(CJ8/CF8,"-")</f>
        <v>74000</v>
      </c>
      <c r="CL8" s="137"/>
      <c r="CM8" s="137"/>
      <c r="CN8" s="137">
        <v>2</v>
      </c>
      <c r="CO8" s="138">
        <v>3</v>
      </c>
      <c r="CP8" s="139">
        <v>281000</v>
      </c>
      <c r="CQ8" s="139">
        <v>133000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74</v>
      </c>
      <c r="E9" s="189" t="s">
        <v>75</v>
      </c>
      <c r="F9" s="189" t="s">
        <v>64</v>
      </c>
      <c r="G9" s="88" t="s">
        <v>65</v>
      </c>
      <c r="H9" s="88" t="s">
        <v>66</v>
      </c>
      <c r="I9" s="88"/>
      <c r="J9" s="180"/>
      <c r="K9" s="79">
        <v>155</v>
      </c>
      <c r="L9" s="79">
        <v>81</v>
      </c>
      <c r="M9" s="79">
        <v>47</v>
      </c>
      <c r="N9" s="89">
        <v>24</v>
      </c>
      <c r="O9" s="90">
        <v>1</v>
      </c>
      <c r="P9" s="91">
        <f>N9+O9</f>
        <v>25</v>
      </c>
      <c r="Q9" s="80">
        <f>IFERROR(P9/M9,"-")</f>
        <v>0.53191489361702</v>
      </c>
      <c r="R9" s="79">
        <v>6</v>
      </c>
      <c r="S9" s="79">
        <v>4</v>
      </c>
      <c r="T9" s="80">
        <f>IFERROR(R9/(P9),"-")</f>
        <v>0.24</v>
      </c>
      <c r="U9" s="186"/>
      <c r="V9" s="82">
        <v>3</v>
      </c>
      <c r="W9" s="80">
        <f>IF(P9=0,"-",V9/P9)</f>
        <v>0.12</v>
      </c>
      <c r="X9" s="185">
        <v>26000</v>
      </c>
      <c r="Y9" s="186">
        <f>IFERROR(X9/P9,"-")</f>
        <v>1040</v>
      </c>
      <c r="Z9" s="186">
        <f>IFERROR(X9/V9,"-")</f>
        <v>8666.6666666667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3</v>
      </c>
      <c r="AN9" s="99">
        <f>IF(P9=0,"",IF(AM9=0,"",(AM9/P9)))</f>
        <v>0.12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0.08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8</v>
      </c>
      <c r="BF9" s="111">
        <f>IF(P9=0,"",IF(BE9=0,"",(BE9/P9)))</f>
        <v>0.32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9</v>
      </c>
      <c r="BO9" s="118">
        <f>IF(P9=0,"",IF(BN9=0,"",(BN9/P9)))</f>
        <v>0.36</v>
      </c>
      <c r="BP9" s="119">
        <v>3</v>
      </c>
      <c r="BQ9" s="120">
        <f>IFERROR(BP9/BN9,"-")</f>
        <v>0.33333333333333</v>
      </c>
      <c r="BR9" s="121">
        <v>26000</v>
      </c>
      <c r="BS9" s="122">
        <f>IFERROR(BR9/BN9,"-")</f>
        <v>2888.8888888889</v>
      </c>
      <c r="BT9" s="123">
        <v>1</v>
      </c>
      <c r="BU9" s="123">
        <v>1</v>
      </c>
      <c r="BV9" s="123">
        <v>1</v>
      </c>
      <c r="BW9" s="124">
        <v>3</v>
      </c>
      <c r="BX9" s="125">
        <f>IF(P9=0,"",IF(BW9=0,"",(BW9/P9)))</f>
        <v>0.12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26000</v>
      </c>
      <c r="CQ9" s="139">
        <v>13000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1.81</v>
      </c>
      <c r="B10" s="189" t="s">
        <v>76</v>
      </c>
      <c r="C10" s="189"/>
      <c r="D10" s="189" t="s">
        <v>68</v>
      </c>
      <c r="E10" s="189" t="s">
        <v>77</v>
      </c>
      <c r="F10" s="189" t="s">
        <v>64</v>
      </c>
      <c r="G10" s="88" t="s">
        <v>78</v>
      </c>
      <c r="H10" s="88" t="s">
        <v>79</v>
      </c>
      <c r="I10" s="88" t="s">
        <v>80</v>
      </c>
      <c r="J10" s="180">
        <v>600000</v>
      </c>
      <c r="K10" s="79">
        <v>189</v>
      </c>
      <c r="L10" s="79">
        <v>22</v>
      </c>
      <c r="M10" s="79">
        <v>2</v>
      </c>
      <c r="N10" s="89">
        <v>2</v>
      </c>
      <c r="O10" s="90">
        <v>0</v>
      </c>
      <c r="P10" s="91">
        <f>N10+O10</f>
        <v>2</v>
      </c>
      <c r="Q10" s="80">
        <f>IFERROR(P10/M10,"-")</f>
        <v>1</v>
      </c>
      <c r="R10" s="79">
        <v>1</v>
      </c>
      <c r="S10" s="79">
        <v>0</v>
      </c>
      <c r="T10" s="80">
        <f>IFERROR(R10/(P10),"-")</f>
        <v>0.5</v>
      </c>
      <c r="U10" s="186">
        <f>IFERROR(J10/SUM(N10:O15),"-")</f>
        <v>24000</v>
      </c>
      <c r="V10" s="82">
        <v>1</v>
      </c>
      <c r="W10" s="80">
        <f>IF(P10=0,"-",V10/P10)</f>
        <v>0.5</v>
      </c>
      <c r="X10" s="185">
        <v>170000</v>
      </c>
      <c r="Y10" s="186">
        <f>IFERROR(X10/P10,"-")</f>
        <v>85000</v>
      </c>
      <c r="Z10" s="186">
        <f>IFERROR(X10/V10,"-")</f>
        <v>170000</v>
      </c>
      <c r="AA10" s="180">
        <f>SUM(X10:X15)-SUM(J10:J15)</f>
        <v>486000</v>
      </c>
      <c r="AB10" s="83">
        <f>SUM(X10:X15)/SUM(J10:J15)</f>
        <v>1.81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0.5</v>
      </c>
      <c r="BG10" s="110">
        <v>1</v>
      </c>
      <c r="BH10" s="112">
        <f>IFERROR(BG10/BE10,"-")</f>
        <v>1</v>
      </c>
      <c r="BI10" s="113">
        <v>170000</v>
      </c>
      <c r="BJ10" s="114">
        <f>IFERROR(BI10/BE10,"-")</f>
        <v>170000</v>
      </c>
      <c r="BK10" s="115"/>
      <c r="BL10" s="115"/>
      <c r="BM10" s="115">
        <v>1</v>
      </c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170000</v>
      </c>
      <c r="CQ10" s="139">
        <v>170000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189" t="s">
        <v>81</v>
      </c>
      <c r="C11" s="189"/>
      <c r="D11" s="189" t="s">
        <v>68</v>
      </c>
      <c r="E11" s="189" t="s">
        <v>82</v>
      </c>
      <c r="F11" s="189" t="s">
        <v>64</v>
      </c>
      <c r="G11" s="88"/>
      <c r="H11" s="88" t="s">
        <v>79</v>
      </c>
      <c r="I11" s="88" t="s">
        <v>83</v>
      </c>
      <c r="J11" s="180"/>
      <c r="K11" s="79">
        <v>52</v>
      </c>
      <c r="L11" s="79">
        <v>31</v>
      </c>
      <c r="M11" s="79">
        <v>36</v>
      </c>
      <c r="N11" s="89">
        <v>6</v>
      </c>
      <c r="O11" s="90">
        <v>0</v>
      </c>
      <c r="P11" s="91">
        <f>N11+O11</f>
        <v>6</v>
      </c>
      <c r="Q11" s="80">
        <f>IFERROR(P11/M11,"-")</f>
        <v>0.16666666666667</v>
      </c>
      <c r="R11" s="79">
        <v>2</v>
      </c>
      <c r="S11" s="79">
        <v>1</v>
      </c>
      <c r="T11" s="80">
        <f>IFERROR(R11/(P11),"-")</f>
        <v>0.33333333333333</v>
      </c>
      <c r="U11" s="186"/>
      <c r="V11" s="82">
        <v>3</v>
      </c>
      <c r="W11" s="80">
        <f>IF(P11=0,"-",V11/P11)</f>
        <v>0.5</v>
      </c>
      <c r="X11" s="185">
        <v>352000</v>
      </c>
      <c r="Y11" s="186">
        <f>IFERROR(X11/P11,"-")</f>
        <v>58666.666666667</v>
      </c>
      <c r="Z11" s="186">
        <f>IFERROR(X11/V11,"-")</f>
        <v>117333.33333333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0.16666666666667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0.33333333333333</v>
      </c>
      <c r="BG11" s="110">
        <v>1</v>
      </c>
      <c r="BH11" s="112">
        <f>IFERROR(BG11/BE11,"-")</f>
        <v>0.5</v>
      </c>
      <c r="BI11" s="113">
        <v>213000</v>
      </c>
      <c r="BJ11" s="114">
        <f>IFERROR(BI11/BE11,"-")</f>
        <v>106500</v>
      </c>
      <c r="BK11" s="115"/>
      <c r="BL11" s="115"/>
      <c r="BM11" s="115">
        <v>1</v>
      </c>
      <c r="BN11" s="117">
        <v>1</v>
      </c>
      <c r="BO11" s="118">
        <f>IF(P11=0,"",IF(BN11=0,"",(BN11/P11)))</f>
        <v>0.16666666666667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0.33333333333333</v>
      </c>
      <c r="BY11" s="126">
        <v>2</v>
      </c>
      <c r="BZ11" s="127">
        <f>IFERROR(BY11/BW11,"-")</f>
        <v>1</v>
      </c>
      <c r="CA11" s="128">
        <v>119000</v>
      </c>
      <c r="CB11" s="129">
        <f>IFERROR(CA11/BW11,"-")</f>
        <v>59500</v>
      </c>
      <c r="CC11" s="130"/>
      <c r="CD11" s="130"/>
      <c r="CE11" s="130">
        <v>2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352000</v>
      </c>
      <c r="CQ11" s="139">
        <v>213000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84</v>
      </c>
      <c r="C12" s="189"/>
      <c r="D12" s="189" t="s">
        <v>68</v>
      </c>
      <c r="E12" s="189" t="s">
        <v>85</v>
      </c>
      <c r="F12" s="189" t="s">
        <v>64</v>
      </c>
      <c r="G12" s="88"/>
      <c r="H12" s="88" t="s">
        <v>79</v>
      </c>
      <c r="I12" s="88" t="s">
        <v>86</v>
      </c>
      <c r="J12" s="180"/>
      <c r="K12" s="79">
        <v>15</v>
      </c>
      <c r="L12" s="79">
        <v>11</v>
      </c>
      <c r="M12" s="79">
        <v>1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186"/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 t="s">
        <v>68</v>
      </c>
      <c r="E13" s="189" t="s">
        <v>77</v>
      </c>
      <c r="F13" s="189" t="s">
        <v>64</v>
      </c>
      <c r="G13" s="88" t="s">
        <v>88</v>
      </c>
      <c r="H13" s="88" t="s">
        <v>79</v>
      </c>
      <c r="I13" s="88" t="s">
        <v>80</v>
      </c>
      <c r="J13" s="180"/>
      <c r="K13" s="79">
        <v>102</v>
      </c>
      <c r="L13" s="79">
        <v>32</v>
      </c>
      <c r="M13" s="79">
        <v>14</v>
      </c>
      <c r="N13" s="89">
        <v>8</v>
      </c>
      <c r="O13" s="90">
        <v>0</v>
      </c>
      <c r="P13" s="91">
        <f>N13+O13</f>
        <v>8</v>
      </c>
      <c r="Q13" s="80">
        <f>IFERROR(P13/M13,"-")</f>
        <v>0.57142857142857</v>
      </c>
      <c r="R13" s="79">
        <v>4</v>
      </c>
      <c r="S13" s="79">
        <v>2</v>
      </c>
      <c r="T13" s="80">
        <f>IFERROR(R13/(P13),"-")</f>
        <v>0.5</v>
      </c>
      <c r="U13" s="186"/>
      <c r="V13" s="82">
        <v>3</v>
      </c>
      <c r="W13" s="80">
        <f>IF(P13=0,"-",V13/P13)</f>
        <v>0.375</v>
      </c>
      <c r="X13" s="185">
        <v>400000</v>
      </c>
      <c r="Y13" s="186">
        <f>IFERROR(X13/P13,"-")</f>
        <v>50000</v>
      </c>
      <c r="Z13" s="186">
        <f>IFERROR(X13/V13,"-")</f>
        <v>133333.33333333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0.125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4</v>
      </c>
      <c r="BX13" s="125">
        <f>IF(P13=0,"",IF(BW13=0,"",(BW13/P13)))</f>
        <v>0.5</v>
      </c>
      <c r="BY13" s="126">
        <v>2</v>
      </c>
      <c r="BZ13" s="127">
        <f>IFERROR(BY13/BW13,"-")</f>
        <v>0.5</v>
      </c>
      <c r="CA13" s="128">
        <v>75000</v>
      </c>
      <c r="CB13" s="129">
        <f>IFERROR(CA13/BW13,"-")</f>
        <v>18750</v>
      </c>
      <c r="CC13" s="130">
        <v>1</v>
      </c>
      <c r="CD13" s="130"/>
      <c r="CE13" s="130">
        <v>1</v>
      </c>
      <c r="CF13" s="131">
        <v>1</v>
      </c>
      <c r="CG13" s="132">
        <f>IF(P13=0,"",IF(CF13=0,"",(CF13/P13)))</f>
        <v>0.125</v>
      </c>
      <c r="CH13" s="133">
        <v>1</v>
      </c>
      <c r="CI13" s="134">
        <f>IFERROR(CH13/CF13,"-")</f>
        <v>1</v>
      </c>
      <c r="CJ13" s="135">
        <v>325000</v>
      </c>
      <c r="CK13" s="136">
        <f>IFERROR(CJ13/CF13,"-")</f>
        <v>325000</v>
      </c>
      <c r="CL13" s="137"/>
      <c r="CM13" s="137"/>
      <c r="CN13" s="137">
        <v>1</v>
      </c>
      <c r="CO13" s="138">
        <v>3</v>
      </c>
      <c r="CP13" s="139">
        <v>400000</v>
      </c>
      <c r="CQ13" s="139">
        <v>325000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189" t="s">
        <v>89</v>
      </c>
      <c r="C14" s="189"/>
      <c r="D14" s="189" t="s">
        <v>68</v>
      </c>
      <c r="E14" s="189" t="s">
        <v>82</v>
      </c>
      <c r="F14" s="189" t="s">
        <v>64</v>
      </c>
      <c r="G14" s="88"/>
      <c r="H14" s="88" t="s">
        <v>79</v>
      </c>
      <c r="I14" s="88" t="s">
        <v>83</v>
      </c>
      <c r="J14" s="180"/>
      <c r="K14" s="79">
        <v>46</v>
      </c>
      <c r="L14" s="79">
        <v>24</v>
      </c>
      <c r="M14" s="79">
        <v>15</v>
      </c>
      <c r="N14" s="89">
        <v>9</v>
      </c>
      <c r="O14" s="90">
        <v>0</v>
      </c>
      <c r="P14" s="91">
        <f>N14+O14</f>
        <v>9</v>
      </c>
      <c r="Q14" s="80">
        <f>IFERROR(P14/M14,"-")</f>
        <v>0.6</v>
      </c>
      <c r="R14" s="79">
        <v>4</v>
      </c>
      <c r="S14" s="79">
        <v>1</v>
      </c>
      <c r="T14" s="80">
        <f>IFERROR(R14/(P14),"-")</f>
        <v>0.44444444444444</v>
      </c>
      <c r="U14" s="186"/>
      <c r="V14" s="82">
        <v>3</v>
      </c>
      <c r="W14" s="80">
        <f>IF(P14=0,"-",V14/P14)</f>
        <v>0.33333333333333</v>
      </c>
      <c r="X14" s="185">
        <v>164000</v>
      </c>
      <c r="Y14" s="186">
        <f>IFERROR(X14/P14,"-")</f>
        <v>18222.222222222</v>
      </c>
      <c r="Z14" s="186">
        <f>IFERROR(X14/V14,"-")</f>
        <v>54666.666666667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0.11111111111111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0.11111111111111</v>
      </c>
      <c r="BG14" s="110">
        <v>1</v>
      </c>
      <c r="BH14" s="112">
        <f>IFERROR(BG14/BE14,"-")</f>
        <v>1</v>
      </c>
      <c r="BI14" s="113">
        <v>141000</v>
      </c>
      <c r="BJ14" s="114">
        <f>IFERROR(BI14/BE14,"-")</f>
        <v>141000</v>
      </c>
      <c r="BK14" s="115"/>
      <c r="BL14" s="115"/>
      <c r="BM14" s="115">
        <v>1</v>
      </c>
      <c r="BN14" s="117">
        <v>2</v>
      </c>
      <c r="BO14" s="118">
        <f>IF(P14=0,"",IF(BN14=0,"",(BN14/P14)))</f>
        <v>0.22222222222222</v>
      </c>
      <c r="BP14" s="119">
        <v>1</v>
      </c>
      <c r="BQ14" s="120">
        <f>IFERROR(BP14/BN14,"-")</f>
        <v>0.5</v>
      </c>
      <c r="BR14" s="121">
        <v>18000</v>
      </c>
      <c r="BS14" s="122">
        <f>IFERROR(BR14/BN14,"-")</f>
        <v>9000</v>
      </c>
      <c r="BT14" s="123"/>
      <c r="BU14" s="123"/>
      <c r="BV14" s="123">
        <v>1</v>
      </c>
      <c r="BW14" s="124">
        <v>3</v>
      </c>
      <c r="BX14" s="125">
        <f>IF(P14=0,"",IF(BW14=0,"",(BW14/P14)))</f>
        <v>0.33333333333333</v>
      </c>
      <c r="BY14" s="126">
        <v>1</v>
      </c>
      <c r="BZ14" s="127">
        <f>IFERROR(BY14/BW14,"-")</f>
        <v>0.33333333333333</v>
      </c>
      <c r="CA14" s="128">
        <v>5000</v>
      </c>
      <c r="CB14" s="129">
        <f>IFERROR(CA14/BW14,"-")</f>
        <v>1666.6666666667</v>
      </c>
      <c r="CC14" s="130">
        <v>1</v>
      </c>
      <c r="CD14" s="130"/>
      <c r="CE14" s="130"/>
      <c r="CF14" s="131">
        <v>2</v>
      </c>
      <c r="CG14" s="132">
        <f>IF(P14=0,"",IF(CF14=0,"",(CF14/P14)))</f>
        <v>0.22222222222222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3</v>
      </c>
      <c r="CP14" s="139">
        <v>164000</v>
      </c>
      <c r="CQ14" s="139">
        <v>141000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90</v>
      </c>
      <c r="C15" s="189"/>
      <c r="D15" s="189" t="s">
        <v>68</v>
      </c>
      <c r="E15" s="189" t="s">
        <v>85</v>
      </c>
      <c r="F15" s="189" t="s">
        <v>64</v>
      </c>
      <c r="G15" s="88"/>
      <c r="H15" s="88" t="s">
        <v>79</v>
      </c>
      <c r="I15" s="88" t="s">
        <v>86</v>
      </c>
      <c r="J15" s="180"/>
      <c r="K15" s="79">
        <v>21</v>
      </c>
      <c r="L15" s="79">
        <v>15</v>
      </c>
      <c r="M15" s="79">
        <v>9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186"/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6.6979166666667</v>
      </c>
      <c r="B16" s="189" t="s">
        <v>91</v>
      </c>
      <c r="C16" s="189"/>
      <c r="D16" s="189"/>
      <c r="E16" s="189"/>
      <c r="F16" s="189" t="s">
        <v>92</v>
      </c>
      <c r="G16" s="88" t="s">
        <v>93</v>
      </c>
      <c r="H16" s="88" t="s">
        <v>94</v>
      </c>
      <c r="I16" s="88" t="s">
        <v>95</v>
      </c>
      <c r="J16" s="180">
        <v>96000</v>
      </c>
      <c r="K16" s="79">
        <v>7</v>
      </c>
      <c r="L16" s="79">
        <v>0</v>
      </c>
      <c r="M16" s="79">
        <v>85</v>
      </c>
      <c r="N16" s="89">
        <v>2</v>
      </c>
      <c r="O16" s="90">
        <v>0</v>
      </c>
      <c r="P16" s="91">
        <f>N16+O16</f>
        <v>2</v>
      </c>
      <c r="Q16" s="80">
        <f>IFERROR(P16/M16,"-")</f>
        <v>0.023529411764706</v>
      </c>
      <c r="R16" s="79">
        <v>1</v>
      </c>
      <c r="S16" s="79">
        <v>0</v>
      </c>
      <c r="T16" s="80">
        <f>IFERROR(R16/(P16),"-")</f>
        <v>0.5</v>
      </c>
      <c r="U16" s="186">
        <f>IFERROR(J16/SUM(N16:O17),"-")</f>
        <v>19200</v>
      </c>
      <c r="V16" s="82">
        <v>2</v>
      </c>
      <c r="W16" s="80">
        <f>IF(P16=0,"-",V16/P16)</f>
        <v>1</v>
      </c>
      <c r="X16" s="185">
        <v>55000</v>
      </c>
      <c r="Y16" s="186">
        <f>IFERROR(X16/P16,"-")</f>
        <v>27500</v>
      </c>
      <c r="Z16" s="186">
        <f>IFERROR(X16/V16,"-")</f>
        <v>27500</v>
      </c>
      <c r="AA16" s="180">
        <f>SUM(X16:X17)-SUM(J16:J17)</f>
        <v>547000</v>
      </c>
      <c r="AB16" s="83">
        <f>SUM(X16:X17)/SUM(J16:J17)</f>
        <v>6.6979166666667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0.5</v>
      </c>
      <c r="AX16" s="104">
        <v>1</v>
      </c>
      <c r="AY16" s="106">
        <f>IFERROR(AX16/AV16,"-")</f>
        <v>1</v>
      </c>
      <c r="AZ16" s="107">
        <v>5000</v>
      </c>
      <c r="BA16" s="108">
        <f>IFERROR(AZ16/AV16,"-")</f>
        <v>5000</v>
      </c>
      <c r="BB16" s="109">
        <v>1</v>
      </c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0.5</v>
      </c>
      <c r="BY16" s="126">
        <v>1</v>
      </c>
      <c r="BZ16" s="127">
        <f>IFERROR(BY16/BW16,"-")</f>
        <v>1</v>
      </c>
      <c r="CA16" s="128">
        <v>50000</v>
      </c>
      <c r="CB16" s="129">
        <f>IFERROR(CA16/BW16,"-")</f>
        <v>50000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55000</v>
      </c>
      <c r="CQ16" s="139">
        <v>50000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96</v>
      </c>
      <c r="C17" s="189"/>
      <c r="D17" s="189"/>
      <c r="E17" s="189"/>
      <c r="F17" s="189" t="s">
        <v>64</v>
      </c>
      <c r="G17" s="88"/>
      <c r="H17" s="88"/>
      <c r="I17" s="88"/>
      <c r="J17" s="180"/>
      <c r="K17" s="79">
        <v>7</v>
      </c>
      <c r="L17" s="79">
        <v>7</v>
      </c>
      <c r="M17" s="79">
        <v>1</v>
      </c>
      <c r="N17" s="89">
        <v>3</v>
      </c>
      <c r="O17" s="90">
        <v>0</v>
      </c>
      <c r="P17" s="91">
        <f>N17+O17</f>
        <v>3</v>
      </c>
      <c r="Q17" s="80">
        <f>IFERROR(P17/M17,"-")</f>
        <v>3</v>
      </c>
      <c r="R17" s="79">
        <v>2</v>
      </c>
      <c r="S17" s="79">
        <v>0</v>
      </c>
      <c r="T17" s="80">
        <f>IFERROR(R17/(P17),"-")</f>
        <v>0.66666666666667</v>
      </c>
      <c r="U17" s="186"/>
      <c r="V17" s="82">
        <v>2</v>
      </c>
      <c r="W17" s="80">
        <f>IF(P17=0,"-",V17/P17)</f>
        <v>0.66666666666667</v>
      </c>
      <c r="X17" s="185">
        <v>588000</v>
      </c>
      <c r="Y17" s="186">
        <f>IFERROR(X17/P17,"-")</f>
        <v>196000</v>
      </c>
      <c r="Z17" s="186">
        <f>IFERROR(X17/V17,"-")</f>
        <v>294000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3</v>
      </c>
      <c r="BX17" s="125">
        <f>IF(P17=0,"",IF(BW17=0,"",(BW17/P17)))</f>
        <v>1</v>
      </c>
      <c r="BY17" s="126">
        <v>2</v>
      </c>
      <c r="BZ17" s="127">
        <f>IFERROR(BY17/BW17,"-")</f>
        <v>0.66666666666667</v>
      </c>
      <c r="CA17" s="128">
        <v>588000</v>
      </c>
      <c r="CB17" s="129">
        <f>IFERROR(CA17/BW17,"-")</f>
        <v>196000</v>
      </c>
      <c r="CC17" s="130"/>
      <c r="CD17" s="130"/>
      <c r="CE17" s="130">
        <v>2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588000</v>
      </c>
      <c r="CQ17" s="139">
        <v>575000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3.9666666666667</v>
      </c>
      <c r="B18" s="189" t="s">
        <v>97</v>
      </c>
      <c r="C18" s="189"/>
      <c r="D18" s="189" t="s">
        <v>68</v>
      </c>
      <c r="E18" s="189" t="s">
        <v>77</v>
      </c>
      <c r="F18" s="189" t="s">
        <v>64</v>
      </c>
      <c r="G18" s="88" t="s">
        <v>98</v>
      </c>
      <c r="H18" s="88" t="s">
        <v>99</v>
      </c>
      <c r="I18" s="88" t="s">
        <v>100</v>
      </c>
      <c r="J18" s="180">
        <v>300000</v>
      </c>
      <c r="K18" s="79">
        <v>26</v>
      </c>
      <c r="L18" s="79">
        <v>22</v>
      </c>
      <c r="M18" s="79">
        <v>5</v>
      </c>
      <c r="N18" s="89">
        <v>7</v>
      </c>
      <c r="O18" s="90">
        <v>0</v>
      </c>
      <c r="P18" s="91">
        <f>N18+O18</f>
        <v>7</v>
      </c>
      <c r="Q18" s="80">
        <f>IFERROR(P18/M18,"-")</f>
        <v>1.4</v>
      </c>
      <c r="R18" s="79">
        <v>4</v>
      </c>
      <c r="S18" s="79">
        <v>1</v>
      </c>
      <c r="T18" s="80">
        <f>IFERROR(R18/(P18),"-")</f>
        <v>0.57142857142857</v>
      </c>
      <c r="U18" s="186">
        <f>IFERROR(J18/SUM(N18:O20),"-")</f>
        <v>9677.4193548387</v>
      </c>
      <c r="V18" s="82">
        <v>3</v>
      </c>
      <c r="W18" s="80">
        <f>IF(P18=0,"-",V18/P18)</f>
        <v>0.42857142857143</v>
      </c>
      <c r="X18" s="185">
        <v>97000</v>
      </c>
      <c r="Y18" s="186">
        <f>IFERROR(X18/P18,"-")</f>
        <v>13857.142857143</v>
      </c>
      <c r="Z18" s="186">
        <f>IFERROR(X18/V18,"-")</f>
        <v>32333.333333333</v>
      </c>
      <c r="AA18" s="180">
        <f>SUM(X18:X20)-SUM(J18:J20)</f>
        <v>890000</v>
      </c>
      <c r="AB18" s="83">
        <f>SUM(X18:X20)/SUM(J18:J20)</f>
        <v>3.9666666666667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0.28571428571429</v>
      </c>
      <c r="BG18" s="110">
        <v>1</v>
      </c>
      <c r="BH18" s="112">
        <f>IFERROR(BG18/BE18,"-")</f>
        <v>0.5</v>
      </c>
      <c r="BI18" s="113">
        <v>13000</v>
      </c>
      <c r="BJ18" s="114">
        <f>IFERROR(BI18/BE18,"-")</f>
        <v>6500</v>
      </c>
      <c r="BK18" s="115"/>
      <c r="BL18" s="115"/>
      <c r="BM18" s="115">
        <v>1</v>
      </c>
      <c r="BN18" s="117">
        <v>3</v>
      </c>
      <c r="BO18" s="118">
        <f>IF(P18=0,"",IF(BN18=0,"",(BN18/P18)))</f>
        <v>0.42857142857143</v>
      </c>
      <c r="BP18" s="119">
        <v>1</v>
      </c>
      <c r="BQ18" s="120">
        <f>IFERROR(BP18/BN18,"-")</f>
        <v>0.33333333333333</v>
      </c>
      <c r="BR18" s="121">
        <v>16000</v>
      </c>
      <c r="BS18" s="122">
        <f>IFERROR(BR18/BN18,"-")</f>
        <v>5333.3333333333</v>
      </c>
      <c r="BT18" s="123"/>
      <c r="BU18" s="123"/>
      <c r="BV18" s="123">
        <v>1</v>
      </c>
      <c r="BW18" s="124">
        <v>1</v>
      </c>
      <c r="BX18" s="125">
        <f>IF(P18=0,"",IF(BW18=0,"",(BW18/P18)))</f>
        <v>0.14285714285714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0.14285714285714</v>
      </c>
      <c r="CH18" s="133">
        <v>1</v>
      </c>
      <c r="CI18" s="134">
        <f>IFERROR(CH18/CF18,"-")</f>
        <v>1</v>
      </c>
      <c r="CJ18" s="135">
        <v>68000</v>
      </c>
      <c r="CK18" s="136">
        <f>IFERROR(CJ18/CF18,"-")</f>
        <v>68000</v>
      </c>
      <c r="CL18" s="137"/>
      <c r="CM18" s="137"/>
      <c r="CN18" s="137">
        <v>1</v>
      </c>
      <c r="CO18" s="138">
        <v>3</v>
      </c>
      <c r="CP18" s="139">
        <v>97000</v>
      </c>
      <c r="CQ18" s="139">
        <v>68000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101</v>
      </c>
      <c r="C19" s="189"/>
      <c r="D19" s="189" t="s">
        <v>68</v>
      </c>
      <c r="E19" s="189" t="s">
        <v>82</v>
      </c>
      <c r="F19" s="189" t="s">
        <v>64</v>
      </c>
      <c r="G19" s="88"/>
      <c r="H19" s="88" t="s">
        <v>99</v>
      </c>
      <c r="I19" s="88"/>
      <c r="J19" s="180"/>
      <c r="K19" s="79">
        <v>98</v>
      </c>
      <c r="L19" s="79">
        <v>78</v>
      </c>
      <c r="M19" s="79">
        <v>26</v>
      </c>
      <c r="N19" s="89">
        <v>20</v>
      </c>
      <c r="O19" s="90">
        <v>1</v>
      </c>
      <c r="P19" s="91">
        <f>N19+O19</f>
        <v>21</v>
      </c>
      <c r="Q19" s="80">
        <f>IFERROR(P19/M19,"-")</f>
        <v>0.80769230769231</v>
      </c>
      <c r="R19" s="79">
        <v>9</v>
      </c>
      <c r="S19" s="79">
        <v>3</v>
      </c>
      <c r="T19" s="80">
        <f>IFERROR(R19/(P19),"-")</f>
        <v>0.42857142857143</v>
      </c>
      <c r="U19" s="186"/>
      <c r="V19" s="82">
        <v>7</v>
      </c>
      <c r="W19" s="80">
        <f>IF(P19=0,"-",V19/P19)</f>
        <v>0.33333333333333</v>
      </c>
      <c r="X19" s="185">
        <v>1093000</v>
      </c>
      <c r="Y19" s="186">
        <f>IFERROR(X19/P19,"-")</f>
        <v>52047.619047619</v>
      </c>
      <c r="Z19" s="186">
        <f>IFERROR(X19/V19,"-")</f>
        <v>156142.85714286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5</v>
      </c>
      <c r="AW19" s="105">
        <f>IF(P19=0,"",IF(AV19=0,"",(AV19/P19)))</f>
        <v>0.23809523809524</v>
      </c>
      <c r="AX19" s="104">
        <v>1</v>
      </c>
      <c r="AY19" s="106">
        <f>IFERROR(AX19/AV19,"-")</f>
        <v>0.2</v>
      </c>
      <c r="AZ19" s="107">
        <v>3000</v>
      </c>
      <c r="BA19" s="108">
        <f>IFERROR(AZ19/AV19,"-")</f>
        <v>600</v>
      </c>
      <c r="BB19" s="109">
        <v>1</v>
      </c>
      <c r="BC19" s="109"/>
      <c r="BD19" s="109"/>
      <c r="BE19" s="110">
        <v>6</v>
      </c>
      <c r="BF19" s="111">
        <f>IF(P19=0,"",IF(BE19=0,"",(BE19/P19)))</f>
        <v>0.28571428571429</v>
      </c>
      <c r="BG19" s="110">
        <v>2</v>
      </c>
      <c r="BH19" s="112">
        <f>IFERROR(BG19/BE19,"-")</f>
        <v>0.33333333333333</v>
      </c>
      <c r="BI19" s="113">
        <v>123000</v>
      </c>
      <c r="BJ19" s="114">
        <f>IFERROR(BI19/BE19,"-")</f>
        <v>20500</v>
      </c>
      <c r="BK19" s="115">
        <v>1</v>
      </c>
      <c r="BL19" s="115"/>
      <c r="BM19" s="115">
        <v>1</v>
      </c>
      <c r="BN19" s="117">
        <v>7</v>
      </c>
      <c r="BO19" s="118">
        <f>IF(P19=0,"",IF(BN19=0,"",(BN19/P19)))</f>
        <v>0.33333333333333</v>
      </c>
      <c r="BP19" s="119">
        <v>2</v>
      </c>
      <c r="BQ19" s="120">
        <f>IFERROR(BP19/BN19,"-")</f>
        <v>0.28571428571429</v>
      </c>
      <c r="BR19" s="121">
        <v>747000</v>
      </c>
      <c r="BS19" s="122">
        <f>IFERROR(BR19/BN19,"-")</f>
        <v>106714.28571429</v>
      </c>
      <c r="BT19" s="123"/>
      <c r="BU19" s="123"/>
      <c r="BV19" s="123">
        <v>2</v>
      </c>
      <c r="BW19" s="124">
        <v>1</v>
      </c>
      <c r="BX19" s="125">
        <f>IF(P19=0,"",IF(BW19=0,"",(BW19/P19)))</f>
        <v>0.047619047619048</v>
      </c>
      <c r="BY19" s="126">
        <v>1</v>
      </c>
      <c r="BZ19" s="127">
        <f>IFERROR(BY19/BW19,"-")</f>
        <v>1</v>
      </c>
      <c r="CA19" s="128">
        <v>88000</v>
      </c>
      <c r="CB19" s="129">
        <f>IFERROR(CA19/BW19,"-")</f>
        <v>88000</v>
      </c>
      <c r="CC19" s="130"/>
      <c r="CD19" s="130"/>
      <c r="CE19" s="130">
        <v>1</v>
      </c>
      <c r="CF19" s="131">
        <v>2</v>
      </c>
      <c r="CG19" s="132">
        <f>IF(P19=0,"",IF(CF19=0,"",(CF19/P19)))</f>
        <v>0.095238095238095</v>
      </c>
      <c r="CH19" s="133">
        <v>1</v>
      </c>
      <c r="CI19" s="134">
        <f>IFERROR(CH19/CF19,"-")</f>
        <v>0.5</v>
      </c>
      <c r="CJ19" s="135">
        <v>132000</v>
      </c>
      <c r="CK19" s="136">
        <f>IFERROR(CJ19/CF19,"-")</f>
        <v>66000</v>
      </c>
      <c r="CL19" s="137"/>
      <c r="CM19" s="137"/>
      <c r="CN19" s="137">
        <v>1</v>
      </c>
      <c r="CO19" s="138">
        <v>7</v>
      </c>
      <c r="CP19" s="139">
        <v>1093000</v>
      </c>
      <c r="CQ19" s="139">
        <v>673000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102</v>
      </c>
      <c r="C20" s="189"/>
      <c r="D20" s="189" t="s">
        <v>68</v>
      </c>
      <c r="E20" s="189" t="s">
        <v>85</v>
      </c>
      <c r="F20" s="189" t="s">
        <v>64</v>
      </c>
      <c r="G20" s="88"/>
      <c r="H20" s="88" t="s">
        <v>99</v>
      </c>
      <c r="I20" s="88"/>
      <c r="J20" s="180"/>
      <c r="K20" s="79">
        <v>17</v>
      </c>
      <c r="L20" s="79">
        <v>14</v>
      </c>
      <c r="M20" s="79">
        <v>0</v>
      </c>
      <c r="N20" s="89">
        <v>3</v>
      </c>
      <c r="O20" s="90">
        <v>0</v>
      </c>
      <c r="P20" s="91">
        <f>N20+O20</f>
        <v>3</v>
      </c>
      <c r="Q20" s="80" t="str">
        <f>IFERROR(P20/M20,"-")</f>
        <v>-</v>
      </c>
      <c r="R20" s="79">
        <v>1</v>
      </c>
      <c r="S20" s="79">
        <v>0</v>
      </c>
      <c r="T20" s="80">
        <f>IFERROR(R20/(P20),"-")</f>
        <v>0.33333333333333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0.66666666666667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0.020833333333333</v>
      </c>
      <c r="B21" s="189" t="s">
        <v>103</v>
      </c>
      <c r="C21" s="189"/>
      <c r="D21" s="189" t="s">
        <v>104</v>
      </c>
      <c r="E21" s="189" t="s">
        <v>105</v>
      </c>
      <c r="F21" s="189" t="s">
        <v>64</v>
      </c>
      <c r="G21" s="88" t="s">
        <v>106</v>
      </c>
      <c r="H21" s="88" t="s">
        <v>107</v>
      </c>
      <c r="I21" s="88" t="s">
        <v>108</v>
      </c>
      <c r="J21" s="180">
        <v>144000</v>
      </c>
      <c r="K21" s="79">
        <v>30</v>
      </c>
      <c r="L21" s="79">
        <v>19</v>
      </c>
      <c r="M21" s="79">
        <v>17</v>
      </c>
      <c r="N21" s="89">
        <v>7</v>
      </c>
      <c r="O21" s="90">
        <v>0</v>
      </c>
      <c r="P21" s="91">
        <f>N21+O21</f>
        <v>7</v>
      </c>
      <c r="Q21" s="80">
        <f>IFERROR(P21/M21,"-")</f>
        <v>0.41176470588235</v>
      </c>
      <c r="R21" s="79">
        <v>2</v>
      </c>
      <c r="S21" s="79">
        <v>3</v>
      </c>
      <c r="T21" s="80">
        <f>IFERROR(R21/(P21),"-")</f>
        <v>0.28571428571429</v>
      </c>
      <c r="U21" s="186">
        <f>IFERROR(J21/SUM(N21:O21),"-")</f>
        <v>20571.428571429</v>
      </c>
      <c r="V21" s="82">
        <v>1</v>
      </c>
      <c r="W21" s="80">
        <f>IF(P21=0,"-",V21/P21)</f>
        <v>0.14285714285714</v>
      </c>
      <c r="X21" s="185">
        <v>3000</v>
      </c>
      <c r="Y21" s="186">
        <f>IFERROR(X21/P21,"-")</f>
        <v>428.57142857143</v>
      </c>
      <c r="Z21" s="186">
        <f>IFERROR(X21/V21,"-")</f>
        <v>3000</v>
      </c>
      <c r="AA21" s="180">
        <f>SUM(X21:X21)-SUM(J21:J21)</f>
        <v>-141000</v>
      </c>
      <c r="AB21" s="83">
        <f>SUM(X21:X21)/SUM(J21:J21)</f>
        <v>0.020833333333333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5</v>
      </c>
      <c r="BO21" s="118">
        <f>IF(P21=0,"",IF(BN21=0,"",(BN21/P21)))</f>
        <v>0.71428571428571</v>
      </c>
      <c r="BP21" s="119">
        <v>1</v>
      </c>
      <c r="BQ21" s="120">
        <f>IFERROR(BP21/BN21,"-")</f>
        <v>0.2</v>
      </c>
      <c r="BR21" s="121">
        <v>3000</v>
      </c>
      <c r="BS21" s="122">
        <f>IFERROR(BR21/BN21,"-")</f>
        <v>600</v>
      </c>
      <c r="BT21" s="123">
        <v>1</v>
      </c>
      <c r="BU21" s="123"/>
      <c r="BV21" s="123"/>
      <c r="BW21" s="124">
        <v>2</v>
      </c>
      <c r="BX21" s="125">
        <f>IF(P21=0,"",IF(BW21=0,"",(BW21/P21)))</f>
        <v>0.28571428571429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2.2833333333333</v>
      </c>
      <c r="B22" s="189" t="s">
        <v>109</v>
      </c>
      <c r="C22" s="189"/>
      <c r="D22" s="189" t="s">
        <v>104</v>
      </c>
      <c r="E22" s="189" t="s">
        <v>105</v>
      </c>
      <c r="F22" s="189" t="s">
        <v>64</v>
      </c>
      <c r="G22" s="88" t="s">
        <v>110</v>
      </c>
      <c r="H22" s="88" t="s">
        <v>107</v>
      </c>
      <c r="I22" s="190" t="s">
        <v>111</v>
      </c>
      <c r="J22" s="180">
        <v>180000</v>
      </c>
      <c r="K22" s="79">
        <v>30</v>
      </c>
      <c r="L22" s="79">
        <v>20</v>
      </c>
      <c r="M22" s="79">
        <v>3</v>
      </c>
      <c r="N22" s="89">
        <v>3</v>
      </c>
      <c r="O22" s="90">
        <v>0</v>
      </c>
      <c r="P22" s="91">
        <f>N22+O22</f>
        <v>3</v>
      </c>
      <c r="Q22" s="80">
        <f>IFERROR(P22/M22,"-")</f>
        <v>1</v>
      </c>
      <c r="R22" s="79">
        <v>3</v>
      </c>
      <c r="S22" s="79">
        <v>0</v>
      </c>
      <c r="T22" s="80">
        <f>IFERROR(R22/(P22),"-")</f>
        <v>1</v>
      </c>
      <c r="U22" s="186">
        <f>IFERROR(J22/SUM(N22:O22),"-")</f>
        <v>60000</v>
      </c>
      <c r="V22" s="82">
        <v>3</v>
      </c>
      <c r="W22" s="80">
        <f>IF(P22=0,"-",V22/P22)</f>
        <v>1</v>
      </c>
      <c r="X22" s="185">
        <v>411000</v>
      </c>
      <c r="Y22" s="186">
        <f>IFERROR(X22/P22,"-")</f>
        <v>137000</v>
      </c>
      <c r="Z22" s="186">
        <f>IFERROR(X22/V22,"-")</f>
        <v>137000</v>
      </c>
      <c r="AA22" s="180">
        <f>SUM(X22:X22)-SUM(J22:J22)</f>
        <v>231000</v>
      </c>
      <c r="AB22" s="83">
        <f>SUM(X22:X22)/SUM(J22:J22)</f>
        <v>2.2833333333333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2</v>
      </c>
      <c r="BX22" s="125">
        <f>IF(P22=0,"",IF(BW22=0,"",(BW22/P22)))</f>
        <v>0.66666666666667</v>
      </c>
      <c r="BY22" s="126">
        <v>2</v>
      </c>
      <c r="BZ22" s="127">
        <f>IFERROR(BY22/BW22,"-")</f>
        <v>1</v>
      </c>
      <c r="CA22" s="128">
        <v>140000</v>
      </c>
      <c r="CB22" s="129">
        <f>IFERROR(CA22/BW22,"-")</f>
        <v>70000</v>
      </c>
      <c r="CC22" s="130"/>
      <c r="CD22" s="130"/>
      <c r="CE22" s="130">
        <v>2</v>
      </c>
      <c r="CF22" s="131">
        <v>1</v>
      </c>
      <c r="CG22" s="132">
        <f>IF(P22=0,"",IF(CF22=0,"",(CF22/P22)))</f>
        <v>0.33333333333333</v>
      </c>
      <c r="CH22" s="133">
        <v>1</v>
      </c>
      <c r="CI22" s="134">
        <f>IFERROR(CH22/CF22,"-")</f>
        <v>1</v>
      </c>
      <c r="CJ22" s="135">
        <v>271000</v>
      </c>
      <c r="CK22" s="136">
        <f>IFERROR(CJ22/CF22,"-")</f>
        <v>271000</v>
      </c>
      <c r="CL22" s="137"/>
      <c r="CM22" s="137"/>
      <c r="CN22" s="137">
        <v>1</v>
      </c>
      <c r="CO22" s="138">
        <v>3</v>
      </c>
      <c r="CP22" s="139">
        <v>411000</v>
      </c>
      <c r="CQ22" s="139">
        <v>271000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0.23076923076923</v>
      </c>
      <c r="B23" s="189" t="s">
        <v>112</v>
      </c>
      <c r="C23" s="189"/>
      <c r="D23" s="189" t="s">
        <v>104</v>
      </c>
      <c r="E23" s="189" t="s">
        <v>113</v>
      </c>
      <c r="F23" s="189" t="s">
        <v>64</v>
      </c>
      <c r="G23" s="88" t="s">
        <v>114</v>
      </c>
      <c r="H23" s="88" t="s">
        <v>115</v>
      </c>
      <c r="I23" s="190" t="s">
        <v>116</v>
      </c>
      <c r="J23" s="180">
        <v>78000</v>
      </c>
      <c r="K23" s="79">
        <v>27</v>
      </c>
      <c r="L23" s="79">
        <v>21</v>
      </c>
      <c r="M23" s="79">
        <v>7</v>
      </c>
      <c r="N23" s="89">
        <v>7</v>
      </c>
      <c r="O23" s="90">
        <v>0</v>
      </c>
      <c r="P23" s="91">
        <f>N23+O23</f>
        <v>7</v>
      </c>
      <c r="Q23" s="80">
        <f>IFERROR(P23/M23,"-")</f>
        <v>1</v>
      </c>
      <c r="R23" s="79">
        <v>3</v>
      </c>
      <c r="S23" s="79">
        <v>0</v>
      </c>
      <c r="T23" s="80">
        <f>IFERROR(R23/(P23),"-")</f>
        <v>0.42857142857143</v>
      </c>
      <c r="U23" s="186">
        <f>IFERROR(J23/SUM(N23:O23),"-")</f>
        <v>11142.857142857</v>
      </c>
      <c r="V23" s="82">
        <v>1</v>
      </c>
      <c r="W23" s="80">
        <f>IF(P23=0,"-",V23/P23)</f>
        <v>0.14285714285714</v>
      </c>
      <c r="X23" s="185">
        <v>18000</v>
      </c>
      <c r="Y23" s="186">
        <f>IFERROR(X23/P23,"-")</f>
        <v>2571.4285714286</v>
      </c>
      <c r="Z23" s="186">
        <f>IFERROR(X23/V23,"-")</f>
        <v>18000</v>
      </c>
      <c r="AA23" s="180">
        <f>SUM(X23:X23)-SUM(J23:J23)</f>
        <v>-60000</v>
      </c>
      <c r="AB23" s="83">
        <f>SUM(X23:X23)/SUM(J23:J23)</f>
        <v>0.23076923076923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0.14285714285714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0.28571428571429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3</v>
      </c>
      <c r="BX23" s="125">
        <f>IF(P23=0,"",IF(BW23=0,"",(BW23/P23)))</f>
        <v>0.42857142857143</v>
      </c>
      <c r="BY23" s="126">
        <v>1</v>
      </c>
      <c r="BZ23" s="127">
        <f>IFERROR(BY23/BW23,"-")</f>
        <v>0.33333333333333</v>
      </c>
      <c r="CA23" s="128">
        <v>18000</v>
      </c>
      <c r="CB23" s="129">
        <f>IFERROR(CA23/BW23,"-")</f>
        <v>6000</v>
      </c>
      <c r="CC23" s="130"/>
      <c r="CD23" s="130"/>
      <c r="CE23" s="130">
        <v>1</v>
      </c>
      <c r="CF23" s="131">
        <v>1</v>
      </c>
      <c r="CG23" s="132">
        <f>IF(P23=0,"",IF(CF23=0,"",(CF23/P23)))</f>
        <v>0.14285714285714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1</v>
      </c>
      <c r="CP23" s="139">
        <v>18000</v>
      </c>
      <c r="CQ23" s="139">
        <v>18000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</v>
      </c>
      <c r="B24" s="189" t="s">
        <v>117</v>
      </c>
      <c r="C24" s="189"/>
      <c r="D24" s="189" t="s">
        <v>118</v>
      </c>
      <c r="E24" s="189" t="s">
        <v>72</v>
      </c>
      <c r="F24" s="189" t="s">
        <v>64</v>
      </c>
      <c r="G24" s="88" t="s">
        <v>114</v>
      </c>
      <c r="H24" s="88" t="s">
        <v>115</v>
      </c>
      <c r="I24" s="88" t="s">
        <v>119</v>
      </c>
      <c r="J24" s="180">
        <v>78000</v>
      </c>
      <c r="K24" s="79">
        <v>16</v>
      </c>
      <c r="L24" s="79">
        <v>11</v>
      </c>
      <c r="M24" s="79">
        <v>21</v>
      </c>
      <c r="N24" s="89">
        <v>1</v>
      </c>
      <c r="O24" s="90">
        <v>0</v>
      </c>
      <c r="P24" s="91">
        <f>N24+O24</f>
        <v>1</v>
      </c>
      <c r="Q24" s="80">
        <f>IFERROR(P24/M24,"-")</f>
        <v>0.047619047619048</v>
      </c>
      <c r="R24" s="79">
        <v>0</v>
      </c>
      <c r="S24" s="79">
        <v>0</v>
      </c>
      <c r="T24" s="80">
        <f>IFERROR(R24/(P24),"-")</f>
        <v>0</v>
      </c>
      <c r="U24" s="186">
        <f>IFERROR(J24/SUM(N24:O24),"-")</f>
        <v>78000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SUM(X24:X24)-SUM(J24:J24)</f>
        <v>-78000</v>
      </c>
      <c r="AB24" s="83">
        <f>SUM(X24:X24)/SUM(J24:J24)</f>
        <v>0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30"/>
      <c r="B25" s="85"/>
      <c r="C25" s="86"/>
      <c r="D25" s="86"/>
      <c r="E25" s="86"/>
      <c r="F25" s="87"/>
      <c r="G25" s="88"/>
      <c r="H25" s="88"/>
      <c r="I25" s="88"/>
      <c r="J25" s="181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187"/>
      <c r="V25" s="25"/>
      <c r="W25" s="25"/>
      <c r="X25" s="187"/>
      <c r="Y25" s="187"/>
      <c r="Z25" s="187"/>
      <c r="AA25" s="187"/>
      <c r="AB25" s="33"/>
      <c r="AC25" s="57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30"/>
      <c r="B26" s="37"/>
      <c r="C26" s="21"/>
      <c r="D26" s="21"/>
      <c r="E26" s="21"/>
      <c r="F26" s="22"/>
      <c r="G26" s="36"/>
      <c r="H26" s="36"/>
      <c r="I26" s="73"/>
      <c r="J26" s="182"/>
      <c r="K26" s="34"/>
      <c r="L26" s="34"/>
      <c r="M26" s="31"/>
      <c r="N26" s="23"/>
      <c r="O26" s="23"/>
      <c r="P26" s="23"/>
      <c r="Q26" s="32"/>
      <c r="R26" s="32"/>
      <c r="S26" s="23"/>
      <c r="T26" s="32"/>
      <c r="U26" s="187"/>
      <c r="V26" s="25"/>
      <c r="W26" s="25"/>
      <c r="X26" s="187"/>
      <c r="Y26" s="187"/>
      <c r="Z26" s="187"/>
      <c r="AA26" s="187"/>
      <c r="AB26" s="33"/>
      <c r="AC26" s="59"/>
      <c r="AD26" s="61"/>
      <c r="AE26" s="62"/>
      <c r="AF26" s="61"/>
      <c r="AG26" s="65"/>
      <c r="AH26" s="66"/>
      <c r="AI26" s="67"/>
      <c r="AJ26" s="68"/>
      <c r="AK26" s="68"/>
      <c r="AL26" s="68"/>
      <c r="AM26" s="61"/>
      <c r="AN26" s="62"/>
      <c r="AO26" s="61"/>
      <c r="AP26" s="65"/>
      <c r="AQ26" s="66"/>
      <c r="AR26" s="67"/>
      <c r="AS26" s="68"/>
      <c r="AT26" s="68"/>
      <c r="AU26" s="68"/>
      <c r="AV26" s="61"/>
      <c r="AW26" s="62"/>
      <c r="AX26" s="61"/>
      <c r="AY26" s="65"/>
      <c r="AZ26" s="66"/>
      <c r="BA26" s="67"/>
      <c r="BB26" s="68"/>
      <c r="BC26" s="68"/>
      <c r="BD26" s="68"/>
      <c r="BE26" s="61"/>
      <c r="BF26" s="62"/>
      <c r="BG26" s="61"/>
      <c r="BH26" s="65"/>
      <c r="BI26" s="66"/>
      <c r="BJ26" s="67"/>
      <c r="BK26" s="68"/>
      <c r="BL26" s="68"/>
      <c r="BM26" s="68"/>
      <c r="BN26" s="63"/>
      <c r="BO26" s="64"/>
      <c r="BP26" s="61"/>
      <c r="BQ26" s="65"/>
      <c r="BR26" s="66"/>
      <c r="BS26" s="67"/>
      <c r="BT26" s="68"/>
      <c r="BU26" s="68"/>
      <c r="BV26" s="68"/>
      <c r="BW26" s="63"/>
      <c r="BX26" s="64"/>
      <c r="BY26" s="61"/>
      <c r="BZ26" s="65"/>
      <c r="CA26" s="66"/>
      <c r="CB26" s="67"/>
      <c r="CC26" s="68"/>
      <c r="CD26" s="68"/>
      <c r="CE26" s="68"/>
      <c r="CF26" s="63"/>
      <c r="CG26" s="64"/>
      <c r="CH26" s="61"/>
      <c r="CI26" s="65"/>
      <c r="CJ26" s="66"/>
      <c r="CK26" s="67"/>
      <c r="CL26" s="68"/>
      <c r="CM26" s="68"/>
      <c r="CN26" s="68"/>
      <c r="CO26" s="69"/>
      <c r="CP26" s="66"/>
      <c r="CQ26" s="66"/>
      <c r="CR26" s="66"/>
      <c r="CS26" s="70"/>
    </row>
    <row r="27" spans="1:98">
      <c r="A27" s="19">
        <f>AB27</f>
        <v>2.1418322295806</v>
      </c>
      <c r="B27" s="39"/>
      <c r="C27" s="39"/>
      <c r="D27" s="39"/>
      <c r="E27" s="39"/>
      <c r="F27" s="39"/>
      <c r="G27" s="40" t="s">
        <v>120</v>
      </c>
      <c r="H27" s="40"/>
      <c r="I27" s="40"/>
      <c r="J27" s="183">
        <f>SUM(J6:J26)</f>
        <v>1812000</v>
      </c>
      <c r="K27" s="41">
        <f>SUM(K6:K26)</f>
        <v>1136</v>
      </c>
      <c r="L27" s="41">
        <f>SUM(L6:L26)</f>
        <v>612</v>
      </c>
      <c r="M27" s="41">
        <f>SUM(M6:M26)</f>
        <v>344</v>
      </c>
      <c r="N27" s="41">
        <f>SUM(N6:N26)</f>
        <v>153</v>
      </c>
      <c r="O27" s="41">
        <f>SUM(O6:O26)</f>
        <v>2</v>
      </c>
      <c r="P27" s="41">
        <f>SUM(P6:P26)</f>
        <v>155</v>
      </c>
      <c r="Q27" s="42">
        <f>IFERROR(P27/M27,"-")</f>
        <v>0.45058139534884</v>
      </c>
      <c r="R27" s="76">
        <f>SUM(R6:R26)</f>
        <v>61</v>
      </c>
      <c r="S27" s="76">
        <f>SUM(S6:S26)</f>
        <v>24</v>
      </c>
      <c r="T27" s="42">
        <f>IFERROR(R27/P27,"-")</f>
        <v>0.39354838709677</v>
      </c>
      <c r="U27" s="188">
        <f>IFERROR(J27/P27,"-")</f>
        <v>11690.322580645</v>
      </c>
      <c r="V27" s="44">
        <f>SUM(V6:V26)</f>
        <v>41</v>
      </c>
      <c r="W27" s="42">
        <f>IFERROR(V27/P27,"-")</f>
        <v>0.26451612903226</v>
      </c>
      <c r="X27" s="183">
        <f>SUM(X6:X26)</f>
        <v>3881000</v>
      </c>
      <c r="Y27" s="183">
        <f>IFERROR(X27/P27,"-")</f>
        <v>25038.709677419</v>
      </c>
      <c r="Z27" s="183">
        <f>IFERROR(X27/V27,"-")</f>
        <v>94658.536585366</v>
      </c>
      <c r="AA27" s="183">
        <f>X27-J27</f>
        <v>2069000</v>
      </c>
      <c r="AB27" s="45">
        <f>X27/J27</f>
        <v>2.1418322295806</v>
      </c>
      <c r="AC27" s="58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5"/>
    <mergeCell ref="J10:J15"/>
    <mergeCell ref="U10:U15"/>
    <mergeCell ref="AA10:AA15"/>
    <mergeCell ref="AB10:AB15"/>
    <mergeCell ref="A16:A17"/>
    <mergeCell ref="J16:J17"/>
    <mergeCell ref="U16:U17"/>
    <mergeCell ref="AA16:AA17"/>
    <mergeCell ref="AB16:AB17"/>
    <mergeCell ref="A18:A20"/>
    <mergeCell ref="J18:J20"/>
    <mergeCell ref="U18:U20"/>
    <mergeCell ref="AA18:AA20"/>
    <mergeCell ref="AB18:AB20"/>
    <mergeCell ref="A21:A21"/>
    <mergeCell ref="J21:J21"/>
    <mergeCell ref="U21:U21"/>
    <mergeCell ref="AA21:AA21"/>
    <mergeCell ref="AB21:AB21"/>
    <mergeCell ref="A22:A22"/>
    <mergeCell ref="J22:J22"/>
    <mergeCell ref="U22:U22"/>
    <mergeCell ref="AA22:AA22"/>
    <mergeCell ref="AB22:AB22"/>
    <mergeCell ref="A23:A23"/>
    <mergeCell ref="J23:J23"/>
    <mergeCell ref="U23:U23"/>
    <mergeCell ref="AA23:AA23"/>
    <mergeCell ref="AB23:AB23"/>
    <mergeCell ref="A24:A24"/>
    <mergeCell ref="J24:J24"/>
    <mergeCell ref="U24:U24"/>
    <mergeCell ref="AA24:AA24"/>
    <mergeCell ref="AB24:AB2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121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</v>
      </c>
      <c r="B6" s="189" t="s">
        <v>122</v>
      </c>
      <c r="C6" s="189" t="s">
        <v>123</v>
      </c>
      <c r="D6" s="189" t="s">
        <v>124</v>
      </c>
      <c r="E6" s="189" t="s">
        <v>63</v>
      </c>
      <c r="F6" s="189" t="s">
        <v>92</v>
      </c>
      <c r="G6" s="88" t="s">
        <v>125</v>
      </c>
      <c r="H6" s="88" t="s">
        <v>126</v>
      </c>
      <c r="I6" s="88" t="s">
        <v>127</v>
      </c>
      <c r="J6" s="180">
        <v>120000</v>
      </c>
      <c r="K6" s="79">
        <v>6</v>
      </c>
      <c r="L6" s="79">
        <v>0</v>
      </c>
      <c r="M6" s="79">
        <v>33</v>
      </c>
      <c r="N6" s="89">
        <v>3</v>
      </c>
      <c r="O6" s="90">
        <v>0</v>
      </c>
      <c r="P6" s="91">
        <f>N6+O6</f>
        <v>3</v>
      </c>
      <c r="Q6" s="80">
        <f>IFERROR(P6/M6,"-")</f>
        <v>0.090909090909091</v>
      </c>
      <c r="R6" s="79">
        <v>0</v>
      </c>
      <c r="S6" s="79">
        <v>0</v>
      </c>
      <c r="T6" s="80">
        <f>IFERROR(R6/(P6),"-")</f>
        <v>0</v>
      </c>
      <c r="U6" s="186">
        <f>IFERROR(J6/SUM(N6:O7),"-")</f>
        <v>9230.7692307692</v>
      </c>
      <c r="V6" s="82">
        <v>2</v>
      </c>
      <c r="W6" s="80">
        <f>IF(P6=0,"-",V6/P6)</f>
        <v>0.66666666666667</v>
      </c>
      <c r="X6" s="185">
        <v>11000</v>
      </c>
      <c r="Y6" s="186">
        <f>IFERROR(X6/P6,"-")</f>
        <v>3666.6666666667</v>
      </c>
      <c r="Z6" s="186">
        <f>IFERROR(X6/V6,"-")</f>
        <v>5500</v>
      </c>
      <c r="AA6" s="180">
        <f>SUM(X6:X7)-SUM(J6:J7)</f>
        <v>-24000</v>
      </c>
      <c r="AB6" s="83">
        <f>SUM(X6:X7)/SUM(J6:J7)</f>
        <v>0.8</v>
      </c>
      <c r="AC6" s="77"/>
      <c r="AD6" s="92">
        <v>1</v>
      </c>
      <c r="AE6" s="93">
        <f>IF(P6=0,"",IF(AD6=0,"",(AD6/P6)))</f>
        <v>0.33333333333333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0.33333333333333</v>
      </c>
      <c r="AO6" s="98">
        <v>1</v>
      </c>
      <c r="AP6" s="100">
        <f>IFERROR(AO6/AM6,"-")</f>
        <v>1</v>
      </c>
      <c r="AQ6" s="101">
        <v>8000</v>
      </c>
      <c r="AR6" s="102">
        <f>IFERROR(AQ6/AM6,"-")</f>
        <v>8000</v>
      </c>
      <c r="AS6" s="103"/>
      <c r="AT6" s="103">
        <v>1</v>
      </c>
      <c r="AU6" s="103"/>
      <c r="AV6" s="104">
        <v>1</v>
      </c>
      <c r="AW6" s="105">
        <f>IF(P6=0,"",IF(AV6=0,"",(AV6/P6)))</f>
        <v>0.33333333333333</v>
      </c>
      <c r="AX6" s="104">
        <v>1</v>
      </c>
      <c r="AY6" s="106">
        <f>IFERROR(AX6/AV6,"-")</f>
        <v>1</v>
      </c>
      <c r="AZ6" s="107">
        <v>3000</v>
      </c>
      <c r="BA6" s="108">
        <f>IFERROR(AZ6/AV6,"-")</f>
        <v>3000</v>
      </c>
      <c r="BB6" s="109">
        <v>1</v>
      </c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11000</v>
      </c>
      <c r="CQ6" s="139">
        <v>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128</v>
      </c>
      <c r="C7" s="189"/>
      <c r="D7" s="189"/>
      <c r="E7" s="189"/>
      <c r="F7" s="189" t="s">
        <v>64</v>
      </c>
      <c r="G7" s="88"/>
      <c r="H7" s="88"/>
      <c r="I7" s="88"/>
      <c r="J7" s="180"/>
      <c r="K7" s="79">
        <v>22</v>
      </c>
      <c r="L7" s="79">
        <v>15</v>
      </c>
      <c r="M7" s="79">
        <v>6</v>
      </c>
      <c r="N7" s="89">
        <v>10</v>
      </c>
      <c r="O7" s="90">
        <v>0</v>
      </c>
      <c r="P7" s="91">
        <f>N7+O7</f>
        <v>10</v>
      </c>
      <c r="Q7" s="80">
        <f>IFERROR(P7/M7,"-")</f>
        <v>1.6666666666667</v>
      </c>
      <c r="R7" s="79">
        <v>5</v>
      </c>
      <c r="S7" s="79">
        <v>3</v>
      </c>
      <c r="T7" s="80">
        <f>IFERROR(R7/(P7),"-")</f>
        <v>0.5</v>
      </c>
      <c r="U7" s="186"/>
      <c r="V7" s="82">
        <v>2</v>
      </c>
      <c r="W7" s="80">
        <f>IF(P7=0,"-",V7/P7)</f>
        <v>0.2</v>
      </c>
      <c r="X7" s="185">
        <v>85000</v>
      </c>
      <c r="Y7" s="186">
        <f>IFERROR(X7/P7,"-")</f>
        <v>8500</v>
      </c>
      <c r="Z7" s="186">
        <f>IFERROR(X7/V7,"-")</f>
        <v>42500</v>
      </c>
      <c r="AA7" s="180"/>
      <c r="AB7" s="83"/>
      <c r="AC7" s="77"/>
      <c r="AD7" s="92">
        <v>1</v>
      </c>
      <c r="AE7" s="93">
        <f>IF(P7=0,"",IF(AD7=0,"",(AD7/P7)))</f>
        <v>0.1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0.5</v>
      </c>
      <c r="BG7" s="110">
        <v>1</v>
      </c>
      <c r="BH7" s="112">
        <f>IFERROR(BG7/BE7,"-")</f>
        <v>0.2</v>
      </c>
      <c r="BI7" s="113">
        <v>10000</v>
      </c>
      <c r="BJ7" s="114">
        <f>IFERROR(BI7/BE7,"-")</f>
        <v>2000</v>
      </c>
      <c r="BK7" s="115"/>
      <c r="BL7" s="115">
        <v>1</v>
      </c>
      <c r="BM7" s="115"/>
      <c r="BN7" s="117">
        <v>3</v>
      </c>
      <c r="BO7" s="118">
        <f>IF(P7=0,"",IF(BN7=0,"",(BN7/P7)))</f>
        <v>0.3</v>
      </c>
      <c r="BP7" s="119">
        <v>1</v>
      </c>
      <c r="BQ7" s="120">
        <f>IFERROR(BP7/BN7,"-")</f>
        <v>0.33333333333333</v>
      </c>
      <c r="BR7" s="121">
        <v>75000</v>
      </c>
      <c r="BS7" s="122">
        <f>IFERROR(BR7/BN7,"-")</f>
        <v>25000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85000</v>
      </c>
      <c r="CQ7" s="139">
        <v>75000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0.074074074074074</v>
      </c>
      <c r="B8" s="189" t="s">
        <v>129</v>
      </c>
      <c r="C8" s="189" t="s">
        <v>130</v>
      </c>
      <c r="D8" s="189" t="s">
        <v>131</v>
      </c>
      <c r="E8" s="189" t="s">
        <v>63</v>
      </c>
      <c r="F8" s="189" t="s">
        <v>64</v>
      </c>
      <c r="G8" s="88" t="s">
        <v>132</v>
      </c>
      <c r="H8" s="88" t="s">
        <v>133</v>
      </c>
      <c r="I8" s="88" t="s">
        <v>134</v>
      </c>
      <c r="J8" s="180">
        <v>108000</v>
      </c>
      <c r="K8" s="79">
        <v>41</v>
      </c>
      <c r="L8" s="79">
        <v>14</v>
      </c>
      <c r="M8" s="79">
        <v>7</v>
      </c>
      <c r="N8" s="89">
        <v>9</v>
      </c>
      <c r="O8" s="90">
        <v>0</v>
      </c>
      <c r="P8" s="91">
        <f>N8+O8</f>
        <v>9</v>
      </c>
      <c r="Q8" s="80">
        <f>IFERROR(P8/M8,"-")</f>
        <v>1.2857142857143</v>
      </c>
      <c r="R8" s="79">
        <v>3</v>
      </c>
      <c r="S8" s="79">
        <v>1</v>
      </c>
      <c r="T8" s="80">
        <f>IFERROR(R8/(P8),"-")</f>
        <v>0.33333333333333</v>
      </c>
      <c r="U8" s="186">
        <f>IFERROR(J8/SUM(N8:O8),"-")</f>
        <v>12000</v>
      </c>
      <c r="V8" s="82">
        <v>1</v>
      </c>
      <c r="W8" s="80">
        <f>IF(P8=0,"-",V8/P8)</f>
        <v>0.11111111111111</v>
      </c>
      <c r="X8" s="185">
        <v>8000</v>
      </c>
      <c r="Y8" s="186">
        <f>IFERROR(X8/P8,"-")</f>
        <v>888.88888888889</v>
      </c>
      <c r="Z8" s="186">
        <f>IFERROR(X8/V8,"-")</f>
        <v>8000</v>
      </c>
      <c r="AA8" s="180">
        <f>SUM(X8:X8)-SUM(J8:J8)</f>
        <v>-100000</v>
      </c>
      <c r="AB8" s="83">
        <f>SUM(X8:X8)/SUM(J8:J8)</f>
        <v>0.074074074074074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0.11111111111111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0.22222222222222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0.22222222222222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0.11111111111111</v>
      </c>
      <c r="CH8" s="133">
        <v>1</v>
      </c>
      <c r="CI8" s="134">
        <f>IFERROR(CH8/CF8,"-")</f>
        <v>1</v>
      </c>
      <c r="CJ8" s="135">
        <v>8000</v>
      </c>
      <c r="CK8" s="136">
        <f>IFERROR(CJ8/CF8,"-")</f>
        <v>8000</v>
      </c>
      <c r="CL8" s="137"/>
      <c r="CM8" s="137">
        <v>1</v>
      </c>
      <c r="CN8" s="137"/>
      <c r="CO8" s="138">
        <v>1</v>
      </c>
      <c r="CP8" s="139">
        <v>8000</v>
      </c>
      <c r="CQ8" s="139">
        <v>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>
        <f>AB9</f>
        <v>0.12037037037037</v>
      </c>
      <c r="B9" s="189" t="s">
        <v>135</v>
      </c>
      <c r="C9" s="189" t="s">
        <v>130</v>
      </c>
      <c r="D9" s="189" t="s">
        <v>131</v>
      </c>
      <c r="E9" s="189" t="s">
        <v>63</v>
      </c>
      <c r="F9" s="189" t="s">
        <v>64</v>
      </c>
      <c r="G9" s="88" t="s">
        <v>136</v>
      </c>
      <c r="H9" s="88" t="s">
        <v>133</v>
      </c>
      <c r="I9" s="88" t="s">
        <v>137</v>
      </c>
      <c r="J9" s="180">
        <v>108000</v>
      </c>
      <c r="K9" s="79">
        <v>7</v>
      </c>
      <c r="L9" s="79">
        <v>7</v>
      </c>
      <c r="M9" s="79">
        <v>5</v>
      </c>
      <c r="N9" s="89">
        <v>4</v>
      </c>
      <c r="O9" s="90">
        <v>0</v>
      </c>
      <c r="P9" s="91">
        <f>N9+O9</f>
        <v>4</v>
      </c>
      <c r="Q9" s="80">
        <f>IFERROR(P9/M9,"-")</f>
        <v>0.8</v>
      </c>
      <c r="R9" s="79">
        <v>2</v>
      </c>
      <c r="S9" s="79">
        <v>1</v>
      </c>
      <c r="T9" s="80">
        <f>IFERROR(R9/(P9),"-")</f>
        <v>0.5</v>
      </c>
      <c r="U9" s="186">
        <f>IFERROR(J9/SUM(N9:O9),"-")</f>
        <v>27000</v>
      </c>
      <c r="V9" s="82">
        <v>1</v>
      </c>
      <c r="W9" s="80">
        <f>IF(P9=0,"-",V9/P9)</f>
        <v>0.25</v>
      </c>
      <c r="X9" s="185">
        <v>13000</v>
      </c>
      <c r="Y9" s="186">
        <f>IFERROR(X9/P9,"-")</f>
        <v>3250</v>
      </c>
      <c r="Z9" s="186">
        <f>IFERROR(X9/V9,"-")</f>
        <v>13000</v>
      </c>
      <c r="AA9" s="180">
        <f>SUM(X9:X9)-SUM(J9:J9)</f>
        <v>-95000</v>
      </c>
      <c r="AB9" s="83">
        <f>SUM(X9:X9)/SUM(J9:J9)</f>
        <v>0.12037037037037</v>
      </c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0.25</v>
      </c>
      <c r="CH9" s="133">
        <v>1</v>
      </c>
      <c r="CI9" s="134">
        <f>IFERROR(CH9/CF9,"-")</f>
        <v>1</v>
      </c>
      <c r="CJ9" s="135">
        <v>13000</v>
      </c>
      <c r="CK9" s="136">
        <f>IFERROR(CJ9/CF9,"-")</f>
        <v>13000</v>
      </c>
      <c r="CL9" s="137"/>
      <c r="CM9" s="137"/>
      <c r="CN9" s="137">
        <v>1</v>
      </c>
      <c r="CO9" s="138">
        <v>1</v>
      </c>
      <c r="CP9" s="139">
        <v>13000</v>
      </c>
      <c r="CQ9" s="139">
        <v>13000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0.069444444444444</v>
      </c>
      <c r="B10" s="189" t="s">
        <v>138</v>
      </c>
      <c r="C10" s="189" t="s">
        <v>139</v>
      </c>
      <c r="D10" s="189" t="s">
        <v>131</v>
      </c>
      <c r="E10" s="189" t="s">
        <v>63</v>
      </c>
      <c r="F10" s="189" t="s">
        <v>64</v>
      </c>
      <c r="G10" s="88" t="s">
        <v>140</v>
      </c>
      <c r="H10" s="88" t="s">
        <v>133</v>
      </c>
      <c r="I10" s="88" t="s">
        <v>141</v>
      </c>
      <c r="J10" s="180">
        <v>144000</v>
      </c>
      <c r="K10" s="79">
        <v>9</v>
      </c>
      <c r="L10" s="79">
        <v>8</v>
      </c>
      <c r="M10" s="79">
        <v>9</v>
      </c>
      <c r="N10" s="89">
        <v>4</v>
      </c>
      <c r="O10" s="90">
        <v>0</v>
      </c>
      <c r="P10" s="91">
        <f>N10+O10</f>
        <v>4</v>
      </c>
      <c r="Q10" s="80">
        <f>IFERROR(P10/M10,"-")</f>
        <v>0.44444444444444</v>
      </c>
      <c r="R10" s="79">
        <v>3</v>
      </c>
      <c r="S10" s="79">
        <v>0</v>
      </c>
      <c r="T10" s="80">
        <f>IFERROR(R10/(P10),"-")</f>
        <v>0.75</v>
      </c>
      <c r="U10" s="186">
        <f>IFERROR(J10/SUM(N10:O10),"-")</f>
        <v>36000</v>
      </c>
      <c r="V10" s="82">
        <v>2</v>
      </c>
      <c r="W10" s="80">
        <f>IF(P10=0,"-",V10/P10)</f>
        <v>0.5</v>
      </c>
      <c r="X10" s="185">
        <v>10000</v>
      </c>
      <c r="Y10" s="186">
        <f>IFERROR(X10/P10,"-")</f>
        <v>2500</v>
      </c>
      <c r="Z10" s="186">
        <f>IFERROR(X10/V10,"-")</f>
        <v>5000</v>
      </c>
      <c r="AA10" s="180">
        <f>SUM(X10:X10)-SUM(J10:J10)</f>
        <v>-134000</v>
      </c>
      <c r="AB10" s="83">
        <f>SUM(X10:X10)/SUM(J10:J10)</f>
        <v>0.069444444444444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0.5</v>
      </c>
      <c r="BG10" s="110">
        <v>1</v>
      </c>
      <c r="BH10" s="112">
        <f>IFERROR(BG10/BE10,"-")</f>
        <v>0.5</v>
      </c>
      <c r="BI10" s="113">
        <v>5000</v>
      </c>
      <c r="BJ10" s="114">
        <f>IFERROR(BI10/BE10,"-")</f>
        <v>2500</v>
      </c>
      <c r="BK10" s="115">
        <v>1</v>
      </c>
      <c r="BL10" s="115"/>
      <c r="BM10" s="115"/>
      <c r="BN10" s="117">
        <v>1</v>
      </c>
      <c r="BO10" s="118">
        <f>IF(P10=0,"",IF(BN10=0,"",(BN10/P10)))</f>
        <v>0.25</v>
      </c>
      <c r="BP10" s="119">
        <v>1</v>
      </c>
      <c r="BQ10" s="120">
        <f>IFERROR(BP10/BN10,"-")</f>
        <v>1</v>
      </c>
      <c r="BR10" s="121">
        <v>5000</v>
      </c>
      <c r="BS10" s="122">
        <f>IFERROR(BR10/BN10,"-")</f>
        <v>5000</v>
      </c>
      <c r="BT10" s="123">
        <v>1</v>
      </c>
      <c r="BU10" s="123"/>
      <c r="BV10" s="123"/>
      <c r="BW10" s="124">
        <v>1</v>
      </c>
      <c r="BX10" s="125">
        <f>IF(P10=0,"",IF(BW10=0,"",(BW10/P10)))</f>
        <v>0.25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10000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0.27272727272727</v>
      </c>
      <c r="B11" s="189" t="s">
        <v>142</v>
      </c>
      <c r="C11" s="189" t="s">
        <v>143</v>
      </c>
      <c r="D11" s="189" t="s">
        <v>144</v>
      </c>
      <c r="E11" s="189"/>
      <c r="F11" s="189" t="s">
        <v>92</v>
      </c>
      <c r="G11" s="88" t="s">
        <v>145</v>
      </c>
      <c r="H11" s="88" t="s">
        <v>146</v>
      </c>
      <c r="I11" s="88" t="s">
        <v>127</v>
      </c>
      <c r="J11" s="180">
        <v>66000</v>
      </c>
      <c r="K11" s="79">
        <v>5</v>
      </c>
      <c r="L11" s="79">
        <v>0</v>
      </c>
      <c r="M11" s="79">
        <v>18</v>
      </c>
      <c r="N11" s="89">
        <v>1</v>
      </c>
      <c r="O11" s="90">
        <v>0</v>
      </c>
      <c r="P11" s="91">
        <f>N11+O11</f>
        <v>1</v>
      </c>
      <c r="Q11" s="80">
        <f>IFERROR(P11/M11,"-")</f>
        <v>0.055555555555556</v>
      </c>
      <c r="R11" s="79">
        <v>0</v>
      </c>
      <c r="S11" s="79">
        <v>0</v>
      </c>
      <c r="T11" s="80">
        <f>IFERROR(R11/(P11),"-")</f>
        <v>0</v>
      </c>
      <c r="U11" s="186">
        <f>IFERROR(J11/SUM(N11:O12),"-")</f>
        <v>16500</v>
      </c>
      <c r="V11" s="82">
        <v>1</v>
      </c>
      <c r="W11" s="80">
        <f>IF(P11=0,"-",V11/P11)</f>
        <v>1</v>
      </c>
      <c r="X11" s="185">
        <v>10000</v>
      </c>
      <c r="Y11" s="186">
        <f>IFERROR(X11/P11,"-")</f>
        <v>10000</v>
      </c>
      <c r="Z11" s="186">
        <f>IFERROR(X11/V11,"-")</f>
        <v>10000</v>
      </c>
      <c r="AA11" s="180">
        <f>SUM(X11:X12)-SUM(J11:J12)</f>
        <v>-48000</v>
      </c>
      <c r="AB11" s="83">
        <f>SUM(X11:X12)/SUM(J11:J12)</f>
        <v>0.27272727272727</v>
      </c>
      <c r="AC11" s="77"/>
      <c r="AD11" s="92">
        <v>1</v>
      </c>
      <c r="AE11" s="93">
        <f>IF(P11=0,"",IF(AD11=0,"",(AD11/P11)))</f>
        <v>1</v>
      </c>
      <c r="AF11" s="92">
        <v>1</v>
      </c>
      <c r="AG11" s="94">
        <f>IFERROR(AF11/AD11,"-")</f>
        <v>1</v>
      </c>
      <c r="AH11" s="95">
        <v>10000</v>
      </c>
      <c r="AI11" s="96">
        <f>IFERROR(AH11/AD11,"-")</f>
        <v>10000</v>
      </c>
      <c r="AJ11" s="97"/>
      <c r="AK11" s="97">
        <v>1</v>
      </c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10000</v>
      </c>
      <c r="CQ11" s="139">
        <v>10000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147</v>
      </c>
      <c r="C12" s="189"/>
      <c r="D12" s="189"/>
      <c r="E12" s="189"/>
      <c r="F12" s="189" t="s">
        <v>64</v>
      </c>
      <c r="G12" s="88"/>
      <c r="H12" s="88"/>
      <c r="I12" s="88"/>
      <c r="J12" s="180"/>
      <c r="K12" s="79">
        <v>12</v>
      </c>
      <c r="L12" s="79">
        <v>9</v>
      </c>
      <c r="M12" s="79">
        <v>3</v>
      </c>
      <c r="N12" s="89">
        <v>3</v>
      </c>
      <c r="O12" s="90">
        <v>0</v>
      </c>
      <c r="P12" s="91">
        <f>N12+O12</f>
        <v>3</v>
      </c>
      <c r="Q12" s="80">
        <f>IFERROR(P12/M12,"-")</f>
        <v>1</v>
      </c>
      <c r="R12" s="79">
        <v>2</v>
      </c>
      <c r="S12" s="79">
        <v>1</v>
      </c>
      <c r="T12" s="80">
        <f>IFERROR(R12/(P12),"-")</f>
        <v>0.66666666666667</v>
      </c>
      <c r="U12" s="186"/>
      <c r="V12" s="82">
        <v>1</v>
      </c>
      <c r="W12" s="80">
        <f>IF(P12=0,"-",V12/P12)</f>
        <v>0.33333333333333</v>
      </c>
      <c r="X12" s="185">
        <v>8000</v>
      </c>
      <c r="Y12" s="186">
        <f>IFERROR(X12/P12,"-")</f>
        <v>2666.6666666667</v>
      </c>
      <c r="Z12" s="186">
        <f>IFERROR(X12/V12,"-")</f>
        <v>8000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0.66666666666667</v>
      </c>
      <c r="BG12" s="110">
        <v>1</v>
      </c>
      <c r="BH12" s="112">
        <f>IFERROR(BG12/BE12,"-")</f>
        <v>0.5</v>
      </c>
      <c r="BI12" s="113">
        <v>8000</v>
      </c>
      <c r="BJ12" s="114">
        <f>IFERROR(BI12/BE12,"-")</f>
        <v>4000</v>
      </c>
      <c r="BK12" s="115"/>
      <c r="BL12" s="115">
        <v>1</v>
      </c>
      <c r="BM12" s="115"/>
      <c r="BN12" s="117">
        <v>1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8000</v>
      </c>
      <c r="CQ12" s="139">
        <v>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0.092592592592593</v>
      </c>
      <c r="B13" s="189" t="s">
        <v>148</v>
      </c>
      <c r="C13" s="189" t="s">
        <v>149</v>
      </c>
      <c r="D13" s="189" t="s">
        <v>144</v>
      </c>
      <c r="E13" s="189"/>
      <c r="F13" s="189" t="s">
        <v>92</v>
      </c>
      <c r="G13" s="88" t="s">
        <v>150</v>
      </c>
      <c r="H13" s="88" t="s">
        <v>133</v>
      </c>
      <c r="I13" s="88" t="s">
        <v>151</v>
      </c>
      <c r="J13" s="180">
        <v>54000</v>
      </c>
      <c r="K13" s="79">
        <v>5</v>
      </c>
      <c r="L13" s="79">
        <v>0</v>
      </c>
      <c r="M13" s="79">
        <v>11</v>
      </c>
      <c r="N13" s="89">
        <v>2</v>
      </c>
      <c r="O13" s="90">
        <v>0</v>
      </c>
      <c r="P13" s="91">
        <f>N13+O13</f>
        <v>2</v>
      </c>
      <c r="Q13" s="80">
        <f>IFERROR(P13/M13,"-")</f>
        <v>0.18181818181818</v>
      </c>
      <c r="R13" s="79">
        <v>0</v>
      </c>
      <c r="S13" s="79">
        <v>0</v>
      </c>
      <c r="T13" s="80">
        <f>IFERROR(R13/(P13),"-")</f>
        <v>0</v>
      </c>
      <c r="U13" s="186">
        <f>IFERROR(J13/SUM(N13:O14),"-")</f>
        <v>7714.2857142857</v>
      </c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>
        <f>SUM(X13:X14)-SUM(J13:J14)</f>
        <v>-49000</v>
      </c>
      <c r="AB13" s="83">
        <f>SUM(X13:X14)/SUM(J13:J14)</f>
        <v>0.092592592592593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152</v>
      </c>
      <c r="C14" s="189"/>
      <c r="D14" s="189"/>
      <c r="E14" s="189"/>
      <c r="F14" s="189" t="s">
        <v>64</v>
      </c>
      <c r="G14" s="88"/>
      <c r="H14" s="88"/>
      <c r="I14" s="88"/>
      <c r="J14" s="180"/>
      <c r="K14" s="79">
        <v>16</v>
      </c>
      <c r="L14" s="79">
        <v>10</v>
      </c>
      <c r="M14" s="79">
        <v>1</v>
      </c>
      <c r="N14" s="89">
        <v>5</v>
      </c>
      <c r="O14" s="90">
        <v>0</v>
      </c>
      <c r="P14" s="91">
        <f>N14+O14</f>
        <v>5</v>
      </c>
      <c r="Q14" s="80">
        <f>IFERROR(P14/M14,"-")</f>
        <v>5</v>
      </c>
      <c r="R14" s="79">
        <v>2</v>
      </c>
      <c r="S14" s="79">
        <v>1</v>
      </c>
      <c r="T14" s="80">
        <f>IFERROR(R14/(P14),"-")</f>
        <v>0.4</v>
      </c>
      <c r="U14" s="186"/>
      <c r="V14" s="82">
        <v>1</v>
      </c>
      <c r="W14" s="80">
        <f>IF(P14=0,"-",V14/P14)</f>
        <v>0.2</v>
      </c>
      <c r="X14" s="185">
        <v>5000</v>
      </c>
      <c r="Y14" s="186">
        <f>IFERROR(X14/P14,"-")</f>
        <v>1000</v>
      </c>
      <c r="Z14" s="186">
        <f>IFERROR(X14/V14,"-")</f>
        <v>5000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2</v>
      </c>
      <c r="AW14" s="105">
        <f>IF(P14=0,"",IF(AV14=0,"",(AV14/P14)))</f>
        <v>0.4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0.2</v>
      </c>
      <c r="BY14" s="126">
        <v>1</v>
      </c>
      <c r="BZ14" s="127">
        <f>IFERROR(BY14/BW14,"-")</f>
        <v>1</v>
      </c>
      <c r="CA14" s="128">
        <v>5000</v>
      </c>
      <c r="CB14" s="129">
        <f>IFERROR(CA14/BW14,"-")</f>
        <v>5000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0.092592592592593</v>
      </c>
      <c r="B15" s="189" t="s">
        <v>153</v>
      </c>
      <c r="C15" s="189" t="s">
        <v>154</v>
      </c>
      <c r="D15" s="189" t="s">
        <v>144</v>
      </c>
      <c r="E15" s="189"/>
      <c r="F15" s="189" t="s">
        <v>92</v>
      </c>
      <c r="G15" s="88" t="s">
        <v>155</v>
      </c>
      <c r="H15" s="88" t="s">
        <v>133</v>
      </c>
      <c r="I15" s="191" t="s">
        <v>156</v>
      </c>
      <c r="J15" s="180">
        <v>54000</v>
      </c>
      <c r="K15" s="79">
        <v>14</v>
      </c>
      <c r="L15" s="79">
        <v>0</v>
      </c>
      <c r="M15" s="79">
        <v>29</v>
      </c>
      <c r="N15" s="89">
        <v>1</v>
      </c>
      <c r="O15" s="90">
        <v>0</v>
      </c>
      <c r="P15" s="91">
        <f>N15+O15</f>
        <v>1</v>
      </c>
      <c r="Q15" s="80">
        <f>IFERROR(P15/M15,"-")</f>
        <v>0.03448275862069</v>
      </c>
      <c r="R15" s="79">
        <v>0</v>
      </c>
      <c r="S15" s="79">
        <v>0</v>
      </c>
      <c r="T15" s="80">
        <f>IFERROR(R15/(P15),"-")</f>
        <v>0</v>
      </c>
      <c r="U15" s="186">
        <f>IFERROR(J15/SUM(N15:O16),"-")</f>
        <v>7714.2857142857</v>
      </c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>
        <f>SUM(X15:X16)-SUM(J15:J16)</f>
        <v>-49000</v>
      </c>
      <c r="AB15" s="83">
        <f>SUM(X15:X16)/SUM(J15:J16)</f>
        <v>0.092592592592593</v>
      </c>
      <c r="AC15" s="77"/>
      <c r="AD15" s="92">
        <v>1</v>
      </c>
      <c r="AE15" s="93">
        <f>IF(P15=0,"",IF(AD15=0,"",(AD15/P15)))</f>
        <v>1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157</v>
      </c>
      <c r="C16" s="189"/>
      <c r="D16" s="189"/>
      <c r="E16" s="189"/>
      <c r="F16" s="189" t="s">
        <v>64</v>
      </c>
      <c r="G16" s="88"/>
      <c r="H16" s="88"/>
      <c r="I16" s="88"/>
      <c r="J16" s="180"/>
      <c r="K16" s="79">
        <v>29</v>
      </c>
      <c r="L16" s="79">
        <v>22</v>
      </c>
      <c r="M16" s="79">
        <v>1</v>
      </c>
      <c r="N16" s="89">
        <v>6</v>
      </c>
      <c r="O16" s="90">
        <v>0</v>
      </c>
      <c r="P16" s="91">
        <f>N16+O16</f>
        <v>6</v>
      </c>
      <c r="Q16" s="80">
        <f>IFERROR(P16/M16,"-")</f>
        <v>6</v>
      </c>
      <c r="R16" s="79">
        <v>2</v>
      </c>
      <c r="S16" s="79">
        <v>1</v>
      </c>
      <c r="T16" s="80">
        <f>IFERROR(R16/(P16),"-")</f>
        <v>0.33333333333333</v>
      </c>
      <c r="U16" s="186"/>
      <c r="V16" s="82">
        <v>1</v>
      </c>
      <c r="W16" s="80">
        <f>IF(P16=0,"-",V16/P16)</f>
        <v>0.16666666666667</v>
      </c>
      <c r="X16" s="185">
        <v>5000</v>
      </c>
      <c r="Y16" s="186">
        <f>IFERROR(X16/P16,"-")</f>
        <v>833.33333333333</v>
      </c>
      <c r="Z16" s="186">
        <f>IFERROR(X16/V16,"-")</f>
        <v>5000</v>
      </c>
      <c r="AA16" s="180"/>
      <c r="AB16" s="83"/>
      <c r="AC16" s="77"/>
      <c r="AD16" s="92">
        <v>1</v>
      </c>
      <c r="AE16" s="93">
        <f>IF(P16=0,"",IF(AD16=0,"",(AD16/P16)))</f>
        <v>0.16666666666667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0.16666666666667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3</v>
      </c>
      <c r="BF16" s="111">
        <f>IF(P16=0,"",IF(BE16=0,"",(BE16/P16)))</f>
        <v>0.5</v>
      </c>
      <c r="BG16" s="110">
        <v>1</v>
      </c>
      <c r="BH16" s="112">
        <f>IFERROR(BG16/BE16,"-")</f>
        <v>0.33333333333333</v>
      </c>
      <c r="BI16" s="113">
        <v>5000</v>
      </c>
      <c r="BJ16" s="114">
        <f>IFERROR(BI16/BE16,"-")</f>
        <v>1666.6666666667</v>
      </c>
      <c r="BK16" s="115">
        <v>1</v>
      </c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0.16666666666667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5000</v>
      </c>
      <c r="CQ16" s="139">
        <v>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1.1666666666667</v>
      </c>
      <c r="B17" s="189" t="s">
        <v>158</v>
      </c>
      <c r="C17" s="189" t="s">
        <v>154</v>
      </c>
      <c r="D17" s="189" t="s">
        <v>144</v>
      </c>
      <c r="E17" s="189"/>
      <c r="F17" s="189" t="s">
        <v>92</v>
      </c>
      <c r="G17" s="88" t="s">
        <v>159</v>
      </c>
      <c r="H17" s="88" t="s">
        <v>146</v>
      </c>
      <c r="I17" s="88" t="s">
        <v>137</v>
      </c>
      <c r="J17" s="180">
        <v>90000</v>
      </c>
      <c r="K17" s="79">
        <v>9</v>
      </c>
      <c r="L17" s="79">
        <v>0</v>
      </c>
      <c r="M17" s="79">
        <v>26</v>
      </c>
      <c r="N17" s="89">
        <v>8</v>
      </c>
      <c r="O17" s="90">
        <v>0</v>
      </c>
      <c r="P17" s="91">
        <f>N17+O17</f>
        <v>8</v>
      </c>
      <c r="Q17" s="80">
        <f>IFERROR(P17/M17,"-")</f>
        <v>0.30769230769231</v>
      </c>
      <c r="R17" s="79">
        <v>3</v>
      </c>
      <c r="S17" s="79">
        <v>1</v>
      </c>
      <c r="T17" s="80">
        <f>IFERROR(R17/(P17),"-")</f>
        <v>0.375</v>
      </c>
      <c r="U17" s="186">
        <f>IFERROR(J17/SUM(N17:O18),"-")</f>
        <v>4090.9090909091</v>
      </c>
      <c r="V17" s="82">
        <v>3</v>
      </c>
      <c r="W17" s="80">
        <f>IF(P17=0,"-",V17/P17)</f>
        <v>0.375</v>
      </c>
      <c r="X17" s="185">
        <v>9000</v>
      </c>
      <c r="Y17" s="186">
        <f>IFERROR(X17/P17,"-")</f>
        <v>1125</v>
      </c>
      <c r="Z17" s="186">
        <f>IFERROR(X17/V17,"-")</f>
        <v>3000</v>
      </c>
      <c r="AA17" s="180">
        <f>SUM(X17:X18)-SUM(J17:J18)</f>
        <v>15000</v>
      </c>
      <c r="AB17" s="83">
        <f>SUM(X17:X18)/SUM(J17:J18)</f>
        <v>1.1666666666667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5</v>
      </c>
      <c r="AN17" s="99">
        <f>IF(P17=0,"",IF(AM17=0,"",(AM17/P17)))</f>
        <v>0.625</v>
      </c>
      <c r="AO17" s="98">
        <v>3</v>
      </c>
      <c r="AP17" s="100">
        <f>IFERROR(AO17/AM17,"-")</f>
        <v>0.6</v>
      </c>
      <c r="AQ17" s="101">
        <v>9000</v>
      </c>
      <c r="AR17" s="102">
        <f>IFERROR(AQ17/AM17,"-")</f>
        <v>1800</v>
      </c>
      <c r="AS17" s="103">
        <v>3</v>
      </c>
      <c r="AT17" s="103"/>
      <c r="AU17" s="103"/>
      <c r="AV17" s="104">
        <v>1</v>
      </c>
      <c r="AW17" s="105">
        <f>IF(P17=0,"",IF(AV17=0,"",(AV17/P17)))</f>
        <v>0.125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0.125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0.125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9000</v>
      </c>
      <c r="CQ17" s="139">
        <v>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160</v>
      </c>
      <c r="C18" s="189"/>
      <c r="D18" s="189"/>
      <c r="E18" s="189"/>
      <c r="F18" s="189" t="s">
        <v>64</v>
      </c>
      <c r="G18" s="88"/>
      <c r="H18" s="88"/>
      <c r="I18" s="88"/>
      <c r="J18" s="180"/>
      <c r="K18" s="79">
        <v>63</v>
      </c>
      <c r="L18" s="79">
        <v>27</v>
      </c>
      <c r="M18" s="79">
        <v>17</v>
      </c>
      <c r="N18" s="89">
        <v>14</v>
      </c>
      <c r="O18" s="90">
        <v>0</v>
      </c>
      <c r="P18" s="91">
        <f>N18+O18</f>
        <v>14</v>
      </c>
      <c r="Q18" s="80">
        <f>IFERROR(P18/M18,"-")</f>
        <v>0.82352941176471</v>
      </c>
      <c r="R18" s="79">
        <v>6</v>
      </c>
      <c r="S18" s="79">
        <v>3</v>
      </c>
      <c r="T18" s="80">
        <f>IFERROR(R18/(P18),"-")</f>
        <v>0.42857142857143</v>
      </c>
      <c r="U18" s="186"/>
      <c r="V18" s="82">
        <v>5</v>
      </c>
      <c r="W18" s="80">
        <f>IF(P18=0,"-",V18/P18)</f>
        <v>0.35714285714286</v>
      </c>
      <c r="X18" s="185">
        <v>96000</v>
      </c>
      <c r="Y18" s="186">
        <f>IFERROR(X18/P18,"-")</f>
        <v>6857.1428571429</v>
      </c>
      <c r="Z18" s="186">
        <f>IFERROR(X18/V18,"-")</f>
        <v>19200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4</v>
      </c>
      <c r="AN18" s="99">
        <f>IF(P18=0,"",IF(AM18=0,"",(AM18/P18)))</f>
        <v>0.28571428571429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2</v>
      </c>
      <c r="AW18" s="105">
        <f>IF(P18=0,"",IF(AV18=0,"",(AV18/P18)))</f>
        <v>0.14285714285714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5</v>
      </c>
      <c r="BO18" s="118">
        <f>IF(P18=0,"",IF(BN18=0,"",(BN18/P18)))</f>
        <v>0.35714285714286</v>
      </c>
      <c r="BP18" s="119">
        <v>2</v>
      </c>
      <c r="BQ18" s="120">
        <f>IFERROR(BP18/BN18,"-")</f>
        <v>0.4</v>
      </c>
      <c r="BR18" s="121">
        <v>15000</v>
      </c>
      <c r="BS18" s="122">
        <f>IFERROR(BR18/BN18,"-")</f>
        <v>3000</v>
      </c>
      <c r="BT18" s="123">
        <v>1</v>
      </c>
      <c r="BU18" s="123">
        <v>1</v>
      </c>
      <c r="BV18" s="123"/>
      <c r="BW18" s="124">
        <v>3</v>
      </c>
      <c r="BX18" s="125">
        <f>IF(P18=0,"",IF(BW18=0,"",(BW18/P18)))</f>
        <v>0.21428571428571</v>
      </c>
      <c r="BY18" s="126">
        <v>3</v>
      </c>
      <c r="BZ18" s="127">
        <f>IFERROR(BY18/BW18,"-")</f>
        <v>1</v>
      </c>
      <c r="CA18" s="128">
        <v>81000</v>
      </c>
      <c r="CB18" s="129">
        <f>IFERROR(CA18/BW18,"-")</f>
        <v>27000</v>
      </c>
      <c r="CC18" s="130">
        <v>1</v>
      </c>
      <c r="CD18" s="130"/>
      <c r="CE18" s="130">
        <v>2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5</v>
      </c>
      <c r="CP18" s="139">
        <v>96000</v>
      </c>
      <c r="CQ18" s="139">
        <v>43000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</v>
      </c>
      <c r="B19" s="189" t="s">
        <v>161</v>
      </c>
      <c r="C19" s="189" t="s">
        <v>154</v>
      </c>
      <c r="D19" s="189" t="s">
        <v>144</v>
      </c>
      <c r="E19" s="189"/>
      <c r="F19" s="189" t="s">
        <v>92</v>
      </c>
      <c r="G19" s="88" t="s">
        <v>162</v>
      </c>
      <c r="H19" s="88" t="s">
        <v>133</v>
      </c>
      <c r="I19" s="88" t="s">
        <v>137</v>
      </c>
      <c r="J19" s="180">
        <v>84000</v>
      </c>
      <c r="K19" s="79">
        <v>6</v>
      </c>
      <c r="L19" s="79">
        <v>0</v>
      </c>
      <c r="M19" s="79">
        <v>22</v>
      </c>
      <c r="N19" s="89">
        <v>5</v>
      </c>
      <c r="O19" s="90">
        <v>0</v>
      </c>
      <c r="P19" s="91">
        <f>N19+O19</f>
        <v>5</v>
      </c>
      <c r="Q19" s="80">
        <f>IFERROR(P19/M19,"-")</f>
        <v>0.22727272727273</v>
      </c>
      <c r="R19" s="79">
        <v>2</v>
      </c>
      <c r="S19" s="79">
        <v>0</v>
      </c>
      <c r="T19" s="80">
        <f>IFERROR(R19/(P19),"-")</f>
        <v>0.4</v>
      </c>
      <c r="U19" s="186">
        <f>IFERROR(J19/SUM(N19:O20),"-")</f>
        <v>16800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SUM(X19:X20)-SUM(J19:J20)</f>
        <v>-84000</v>
      </c>
      <c r="AB19" s="83">
        <f>SUM(X19:X20)/SUM(J19:J20)</f>
        <v>0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0.2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0.4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0.2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163</v>
      </c>
      <c r="C20" s="189"/>
      <c r="D20" s="189"/>
      <c r="E20" s="189"/>
      <c r="F20" s="189" t="s">
        <v>64</v>
      </c>
      <c r="G20" s="88"/>
      <c r="H20" s="88"/>
      <c r="I20" s="88"/>
      <c r="J20" s="180"/>
      <c r="K20" s="79">
        <v>4</v>
      </c>
      <c r="L20" s="79">
        <v>3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186"/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4.8518518518519</v>
      </c>
      <c r="B21" s="189" t="s">
        <v>164</v>
      </c>
      <c r="C21" s="189" t="s">
        <v>154</v>
      </c>
      <c r="D21" s="189" t="s">
        <v>144</v>
      </c>
      <c r="E21" s="189"/>
      <c r="F21" s="189" t="s">
        <v>92</v>
      </c>
      <c r="G21" s="88" t="s">
        <v>165</v>
      </c>
      <c r="H21" s="88" t="s">
        <v>133</v>
      </c>
      <c r="I21" s="88" t="s">
        <v>166</v>
      </c>
      <c r="J21" s="180">
        <v>54000</v>
      </c>
      <c r="K21" s="79">
        <v>4</v>
      </c>
      <c r="L21" s="79">
        <v>0</v>
      </c>
      <c r="M21" s="79">
        <v>29</v>
      </c>
      <c r="N21" s="89">
        <v>4</v>
      </c>
      <c r="O21" s="90">
        <v>0</v>
      </c>
      <c r="P21" s="91">
        <f>N21+O21</f>
        <v>4</v>
      </c>
      <c r="Q21" s="80">
        <f>IFERROR(P21/M21,"-")</f>
        <v>0.13793103448276</v>
      </c>
      <c r="R21" s="79">
        <v>0</v>
      </c>
      <c r="S21" s="79">
        <v>1</v>
      </c>
      <c r="T21" s="80">
        <f>IFERROR(R21/(P21),"-")</f>
        <v>0</v>
      </c>
      <c r="U21" s="186">
        <f>IFERROR(J21/SUM(N21:O22),"-")</f>
        <v>3600</v>
      </c>
      <c r="V21" s="82">
        <v>1</v>
      </c>
      <c r="W21" s="80">
        <f>IF(P21=0,"-",V21/P21)</f>
        <v>0.25</v>
      </c>
      <c r="X21" s="185">
        <v>3000</v>
      </c>
      <c r="Y21" s="186">
        <f>IFERROR(X21/P21,"-")</f>
        <v>750</v>
      </c>
      <c r="Z21" s="186">
        <f>IFERROR(X21/V21,"-")</f>
        <v>3000</v>
      </c>
      <c r="AA21" s="180">
        <f>SUM(X21:X22)-SUM(J21:J22)</f>
        <v>208000</v>
      </c>
      <c r="AB21" s="83">
        <f>SUM(X21:X22)/SUM(J21:J22)</f>
        <v>4.8518518518519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2</v>
      </c>
      <c r="AN21" s="99">
        <f>IF(P21=0,"",IF(AM21=0,"",(AM21/P21)))</f>
        <v>0.5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0.25</v>
      </c>
      <c r="BG21" s="110">
        <v>1</v>
      </c>
      <c r="BH21" s="112">
        <f>IFERROR(BG21/BE21,"-")</f>
        <v>1</v>
      </c>
      <c r="BI21" s="113">
        <v>3000</v>
      </c>
      <c r="BJ21" s="114">
        <f>IFERROR(BI21/BE21,"-")</f>
        <v>3000</v>
      </c>
      <c r="BK21" s="115">
        <v>1</v>
      </c>
      <c r="BL21" s="115"/>
      <c r="BM21" s="115"/>
      <c r="BN21" s="117">
        <v>1</v>
      </c>
      <c r="BO21" s="118">
        <f>IF(P21=0,"",IF(BN21=0,"",(BN21/P21)))</f>
        <v>0.25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167</v>
      </c>
      <c r="C22" s="189"/>
      <c r="D22" s="189"/>
      <c r="E22" s="189"/>
      <c r="F22" s="189" t="s">
        <v>64</v>
      </c>
      <c r="G22" s="88"/>
      <c r="H22" s="88"/>
      <c r="I22" s="88"/>
      <c r="J22" s="180"/>
      <c r="K22" s="79">
        <v>39</v>
      </c>
      <c r="L22" s="79">
        <v>31</v>
      </c>
      <c r="M22" s="79">
        <v>4</v>
      </c>
      <c r="N22" s="89">
        <v>11</v>
      </c>
      <c r="O22" s="90">
        <v>0</v>
      </c>
      <c r="P22" s="91">
        <f>N22+O22</f>
        <v>11</v>
      </c>
      <c r="Q22" s="80">
        <f>IFERROR(P22/M22,"-")</f>
        <v>2.75</v>
      </c>
      <c r="R22" s="79">
        <v>5</v>
      </c>
      <c r="S22" s="79">
        <v>3</v>
      </c>
      <c r="T22" s="80">
        <f>IFERROR(R22/(P22),"-")</f>
        <v>0.45454545454545</v>
      </c>
      <c r="U22" s="186"/>
      <c r="V22" s="82">
        <v>4</v>
      </c>
      <c r="W22" s="80">
        <f>IF(P22=0,"-",V22/P22)</f>
        <v>0.36363636363636</v>
      </c>
      <c r="X22" s="185">
        <v>259000</v>
      </c>
      <c r="Y22" s="186">
        <f>IFERROR(X22/P22,"-")</f>
        <v>23545.454545455</v>
      </c>
      <c r="Z22" s="186">
        <f>IFERROR(X22/V22,"-")</f>
        <v>64750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0.090909090909091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5</v>
      </c>
      <c r="BF22" s="111">
        <f>IF(P22=0,"",IF(BE22=0,"",(BE22/P22)))</f>
        <v>0.45454545454545</v>
      </c>
      <c r="BG22" s="110">
        <v>3</v>
      </c>
      <c r="BH22" s="112">
        <f>IFERROR(BG22/BE22,"-")</f>
        <v>0.6</v>
      </c>
      <c r="BI22" s="113">
        <v>14000</v>
      </c>
      <c r="BJ22" s="114">
        <f>IFERROR(BI22/BE22,"-")</f>
        <v>2800</v>
      </c>
      <c r="BK22" s="115">
        <v>2</v>
      </c>
      <c r="BL22" s="115">
        <v>1</v>
      </c>
      <c r="BM22" s="115"/>
      <c r="BN22" s="117">
        <v>4</v>
      </c>
      <c r="BO22" s="118">
        <f>IF(P22=0,"",IF(BN22=0,"",(BN22/P22)))</f>
        <v>0.36363636363636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0.090909090909091</v>
      </c>
      <c r="BY22" s="126">
        <v>1</v>
      </c>
      <c r="BZ22" s="127">
        <f>IFERROR(BY22/BW22,"-")</f>
        <v>1</v>
      </c>
      <c r="CA22" s="128">
        <v>245000</v>
      </c>
      <c r="CB22" s="129">
        <f>IFERROR(CA22/BW22,"-")</f>
        <v>245000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4</v>
      </c>
      <c r="CP22" s="139">
        <v>259000</v>
      </c>
      <c r="CQ22" s="139">
        <v>245000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4.4583333333333</v>
      </c>
      <c r="B23" s="189" t="s">
        <v>168</v>
      </c>
      <c r="C23" s="189" t="s">
        <v>154</v>
      </c>
      <c r="D23" s="189" t="s">
        <v>144</v>
      </c>
      <c r="E23" s="189"/>
      <c r="F23" s="189" t="s">
        <v>92</v>
      </c>
      <c r="G23" s="88" t="s">
        <v>169</v>
      </c>
      <c r="H23" s="88" t="s">
        <v>133</v>
      </c>
      <c r="I23" s="88" t="s">
        <v>141</v>
      </c>
      <c r="J23" s="180">
        <v>48000</v>
      </c>
      <c r="K23" s="79">
        <v>25</v>
      </c>
      <c r="L23" s="79">
        <v>0</v>
      </c>
      <c r="M23" s="79">
        <v>87</v>
      </c>
      <c r="N23" s="89">
        <v>9</v>
      </c>
      <c r="O23" s="90">
        <v>0</v>
      </c>
      <c r="P23" s="91">
        <f>N23+O23</f>
        <v>9</v>
      </c>
      <c r="Q23" s="80">
        <f>IFERROR(P23/M23,"-")</f>
        <v>0.10344827586207</v>
      </c>
      <c r="R23" s="79">
        <v>5</v>
      </c>
      <c r="S23" s="79">
        <v>3</v>
      </c>
      <c r="T23" s="80">
        <f>IFERROR(R23/(P23),"-")</f>
        <v>0.55555555555556</v>
      </c>
      <c r="U23" s="186">
        <f>IFERROR(J23/SUM(N23:O24),"-")</f>
        <v>2400</v>
      </c>
      <c r="V23" s="82">
        <v>6</v>
      </c>
      <c r="W23" s="80">
        <f>IF(P23=0,"-",V23/P23)</f>
        <v>0.66666666666667</v>
      </c>
      <c r="X23" s="185">
        <v>75000</v>
      </c>
      <c r="Y23" s="186">
        <f>IFERROR(X23/P23,"-")</f>
        <v>8333.3333333333</v>
      </c>
      <c r="Z23" s="186">
        <f>IFERROR(X23/V23,"-")</f>
        <v>12500</v>
      </c>
      <c r="AA23" s="180">
        <f>SUM(X23:X24)-SUM(J23:J24)</f>
        <v>166000</v>
      </c>
      <c r="AB23" s="83">
        <f>SUM(X23:X24)/SUM(J23:J24)</f>
        <v>4.4583333333333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3</v>
      </c>
      <c r="AN23" s="99">
        <f>IF(P23=0,"",IF(AM23=0,"",(AM23/P23)))</f>
        <v>0.33333333333333</v>
      </c>
      <c r="AO23" s="98">
        <v>1</v>
      </c>
      <c r="AP23" s="100">
        <f>IFERROR(AO23/AM23,"-")</f>
        <v>0.33333333333333</v>
      </c>
      <c r="AQ23" s="101">
        <v>8000</v>
      </c>
      <c r="AR23" s="102">
        <f>IFERROR(AQ23/AM23,"-")</f>
        <v>2666.6666666667</v>
      </c>
      <c r="AS23" s="103"/>
      <c r="AT23" s="103">
        <v>1</v>
      </c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0.22222222222222</v>
      </c>
      <c r="BG23" s="110">
        <v>2</v>
      </c>
      <c r="BH23" s="112">
        <f>IFERROR(BG23/BE23,"-")</f>
        <v>1</v>
      </c>
      <c r="BI23" s="113">
        <v>23000</v>
      </c>
      <c r="BJ23" s="114">
        <f>IFERROR(BI23/BE23,"-")</f>
        <v>11500</v>
      </c>
      <c r="BK23" s="115">
        <v>1</v>
      </c>
      <c r="BL23" s="115"/>
      <c r="BM23" s="115">
        <v>1</v>
      </c>
      <c r="BN23" s="117">
        <v>2</v>
      </c>
      <c r="BO23" s="118">
        <f>IF(P23=0,"",IF(BN23=0,"",(BN23/P23)))</f>
        <v>0.22222222222222</v>
      </c>
      <c r="BP23" s="119">
        <v>1</v>
      </c>
      <c r="BQ23" s="120">
        <f>IFERROR(BP23/BN23,"-")</f>
        <v>0.5</v>
      </c>
      <c r="BR23" s="121">
        <v>8000</v>
      </c>
      <c r="BS23" s="122">
        <f>IFERROR(BR23/BN23,"-")</f>
        <v>4000</v>
      </c>
      <c r="BT23" s="123"/>
      <c r="BU23" s="123">
        <v>1</v>
      </c>
      <c r="BV23" s="123"/>
      <c r="BW23" s="124">
        <v>2</v>
      </c>
      <c r="BX23" s="125">
        <f>IF(P23=0,"",IF(BW23=0,"",(BW23/P23)))</f>
        <v>0.22222222222222</v>
      </c>
      <c r="BY23" s="126">
        <v>2</v>
      </c>
      <c r="BZ23" s="127">
        <f>IFERROR(BY23/BW23,"-")</f>
        <v>1</v>
      </c>
      <c r="CA23" s="128">
        <v>36000</v>
      </c>
      <c r="CB23" s="129">
        <f>IFERROR(CA23/BW23,"-")</f>
        <v>18000</v>
      </c>
      <c r="CC23" s="130">
        <v>1</v>
      </c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6</v>
      </c>
      <c r="CP23" s="139">
        <v>75000</v>
      </c>
      <c r="CQ23" s="139">
        <v>33000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170</v>
      </c>
      <c r="C24" s="189"/>
      <c r="D24" s="189"/>
      <c r="E24" s="189"/>
      <c r="F24" s="189" t="s">
        <v>64</v>
      </c>
      <c r="G24" s="88"/>
      <c r="H24" s="88"/>
      <c r="I24" s="88"/>
      <c r="J24" s="180"/>
      <c r="K24" s="79">
        <v>74</v>
      </c>
      <c r="L24" s="79">
        <v>40</v>
      </c>
      <c r="M24" s="79">
        <v>9</v>
      </c>
      <c r="N24" s="89">
        <v>11</v>
      </c>
      <c r="O24" s="90">
        <v>0</v>
      </c>
      <c r="P24" s="91">
        <f>N24+O24</f>
        <v>11</v>
      </c>
      <c r="Q24" s="80">
        <f>IFERROR(P24/M24,"-")</f>
        <v>1.2222222222222</v>
      </c>
      <c r="R24" s="79">
        <v>6</v>
      </c>
      <c r="S24" s="79">
        <v>1</v>
      </c>
      <c r="T24" s="80">
        <f>IFERROR(R24/(P24),"-")</f>
        <v>0.54545454545455</v>
      </c>
      <c r="U24" s="186"/>
      <c r="V24" s="82">
        <v>1</v>
      </c>
      <c r="W24" s="80">
        <f>IF(P24=0,"-",V24/P24)</f>
        <v>0.090909090909091</v>
      </c>
      <c r="X24" s="185">
        <v>139000</v>
      </c>
      <c r="Y24" s="186">
        <f>IFERROR(X24/P24,"-")</f>
        <v>12636.363636364</v>
      </c>
      <c r="Z24" s="186">
        <f>IFERROR(X24/V24,"-")</f>
        <v>139000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3</v>
      </c>
      <c r="AW24" s="105">
        <f>IF(P24=0,"",IF(AV24=0,"",(AV24/P24)))</f>
        <v>0.27272727272727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3</v>
      </c>
      <c r="BF24" s="111">
        <f>IF(P24=0,"",IF(BE24=0,"",(BE24/P24)))</f>
        <v>0.27272727272727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0.27272727272727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0.18181818181818</v>
      </c>
      <c r="BY24" s="126">
        <v>1</v>
      </c>
      <c r="BZ24" s="127">
        <f>IFERROR(BY24/BW24,"-")</f>
        <v>0.5</v>
      </c>
      <c r="CA24" s="128">
        <v>139000</v>
      </c>
      <c r="CB24" s="129">
        <f>IFERROR(CA24/BW24,"-")</f>
        <v>69500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139000</v>
      </c>
      <c r="CQ24" s="139">
        <v>139000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>
        <f>AB25</f>
        <v>0</v>
      </c>
      <c r="B25" s="189" t="s">
        <v>171</v>
      </c>
      <c r="C25" s="189" t="s">
        <v>172</v>
      </c>
      <c r="D25" s="189" t="s">
        <v>144</v>
      </c>
      <c r="E25" s="189"/>
      <c r="F25" s="189" t="s">
        <v>92</v>
      </c>
      <c r="G25" s="88" t="s">
        <v>173</v>
      </c>
      <c r="H25" s="88" t="s">
        <v>133</v>
      </c>
      <c r="I25" s="88" t="s">
        <v>174</v>
      </c>
      <c r="J25" s="180">
        <v>66000</v>
      </c>
      <c r="K25" s="79">
        <v>4</v>
      </c>
      <c r="L25" s="79">
        <v>0</v>
      </c>
      <c r="M25" s="79">
        <v>11</v>
      </c>
      <c r="N25" s="89">
        <v>2</v>
      </c>
      <c r="O25" s="90">
        <v>0</v>
      </c>
      <c r="P25" s="91">
        <f>N25+O25</f>
        <v>2</v>
      </c>
      <c r="Q25" s="80">
        <f>IFERROR(P25/M25,"-")</f>
        <v>0.18181818181818</v>
      </c>
      <c r="R25" s="79">
        <v>0</v>
      </c>
      <c r="S25" s="79">
        <v>1</v>
      </c>
      <c r="T25" s="80">
        <f>IFERROR(R25/(P25),"-")</f>
        <v>0</v>
      </c>
      <c r="U25" s="186">
        <f>IFERROR(J25/SUM(N25:O26),"-")</f>
        <v>11000</v>
      </c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>
        <f>SUM(X25:X26)-SUM(J25:J26)</f>
        <v>-66000</v>
      </c>
      <c r="AB25" s="83">
        <f>SUM(X25:X26)/SUM(J25:J26)</f>
        <v>0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175</v>
      </c>
      <c r="C26" s="189"/>
      <c r="D26" s="189"/>
      <c r="E26" s="189"/>
      <c r="F26" s="189" t="s">
        <v>64</v>
      </c>
      <c r="G26" s="88"/>
      <c r="H26" s="88"/>
      <c r="I26" s="88"/>
      <c r="J26" s="180"/>
      <c r="K26" s="79">
        <v>29</v>
      </c>
      <c r="L26" s="79">
        <v>11</v>
      </c>
      <c r="M26" s="79">
        <v>0</v>
      </c>
      <c r="N26" s="89">
        <v>4</v>
      </c>
      <c r="O26" s="90">
        <v>0</v>
      </c>
      <c r="P26" s="91">
        <f>N26+O26</f>
        <v>4</v>
      </c>
      <c r="Q26" s="80" t="str">
        <f>IFERROR(P26/M26,"-")</f>
        <v>-</v>
      </c>
      <c r="R26" s="79">
        <v>0</v>
      </c>
      <c r="S26" s="79">
        <v>2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0.25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1</v>
      </c>
      <c r="AW26" s="105">
        <f>IF(P26=0,"",IF(AV26=0,"",(AV26/P26)))</f>
        <v>0.25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2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30"/>
      <c r="B27" s="85"/>
      <c r="C27" s="86"/>
      <c r="D27" s="86"/>
      <c r="E27" s="86"/>
      <c r="F27" s="87"/>
      <c r="G27" s="88"/>
      <c r="H27" s="88"/>
      <c r="I27" s="88"/>
      <c r="J27" s="181"/>
      <c r="K27" s="34"/>
      <c r="L27" s="34"/>
      <c r="M27" s="31"/>
      <c r="N27" s="23"/>
      <c r="O27" s="23"/>
      <c r="P27" s="23"/>
      <c r="Q27" s="32"/>
      <c r="R27" s="32"/>
      <c r="S27" s="23"/>
      <c r="T27" s="32"/>
      <c r="U27" s="187"/>
      <c r="V27" s="25"/>
      <c r="W27" s="25"/>
      <c r="X27" s="187"/>
      <c r="Y27" s="187"/>
      <c r="Z27" s="187"/>
      <c r="AA27" s="187"/>
      <c r="AB27" s="33"/>
      <c r="AC27" s="57"/>
      <c r="AD27" s="61"/>
      <c r="AE27" s="62"/>
      <c r="AF27" s="61"/>
      <c r="AG27" s="65"/>
      <c r="AH27" s="66"/>
      <c r="AI27" s="67"/>
      <c r="AJ27" s="68"/>
      <c r="AK27" s="68"/>
      <c r="AL27" s="68"/>
      <c r="AM27" s="61"/>
      <c r="AN27" s="62"/>
      <c r="AO27" s="61"/>
      <c r="AP27" s="65"/>
      <c r="AQ27" s="66"/>
      <c r="AR27" s="67"/>
      <c r="AS27" s="68"/>
      <c r="AT27" s="68"/>
      <c r="AU27" s="68"/>
      <c r="AV27" s="61"/>
      <c r="AW27" s="62"/>
      <c r="AX27" s="61"/>
      <c r="AY27" s="65"/>
      <c r="AZ27" s="66"/>
      <c r="BA27" s="67"/>
      <c r="BB27" s="68"/>
      <c r="BC27" s="68"/>
      <c r="BD27" s="68"/>
      <c r="BE27" s="61"/>
      <c r="BF27" s="62"/>
      <c r="BG27" s="61"/>
      <c r="BH27" s="65"/>
      <c r="BI27" s="66"/>
      <c r="BJ27" s="67"/>
      <c r="BK27" s="68"/>
      <c r="BL27" s="68"/>
      <c r="BM27" s="68"/>
      <c r="BN27" s="63"/>
      <c r="BO27" s="64"/>
      <c r="BP27" s="61"/>
      <c r="BQ27" s="65"/>
      <c r="BR27" s="66"/>
      <c r="BS27" s="67"/>
      <c r="BT27" s="68"/>
      <c r="BU27" s="68"/>
      <c r="BV27" s="68"/>
      <c r="BW27" s="63"/>
      <c r="BX27" s="64"/>
      <c r="BY27" s="61"/>
      <c r="BZ27" s="65"/>
      <c r="CA27" s="66"/>
      <c r="CB27" s="67"/>
      <c r="CC27" s="68"/>
      <c r="CD27" s="68"/>
      <c r="CE27" s="68"/>
      <c r="CF27" s="63"/>
      <c r="CG27" s="64"/>
      <c r="CH27" s="61"/>
      <c r="CI27" s="65"/>
      <c r="CJ27" s="66"/>
      <c r="CK27" s="67"/>
      <c r="CL27" s="68"/>
      <c r="CM27" s="68"/>
      <c r="CN27" s="68"/>
      <c r="CO27" s="69"/>
      <c r="CP27" s="66"/>
      <c r="CQ27" s="66"/>
      <c r="CR27" s="66"/>
      <c r="CS27" s="70"/>
    </row>
    <row r="28" spans="1:98">
      <c r="A28" s="30"/>
      <c r="B28" s="37"/>
      <c r="C28" s="21"/>
      <c r="D28" s="21"/>
      <c r="E28" s="21"/>
      <c r="F28" s="22"/>
      <c r="G28" s="36"/>
      <c r="H28" s="36"/>
      <c r="I28" s="73"/>
      <c r="J28" s="182"/>
      <c r="K28" s="34"/>
      <c r="L28" s="34"/>
      <c r="M28" s="31"/>
      <c r="N28" s="23"/>
      <c r="O28" s="23"/>
      <c r="P28" s="23"/>
      <c r="Q28" s="32"/>
      <c r="R28" s="32"/>
      <c r="S28" s="23"/>
      <c r="T28" s="32"/>
      <c r="U28" s="187"/>
      <c r="V28" s="25"/>
      <c r="W28" s="25"/>
      <c r="X28" s="187"/>
      <c r="Y28" s="187"/>
      <c r="Z28" s="187"/>
      <c r="AA28" s="187"/>
      <c r="AB28" s="33"/>
      <c r="AC28" s="59"/>
      <c r="AD28" s="61"/>
      <c r="AE28" s="62"/>
      <c r="AF28" s="61"/>
      <c r="AG28" s="65"/>
      <c r="AH28" s="66"/>
      <c r="AI28" s="67"/>
      <c r="AJ28" s="68"/>
      <c r="AK28" s="68"/>
      <c r="AL28" s="68"/>
      <c r="AM28" s="61"/>
      <c r="AN28" s="62"/>
      <c r="AO28" s="61"/>
      <c r="AP28" s="65"/>
      <c r="AQ28" s="66"/>
      <c r="AR28" s="67"/>
      <c r="AS28" s="68"/>
      <c r="AT28" s="68"/>
      <c r="AU28" s="68"/>
      <c r="AV28" s="61"/>
      <c r="AW28" s="62"/>
      <c r="AX28" s="61"/>
      <c r="AY28" s="65"/>
      <c r="AZ28" s="66"/>
      <c r="BA28" s="67"/>
      <c r="BB28" s="68"/>
      <c r="BC28" s="68"/>
      <c r="BD28" s="68"/>
      <c r="BE28" s="61"/>
      <c r="BF28" s="62"/>
      <c r="BG28" s="61"/>
      <c r="BH28" s="65"/>
      <c r="BI28" s="66"/>
      <c r="BJ28" s="67"/>
      <c r="BK28" s="68"/>
      <c r="BL28" s="68"/>
      <c r="BM28" s="68"/>
      <c r="BN28" s="63"/>
      <c r="BO28" s="64"/>
      <c r="BP28" s="61"/>
      <c r="BQ28" s="65"/>
      <c r="BR28" s="66"/>
      <c r="BS28" s="67"/>
      <c r="BT28" s="68"/>
      <c r="BU28" s="68"/>
      <c r="BV28" s="68"/>
      <c r="BW28" s="63"/>
      <c r="BX28" s="64"/>
      <c r="BY28" s="61"/>
      <c r="BZ28" s="65"/>
      <c r="CA28" s="66"/>
      <c r="CB28" s="67"/>
      <c r="CC28" s="68"/>
      <c r="CD28" s="68"/>
      <c r="CE28" s="68"/>
      <c r="CF28" s="63"/>
      <c r="CG28" s="64"/>
      <c r="CH28" s="61"/>
      <c r="CI28" s="65"/>
      <c r="CJ28" s="66"/>
      <c r="CK28" s="67"/>
      <c r="CL28" s="68"/>
      <c r="CM28" s="68"/>
      <c r="CN28" s="68"/>
      <c r="CO28" s="69"/>
      <c r="CP28" s="66"/>
      <c r="CQ28" s="66"/>
      <c r="CR28" s="66"/>
      <c r="CS28" s="70"/>
    </row>
    <row r="29" spans="1:98">
      <c r="A29" s="19">
        <f>AB29</f>
        <v>0.73895582329317</v>
      </c>
      <c r="B29" s="39"/>
      <c r="C29" s="39"/>
      <c r="D29" s="39"/>
      <c r="E29" s="39"/>
      <c r="F29" s="39"/>
      <c r="G29" s="40" t="s">
        <v>176</v>
      </c>
      <c r="H29" s="40"/>
      <c r="I29" s="40"/>
      <c r="J29" s="183">
        <f>SUM(J6:J28)</f>
        <v>996000</v>
      </c>
      <c r="K29" s="41">
        <f>SUM(K6:K28)</f>
        <v>423</v>
      </c>
      <c r="L29" s="41">
        <f>SUM(L6:L28)</f>
        <v>197</v>
      </c>
      <c r="M29" s="41">
        <f>SUM(M6:M28)</f>
        <v>328</v>
      </c>
      <c r="N29" s="41">
        <f>SUM(N6:N28)</f>
        <v>116</v>
      </c>
      <c r="O29" s="41">
        <f>SUM(O6:O28)</f>
        <v>0</v>
      </c>
      <c r="P29" s="41">
        <f>SUM(P6:P28)</f>
        <v>116</v>
      </c>
      <c r="Q29" s="42">
        <f>IFERROR(P29/M29,"-")</f>
        <v>0.35365853658537</v>
      </c>
      <c r="R29" s="76">
        <f>SUM(R6:R28)</f>
        <v>46</v>
      </c>
      <c r="S29" s="76">
        <f>SUM(S6:S28)</f>
        <v>23</v>
      </c>
      <c r="T29" s="42">
        <f>IFERROR(R29/P29,"-")</f>
        <v>0.39655172413793</v>
      </c>
      <c r="U29" s="188">
        <f>IFERROR(J29/P29,"-")</f>
        <v>8586.2068965517</v>
      </c>
      <c r="V29" s="44">
        <f>SUM(V6:V28)</f>
        <v>32</v>
      </c>
      <c r="W29" s="42">
        <f>IFERROR(V29/P29,"-")</f>
        <v>0.27586206896552</v>
      </c>
      <c r="X29" s="183">
        <f>SUM(X6:X28)</f>
        <v>736000</v>
      </c>
      <c r="Y29" s="183">
        <f>IFERROR(X29/P29,"-")</f>
        <v>6344.8275862069</v>
      </c>
      <c r="Z29" s="183">
        <f>IFERROR(X29/V29,"-")</f>
        <v>23000</v>
      </c>
      <c r="AA29" s="183">
        <f>X29-J29</f>
        <v>-260000</v>
      </c>
      <c r="AB29" s="45">
        <f>X29/J29</f>
        <v>0.73895582329317</v>
      </c>
      <c r="AC29" s="58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8"/>
    <mergeCell ref="J8:J8"/>
    <mergeCell ref="U8:U8"/>
    <mergeCell ref="AA8:AA8"/>
    <mergeCell ref="AB8:AB8"/>
    <mergeCell ref="A9:A9"/>
    <mergeCell ref="J9:J9"/>
    <mergeCell ref="U9:U9"/>
    <mergeCell ref="AA9:AA9"/>
    <mergeCell ref="AB9:AB9"/>
    <mergeCell ref="A10:A10"/>
    <mergeCell ref="J10:J10"/>
    <mergeCell ref="U10:U10"/>
    <mergeCell ref="AA10:AA10"/>
    <mergeCell ref="AB10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