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<sst xmlns="http://schemas.openxmlformats.org/spreadsheetml/2006/main" uniqueCount="212">
  <si>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</si>
  <si>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</si>
  <si>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</si>
  <si>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</si>
  <si>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</si>
  <si>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</si>
  <si>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</si>
  <si>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</si>
  <si>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</si>
  <si>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</si>
  <si>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</si>
  <si>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</si>
  <si>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</si>
  <si>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</si>
  <si>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</si>
  <si>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</si>
  <si>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</si>
  <si>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</si>
  <si>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</si>
  <si>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</si>
  <si>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</si>
  <si>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</si>
  <si>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</si>
  <si>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</si>
  <si>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</si>
  <si>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</si>
  <si>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</si>
  <si>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</si>
  <si>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</si>
  <si>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</si>
  <si>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</si>
  <si>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</si>
  <si>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</si>
  <si>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</si>
  <si>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</si>
  <si>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</si>
  <si>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</si>
  <si>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</si>
  <si>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</si>
  <si>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</si>
  <si>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</si>
  <si>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</si>
  <si>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</si>
  <si>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</si>
  <si>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</si>
  <si>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</si>
  <si>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</si>
  <si>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</si>
  <si>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</si>
  <si>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</si>
  <si>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</si>
  <si>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</si>
  <si>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</si>
  <si>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</si>
  <si>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</si>
  <si>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</si>
  <si>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</si>
  <si>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</si>
  <si>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</si>
  <si>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</si>
  <si>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</si>
  <si>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</si>
  <si>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sd975</t>
  </si>
  <si>
    <t>記事版風</t>
  </si>
  <si>
    <t>もう50代の熟女だけど、試しに付き合ってみる？</t>
  </si>
  <si>
    <t>lp02</t>
  </si>
  <si>
    <t>サンスポ関西</t>
  </si>
  <si>
    <t>4C終面全5段</t>
  </si>
  <si>
    <t>4月13日(土)</t>
  </si>
  <si>
    <t>sd976</t>
  </si>
  <si>
    <t>空電</t>
  </si>
  <si>
    <t>sd977</t>
  </si>
  <si>
    <t>出会うのは簡単。問題は出会った後だ。</t>
  </si>
  <si>
    <t>サンスポ関東</t>
  </si>
  <si>
    <t>全5段</t>
  </si>
  <si>
    <t>4月14日(日)</t>
  </si>
  <si>
    <t>sd978</t>
  </si>
  <si>
    <t>sd979</t>
  </si>
  <si>
    <t>★伊Zoo版</t>
  </si>
  <si>
    <t>10代・20代の若い女性、ほぼいません。その代わり熟女はいます</t>
  </si>
  <si>
    <t>4月27日(土)</t>
  </si>
  <si>
    <t>sd980</t>
  </si>
  <si>
    <t>sd981</t>
  </si>
  <si>
    <t>記事</t>
  </si>
  <si>
    <t>63「中年男性格付けチェック！大人の恋愛サービスAお金と時間の無駄のサービスB」</t>
  </si>
  <si>
    <t>スポーツ報知関西　1回目</t>
  </si>
  <si>
    <t>4C終面雑報</t>
  </si>
  <si>
    <t>sd982</t>
  </si>
  <si>
    <t>64「1960年代生まれの男性がすごい！過去最高の状態が発生中！」</t>
  </si>
  <si>
    <t>スポーツ報知関西　2回目</t>
  </si>
  <si>
    <t>sd983</t>
  </si>
  <si>
    <t>65「出会い系の時代終わる」</t>
  </si>
  <si>
    <t>スポーツ報知関西　3回目</t>
  </si>
  <si>
    <t>sd984</t>
  </si>
  <si>
    <t>66「学生いません！ギャルもいません！熟女！熟女！熟女！熟女！」</t>
  </si>
  <si>
    <t>スポーツ報知関西　4回目</t>
  </si>
  <si>
    <t>sd985</t>
  </si>
  <si>
    <t>67「定員になり次第、終了！！」</t>
  </si>
  <si>
    <t>スポーツ報知関西　5回目</t>
  </si>
  <si>
    <t>sd986</t>
  </si>
  <si>
    <t>68「久々に燃えました！」</t>
  </si>
  <si>
    <t>スポーツ報知関西　6回目</t>
  </si>
  <si>
    <t>sd987</t>
  </si>
  <si>
    <t>69「こんなにすごいのは初めてでした・・・」</t>
  </si>
  <si>
    <t>スポーツ報知関西　7回目</t>
  </si>
  <si>
    <t>sd988</t>
  </si>
  <si>
    <t>70「一皮ムケちゃいました」</t>
  </si>
  <si>
    <t>スポーツ報知関西　8回目</t>
  </si>
  <si>
    <t>sd989</t>
  </si>
  <si>
    <t>スポーツ報知関西　9回目</t>
  </si>
  <si>
    <t>sd990</t>
  </si>
  <si>
    <t>スポーツ報知関西　10回目</t>
  </si>
  <si>
    <t>sd991</t>
  </si>
  <si>
    <t>スポーツ報知関西　11回目</t>
  </si>
  <si>
    <t>sd992</t>
  </si>
  <si>
    <t>スポーツ報知関西　12回目</t>
  </si>
  <si>
    <t>sd993</t>
  </si>
  <si>
    <t>スポーツ報知関西　13回目</t>
  </si>
  <si>
    <t>sd994</t>
  </si>
  <si>
    <t>(空電共通)</t>
  </si>
  <si>
    <t>共通</t>
  </si>
  <si>
    <t>sd995</t>
  </si>
  <si>
    <t>右女３</t>
  </si>
  <si>
    <t>ニッカン西部</t>
  </si>
  <si>
    <t>半2段つかみ20段保証</t>
  </si>
  <si>
    <t>1～10日</t>
  </si>
  <si>
    <t>sd996</t>
  </si>
  <si>
    <t>11～20日</t>
  </si>
  <si>
    <t>sd997</t>
  </si>
  <si>
    <t>21～31日</t>
  </si>
  <si>
    <t>sd998</t>
  </si>
  <si>
    <t>sd999</t>
  </si>
  <si>
    <t>黒：右女３</t>
  </si>
  <si>
    <t>スポーツ報知関東</t>
  </si>
  <si>
    <t>20段保証</t>
  </si>
  <si>
    <t>sd1000</t>
  </si>
  <si>
    <t>求む！50歳以上の女性好き男性</t>
  </si>
  <si>
    <t>半3段つかみ20段保証</t>
  </si>
  <si>
    <t>sd1001</t>
  </si>
  <si>
    <t>半5段つかみ20段保証</t>
  </si>
  <si>
    <t>sd1002</t>
  </si>
  <si>
    <t>sd1003</t>
  </si>
  <si>
    <t>17時までに版</t>
  </si>
  <si>
    <t>17時までに…</t>
  </si>
  <si>
    <t>サンスポ関東 (半5段)</t>
  </si>
  <si>
    <t>4月26日(金)</t>
  </si>
  <si>
    <t>sd1004</t>
  </si>
  <si>
    <t>sd1005</t>
  </si>
  <si>
    <t>サンスポ関西 (半5段)</t>
  </si>
  <si>
    <t>sd1006</t>
  </si>
  <si>
    <t>sd1007</t>
  </si>
  <si>
    <t>スポニチ関東</t>
  </si>
  <si>
    <t>sd1008</t>
  </si>
  <si>
    <t>sd1009</t>
  </si>
  <si>
    <t>sd1010</t>
  </si>
  <si>
    <t>sd1011</t>
  </si>
  <si>
    <t>sd1012</t>
  </si>
  <si>
    <t>スポニチ関西</t>
  </si>
  <si>
    <t>sd1013</t>
  </si>
  <si>
    <t>sd1014</t>
  </si>
  <si>
    <t>sd1015</t>
  </si>
  <si>
    <t>もう50代の熟女だけど・・・</t>
  </si>
  <si>
    <t>sd1016</t>
  </si>
  <si>
    <t>sd1017</t>
  </si>
  <si>
    <t>ニッカン関西</t>
  </si>
  <si>
    <t>半2段つかみ10段保証</t>
  </si>
  <si>
    <t>sd1018</t>
  </si>
  <si>
    <t>sd1019</t>
  </si>
  <si>
    <t>sd1020</t>
  </si>
  <si>
    <t>sd1021</t>
  </si>
  <si>
    <t>57歳、明日初デート。俺はまた男になる。</t>
  </si>
  <si>
    <t>ニッカン関東</t>
  </si>
  <si>
    <t>4月21日(日)</t>
  </si>
  <si>
    <t>sd1022</t>
  </si>
  <si>
    <t>新聞 TOTAL</t>
  </si>
  <si>
    <t>●雑誌 広告</t>
  </si>
  <si>
    <t>dz053</t>
  </si>
  <si>
    <t>①女性からご飯に誘われる。男性はyesかnoか答えるだけ</t>
  </si>
  <si>
    <t>Tvnavi</t>
  </si>
  <si>
    <t>(月間Tvnavi)①</t>
  </si>
  <si>
    <t>4月24日(水)</t>
  </si>
  <si>
    <t>dz054</t>
  </si>
  <si>
    <t>dz055</t>
  </si>
  <si>
    <t>②TVnavi1（女性から男性をアプローチする結婚情報サイト）</t>
  </si>
  <si>
    <t>dz056</t>
  </si>
  <si>
    <t>雑誌 TOTAL</t>
  </si>
  <si>
    <t>●DVD 広告</t>
  </si>
  <si>
    <t>pk187</t>
  </si>
  <si>
    <t>三和出版</t>
  </si>
  <si>
    <t>DVD漫画たかし</t>
  </si>
  <si>
    <t>A5、日版PB、600円、7万部</t>
  </si>
  <si>
    <t>制服美少女46</t>
  </si>
  <si>
    <t>DVD対向4C1P</t>
  </si>
  <si>
    <t>4月11日(木)</t>
  </si>
  <si>
    <t>pk188</t>
  </si>
  <si>
    <t>pk189</t>
  </si>
  <si>
    <t>インフォメディア</t>
  </si>
  <si>
    <t>A5、日版PB、540円、8万部</t>
  </si>
  <si>
    <t>即ハメ絶頂!敏感ズボズボ五十路六十路妻</t>
  </si>
  <si>
    <t>4月17日(水)</t>
  </si>
  <si>
    <t>pk190</t>
  </si>
  <si>
    <t>pk191</t>
  </si>
  <si>
    <t>ダイアプレス</t>
  </si>
  <si>
    <t>A4、日版PB、780円</t>
  </si>
  <si>
    <t>最高級ランジェリーナ</t>
  </si>
  <si>
    <t>DVD袋表4C</t>
  </si>
  <si>
    <t>4月19日(金)</t>
  </si>
  <si>
    <t>pk192</t>
  </si>
  <si>
    <t>pk193</t>
  </si>
  <si>
    <t>ロシアの妖精</t>
  </si>
  <si>
    <t>pk194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</si>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</sst>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48</v>
      </c>
      <c r="D6" s="180">
        <v>3462000</v>
      </c>
      <c r="E6" s="79">
        <v>1549</v>
      </c>
      <c r="F6" s="79">
        <v>602</v>
      </c>
      <c r="G6" s="79">
        <v>1961</v>
      </c>
      <c r="H6" s="89">
        <v>270</v>
      </c>
      <c r="I6" s="90">
        <v>1</v>
      </c>
      <c r="J6" s="143">
        <f>H6+I6</f>
        <v>271</v>
      </c>
      <c r="K6" s="80">
        <f>IFERROR(J6/G6,"-")</f>
        <v>0.13819479857216</v>
      </c>
      <c r="L6" s="79">
        <v>117</v>
      </c>
      <c r="M6" s="79">
        <v>65</v>
      </c>
      <c r="N6" s="80">
        <f>IFERROR(L6/J6,"-")</f>
        <v>0.43173431734317</v>
      </c>
      <c r="O6" s="81">
        <f>IFERROR(D6/J6,"-")</f>
        <v>12774.907749077</v>
      </c>
      <c r="P6" s="82">
        <v>90</v>
      </c>
      <c r="Q6" s="80">
        <f>IFERROR(P6/J6,"-")</f>
        <v>0.33210332103321</v>
      </c>
      <c r="R6" s="185">
        <v>4716000</v>
      </c>
      <c r="S6" s="186">
        <f>IFERROR(R6/J6,"-")</f>
        <v>17402.21402214</v>
      </c>
      <c r="T6" s="186">
        <f>IFERROR(R6/P6,"-")</f>
        <v>52400</v>
      </c>
      <c r="U6" s="180">
        <f>IFERROR(R6-D6,"-")</f>
        <v>1254000</v>
      </c>
      <c r="V6" s="83">
        <f>R6/D6</f>
        <v>1.3622183708839</v>
      </c>
      <c r="W6" s="77"/>
      <c r="X6" s="142"/>
    </row>
    <row r="7" spans="1:24">
      <c r="A7" s="78"/>
      <c r="B7" s="84" t="s">
        <v>24</v>
      </c>
      <c r="C7" s="84">
        <v>4</v>
      </c>
      <c r="D7" s="180">
        <v>210000</v>
      </c>
      <c r="E7" s="79">
        <v>749</v>
      </c>
      <c r="F7" s="79">
        <v>55</v>
      </c>
      <c r="G7" s="79">
        <v>129</v>
      </c>
      <c r="H7" s="89">
        <v>26</v>
      </c>
      <c r="I7" s="90">
        <v>2</v>
      </c>
      <c r="J7" s="143">
        <f>H7+I7</f>
        <v>28</v>
      </c>
      <c r="K7" s="80">
        <f>IFERROR(J7/G7,"-")</f>
        <v>0.21705426356589</v>
      </c>
      <c r="L7" s="79">
        <v>10</v>
      </c>
      <c r="M7" s="79">
        <v>8</v>
      </c>
      <c r="N7" s="80">
        <f>IFERROR(L7/J7,"-")</f>
        <v>0.35714285714286</v>
      </c>
      <c r="O7" s="81">
        <f>IFERROR(D7/J7,"-")</f>
        <v>7500</v>
      </c>
      <c r="P7" s="82">
        <v>10</v>
      </c>
      <c r="Q7" s="80">
        <f>IFERROR(P7/J7,"-")</f>
        <v>0.35714285714286</v>
      </c>
      <c r="R7" s="185">
        <v>276000</v>
      </c>
      <c r="S7" s="186">
        <f>IFERROR(R7/J7,"-")</f>
        <v>9857.1428571429</v>
      </c>
      <c r="T7" s="186">
        <f>IFERROR(R7/P7,"-")</f>
        <v>27600</v>
      </c>
      <c r="U7" s="180">
        <f>IFERROR(R7-D7,"-")</f>
        <v>66000</v>
      </c>
      <c r="V7" s="83">
        <f>R7/D7</f>
        <v>1.3142857142857</v>
      </c>
      <c r="W7" s="77"/>
      <c r="X7" s="142"/>
    </row>
    <row r="8" spans="1:24">
      <c r="A8" s="78"/>
      <c r="B8" s="84" t="s">
        <v>25</v>
      </c>
      <c r="C8" s="84">
        <v>8</v>
      </c>
      <c r="D8" s="180">
        <v>414000</v>
      </c>
      <c r="E8" s="79">
        <v>904</v>
      </c>
      <c r="F8" s="79">
        <v>592</v>
      </c>
      <c r="G8" s="79">
        <v>643</v>
      </c>
      <c r="H8" s="89">
        <v>301</v>
      </c>
      <c r="I8" s="90">
        <v>8</v>
      </c>
      <c r="J8" s="143">
        <f>H8+I8</f>
        <v>309</v>
      </c>
      <c r="K8" s="80">
        <f>IFERROR(J8/G8,"-")</f>
        <v>0.4805598755832</v>
      </c>
      <c r="L8" s="79">
        <v>37</v>
      </c>
      <c r="M8" s="79">
        <v>83</v>
      </c>
      <c r="N8" s="80">
        <f>IFERROR(L8/J8,"-")</f>
        <v>0.11974110032362</v>
      </c>
      <c r="O8" s="81">
        <f>IFERROR(D8/J8,"-")</f>
        <v>1339.8058252427</v>
      </c>
      <c r="P8" s="82">
        <v>35</v>
      </c>
      <c r="Q8" s="80">
        <f>IFERROR(P8/J8,"-")</f>
        <v>0.11326860841424</v>
      </c>
      <c r="R8" s="185">
        <v>1186000</v>
      </c>
      <c r="S8" s="186">
        <f>IFERROR(R8/J8,"-")</f>
        <v>3838.1877022654</v>
      </c>
      <c r="T8" s="186">
        <f>IFERROR(R8/P8,"-")</f>
        <v>33885.714285714</v>
      </c>
      <c r="U8" s="180">
        <f>IFERROR(R8-D8,"-")</f>
        <v>772000</v>
      </c>
      <c r="V8" s="83">
        <f>R8/D8</f>
        <v>2.8647342995169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4086000</v>
      </c>
      <c r="E11" s="41">
        <f>SUM(E6:E9)</f>
        <v>3202</v>
      </c>
      <c r="F11" s="41">
        <f>SUM(F6:F9)</f>
        <v>1249</v>
      </c>
      <c r="G11" s="41">
        <f>SUM(G6:G9)</f>
        <v>2733</v>
      </c>
      <c r="H11" s="41">
        <f>SUM(H6:H9)</f>
        <v>597</v>
      </c>
      <c r="I11" s="41">
        <f>SUM(I6:I9)</f>
        <v>11</v>
      </c>
      <c r="J11" s="41">
        <f>SUM(J6:J9)</f>
        <v>608</v>
      </c>
      <c r="K11" s="42">
        <f>IFERROR(J11/G11,"-")</f>
        <v>0.22246615440907</v>
      </c>
      <c r="L11" s="76">
        <f>SUM(L6:L9)</f>
        <v>164</v>
      </c>
      <c r="M11" s="76">
        <f>SUM(M6:M9)</f>
        <v>156</v>
      </c>
      <c r="N11" s="42">
        <f>IFERROR(L11/J11,"-")</f>
        <v>0.26973684210526</v>
      </c>
      <c r="O11" s="43">
        <f>IFERROR(D11/J11,"-")</f>
        <v>6720.3947368421</v>
      </c>
      <c r="P11" s="44">
        <f>SUM(P6:P9)</f>
        <v>135</v>
      </c>
      <c r="Q11" s="42">
        <f>IFERROR(P11/J11,"-")</f>
        <v>0.22203947368421</v>
      </c>
      <c r="R11" s="183">
        <f>SUM(R6:R9)</f>
        <v>6178000</v>
      </c>
      <c r="S11" s="183">
        <f>IFERROR(R11/J11,"-")</f>
        <v>10161.184210526</v>
      </c>
      <c r="T11" s="183">
        <f>IFERROR(P11/P11,"-")</f>
        <v>1</v>
      </c>
      <c r="U11" s="183">
        <f>SUM(U6:U9)</f>
        <v>2092000</v>
      </c>
      <c r="V11" s="45">
        <f>IFERROR(R11/D11,"-")</f>
        <v>1.5119921683798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2.0540935672515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684000</v>
      </c>
      <c r="K6" s="79">
        <v>11</v>
      </c>
      <c r="L6" s="79">
        <v>0</v>
      </c>
      <c r="M6" s="79">
        <v>75</v>
      </c>
      <c r="N6" s="89">
        <v>3</v>
      </c>
      <c r="O6" s="90">
        <v>0</v>
      </c>
      <c r="P6" s="91">
        <f>N6+O6</f>
        <v>3</v>
      </c>
      <c r="Q6" s="80">
        <f>IFERROR(P6/M6,"-")</f>
        <v>0.04</v>
      </c>
      <c r="R6" s="79">
        <v>0</v>
      </c>
      <c r="S6" s="79">
        <v>0</v>
      </c>
      <c r="T6" s="80">
        <f>IFERROR(R6/(P6),"-")</f>
        <v>0</v>
      </c>
      <c r="U6" s="186">
        <f>IFERROR(J6/SUM(N6:O11),"-")</f>
        <v>20117.647058824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SUM(X6:X11)-SUM(J6:J11)</f>
        <v>721000</v>
      </c>
      <c r="AB6" s="83">
        <f>SUM(X6:X11)/SUM(J6:J11)</f>
        <v>2.0540935672515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0.66666666666667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83</v>
      </c>
      <c r="L7" s="79">
        <v>43</v>
      </c>
      <c r="M7" s="79">
        <v>40</v>
      </c>
      <c r="N7" s="89">
        <v>12</v>
      </c>
      <c r="O7" s="90">
        <v>0</v>
      </c>
      <c r="P7" s="91">
        <f>N7+O7</f>
        <v>12</v>
      </c>
      <c r="Q7" s="80">
        <f>IFERROR(P7/M7,"-")</f>
        <v>0.3</v>
      </c>
      <c r="R7" s="79">
        <v>6</v>
      </c>
      <c r="S7" s="79">
        <v>3</v>
      </c>
      <c r="T7" s="80">
        <f>IFERROR(R7/(P7),"-")</f>
        <v>0.5</v>
      </c>
      <c r="U7" s="186"/>
      <c r="V7" s="82">
        <v>8</v>
      </c>
      <c r="W7" s="80">
        <f>IF(P7=0,"-",V7/P7)</f>
        <v>0.66666666666667</v>
      </c>
      <c r="X7" s="185">
        <v>1057000</v>
      </c>
      <c r="Y7" s="186">
        <f>IFERROR(X7/P7,"-")</f>
        <v>88083.333333333</v>
      </c>
      <c r="Z7" s="186">
        <f>IFERROR(X7/V7,"-")</f>
        <v>132125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0.16666666666667</v>
      </c>
      <c r="BG7" s="110">
        <v>1</v>
      </c>
      <c r="BH7" s="112">
        <f>IFERROR(BG7/BE7,"-")</f>
        <v>0.5</v>
      </c>
      <c r="BI7" s="113">
        <v>3000</v>
      </c>
      <c r="BJ7" s="114">
        <f>IFERROR(BI7/BE7,"-")</f>
        <v>1500</v>
      </c>
      <c r="BK7" s="115">
        <v>1</v>
      </c>
      <c r="BL7" s="115"/>
      <c r="BM7" s="115"/>
      <c r="BN7" s="117">
        <v>4</v>
      </c>
      <c r="BO7" s="118">
        <f>IF(P7=0,"",IF(BN7=0,"",(BN7/P7)))</f>
        <v>0.33333333333333</v>
      </c>
      <c r="BP7" s="119">
        <v>3</v>
      </c>
      <c r="BQ7" s="120">
        <f>IFERROR(BP7/BN7,"-")</f>
        <v>0.75</v>
      </c>
      <c r="BR7" s="121">
        <v>471000</v>
      </c>
      <c r="BS7" s="122">
        <f>IFERROR(BR7/BN7,"-")</f>
        <v>117750</v>
      </c>
      <c r="BT7" s="123"/>
      <c r="BU7" s="123"/>
      <c r="BV7" s="123">
        <v>3</v>
      </c>
      <c r="BW7" s="124">
        <v>4</v>
      </c>
      <c r="BX7" s="125">
        <f>IF(P7=0,"",IF(BW7=0,"",(BW7/P7)))</f>
        <v>0.33333333333333</v>
      </c>
      <c r="BY7" s="126">
        <v>3</v>
      </c>
      <c r="BZ7" s="127">
        <f>IFERROR(BY7/BW7,"-")</f>
        <v>0.75</v>
      </c>
      <c r="CA7" s="128">
        <v>289000</v>
      </c>
      <c r="CB7" s="129">
        <f>IFERROR(CA7/BW7,"-")</f>
        <v>72250</v>
      </c>
      <c r="CC7" s="130"/>
      <c r="CD7" s="130"/>
      <c r="CE7" s="130">
        <v>3</v>
      </c>
      <c r="CF7" s="131">
        <v>2</v>
      </c>
      <c r="CG7" s="132">
        <f>IF(P7=0,"",IF(CF7=0,"",(CF7/P7)))</f>
        <v>0.16666666666667</v>
      </c>
      <c r="CH7" s="133">
        <v>1</v>
      </c>
      <c r="CI7" s="134">
        <f>IFERROR(CH7/CF7,"-")</f>
        <v>0.5</v>
      </c>
      <c r="CJ7" s="135">
        <v>294000</v>
      </c>
      <c r="CK7" s="136">
        <f>IFERROR(CJ7/CF7,"-")</f>
        <v>147000</v>
      </c>
      <c r="CL7" s="137"/>
      <c r="CM7" s="137"/>
      <c r="CN7" s="137">
        <v>1</v>
      </c>
      <c r="CO7" s="138">
        <v>8</v>
      </c>
      <c r="CP7" s="139">
        <v>1057000</v>
      </c>
      <c r="CQ7" s="139">
        <v>294000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72</v>
      </c>
      <c r="F8" s="189" t="s">
        <v>65</v>
      </c>
      <c r="G8" s="88" t="s">
        <v>73</v>
      </c>
      <c r="H8" s="88" t="s">
        <v>74</v>
      </c>
      <c r="I8" s="191" t="s">
        <v>75</v>
      </c>
      <c r="J8" s="180"/>
      <c r="K8" s="79">
        <v>12</v>
      </c>
      <c r="L8" s="79">
        <v>0</v>
      </c>
      <c r="M8" s="79">
        <v>46</v>
      </c>
      <c r="N8" s="89">
        <v>2</v>
      </c>
      <c r="O8" s="90">
        <v>0</v>
      </c>
      <c r="P8" s="91">
        <f>N8+O8</f>
        <v>2</v>
      </c>
      <c r="Q8" s="80">
        <f>IFERROR(P8/M8,"-")</f>
        <v>0.043478260869565</v>
      </c>
      <c r="R8" s="79">
        <v>1</v>
      </c>
      <c r="S8" s="79">
        <v>0</v>
      </c>
      <c r="T8" s="80">
        <f>IFERROR(R8/(P8),"-")</f>
        <v>0.5</v>
      </c>
      <c r="U8" s="186"/>
      <c r="V8" s="82">
        <v>1</v>
      </c>
      <c r="W8" s="80">
        <f>IF(P8=0,"-",V8/P8)</f>
        <v>0.5</v>
      </c>
      <c r="X8" s="185">
        <v>127000</v>
      </c>
      <c r="Y8" s="186">
        <f>IFERROR(X8/P8,"-")</f>
        <v>63500</v>
      </c>
      <c r="Z8" s="186">
        <f>IFERROR(X8/V8,"-")</f>
        <v>127000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127000</v>
      </c>
      <c r="CB8" s="129">
        <f>IFERROR(CA8/BW8,"-")</f>
        <v>127000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127000</v>
      </c>
      <c r="CQ8" s="139">
        <v>127000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76</v>
      </c>
      <c r="C9" s="189"/>
      <c r="D9" s="189" t="s">
        <v>63</v>
      </c>
      <c r="E9" s="189" t="s">
        <v>72</v>
      </c>
      <c r="F9" s="189" t="s">
        <v>70</v>
      </c>
      <c r="G9" s="88"/>
      <c r="H9" s="88"/>
      <c r="I9" s="88"/>
      <c r="J9" s="180"/>
      <c r="K9" s="79">
        <v>36</v>
      </c>
      <c r="L9" s="79">
        <v>19</v>
      </c>
      <c r="M9" s="79">
        <v>2</v>
      </c>
      <c r="N9" s="89">
        <v>4</v>
      </c>
      <c r="O9" s="90">
        <v>0</v>
      </c>
      <c r="P9" s="91">
        <f>N9+O9</f>
        <v>4</v>
      </c>
      <c r="Q9" s="80">
        <f>IFERROR(P9/M9,"-")</f>
        <v>2</v>
      </c>
      <c r="R9" s="79">
        <v>3</v>
      </c>
      <c r="S9" s="79">
        <v>0</v>
      </c>
      <c r="T9" s="80">
        <f>IFERROR(R9/(P9),"-")</f>
        <v>0.75</v>
      </c>
      <c r="U9" s="186"/>
      <c r="V9" s="82">
        <v>1</v>
      </c>
      <c r="W9" s="80">
        <f>IF(P9=0,"-",V9/P9)</f>
        <v>0.25</v>
      </c>
      <c r="X9" s="185">
        <v>8000</v>
      </c>
      <c r="Y9" s="186">
        <f>IFERROR(X9/P9,"-")</f>
        <v>2000</v>
      </c>
      <c r="Z9" s="186">
        <f>IFERROR(X9/V9,"-")</f>
        <v>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>
        <v>1</v>
      </c>
      <c r="BZ9" s="127">
        <f>IFERROR(BY9/BW9,"-")</f>
        <v>1</v>
      </c>
      <c r="CA9" s="128">
        <v>8000</v>
      </c>
      <c r="CB9" s="129">
        <f>IFERROR(CA9/BW9,"-")</f>
        <v>8000</v>
      </c>
      <c r="CC9" s="130"/>
      <c r="CD9" s="130">
        <v>1</v>
      </c>
      <c r="CE9" s="130"/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8000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79</v>
      </c>
      <c r="F10" s="189" t="s">
        <v>65</v>
      </c>
      <c r="G10" s="88" t="s">
        <v>73</v>
      </c>
      <c r="H10" s="88" t="s">
        <v>74</v>
      </c>
      <c r="I10" s="190" t="s">
        <v>80</v>
      </c>
      <c r="J10" s="180"/>
      <c r="K10" s="79">
        <v>19</v>
      </c>
      <c r="L10" s="79">
        <v>0</v>
      </c>
      <c r="M10" s="79">
        <v>70</v>
      </c>
      <c r="N10" s="89">
        <v>6</v>
      </c>
      <c r="O10" s="90">
        <v>0</v>
      </c>
      <c r="P10" s="91">
        <f>N10+O10</f>
        <v>6</v>
      </c>
      <c r="Q10" s="80">
        <f>IFERROR(P10/M10,"-")</f>
        <v>0.085714285714286</v>
      </c>
      <c r="R10" s="79">
        <v>2</v>
      </c>
      <c r="S10" s="79">
        <v>3</v>
      </c>
      <c r="T10" s="80">
        <f>IFERROR(R10/(P10),"-")</f>
        <v>0.33333333333333</v>
      </c>
      <c r="U10" s="186"/>
      <c r="V10" s="82">
        <v>1</v>
      </c>
      <c r="W10" s="80">
        <f>IF(P10=0,"-",V10/P10)</f>
        <v>0.16666666666667</v>
      </c>
      <c r="X10" s="185">
        <v>8000</v>
      </c>
      <c r="Y10" s="186">
        <f>IFERROR(X10/P10,"-")</f>
        <v>1333.3333333333</v>
      </c>
      <c r="Z10" s="186">
        <f>IFERROR(X10/V10,"-")</f>
        <v>8000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0.5</v>
      </c>
      <c r="BP10" s="119">
        <v>1</v>
      </c>
      <c r="BQ10" s="120">
        <f>IFERROR(BP10/BN10,"-")</f>
        <v>0.33333333333333</v>
      </c>
      <c r="BR10" s="121">
        <v>8000</v>
      </c>
      <c r="BS10" s="122">
        <f>IFERROR(BR10/BN10,"-")</f>
        <v>2666.6666666667</v>
      </c>
      <c r="BT10" s="123"/>
      <c r="BU10" s="123">
        <v>1</v>
      </c>
      <c r="BV10" s="123"/>
      <c r="BW10" s="124">
        <v>1</v>
      </c>
      <c r="BX10" s="125">
        <f>IF(P10=0,"",IF(BW10=0,"",(BW10/P10)))</f>
        <v>0.16666666666667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8000</v>
      </c>
      <c r="CQ10" s="139">
        <v>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78</v>
      </c>
      <c r="E11" s="189" t="s">
        <v>79</v>
      </c>
      <c r="F11" s="189" t="s">
        <v>70</v>
      </c>
      <c r="G11" s="88"/>
      <c r="H11" s="88"/>
      <c r="I11" s="88"/>
      <c r="J11" s="180"/>
      <c r="K11" s="79">
        <v>35</v>
      </c>
      <c r="L11" s="79">
        <v>28</v>
      </c>
      <c r="M11" s="79">
        <v>16</v>
      </c>
      <c r="N11" s="89">
        <v>7</v>
      </c>
      <c r="O11" s="90">
        <v>0</v>
      </c>
      <c r="P11" s="91">
        <f>N11+O11</f>
        <v>7</v>
      </c>
      <c r="Q11" s="80">
        <f>IFERROR(P11/M11,"-")</f>
        <v>0.4375</v>
      </c>
      <c r="R11" s="79">
        <v>3</v>
      </c>
      <c r="S11" s="79">
        <v>1</v>
      </c>
      <c r="T11" s="80">
        <f>IFERROR(R11/(P11),"-")</f>
        <v>0.42857142857143</v>
      </c>
      <c r="U11" s="186"/>
      <c r="V11" s="82">
        <v>3</v>
      </c>
      <c r="W11" s="80">
        <f>IF(P11=0,"-",V11/P11)</f>
        <v>0.42857142857143</v>
      </c>
      <c r="X11" s="185">
        <v>205000</v>
      </c>
      <c r="Y11" s="186">
        <f>IFERROR(X11/P11,"-")</f>
        <v>29285.714285714</v>
      </c>
      <c r="Z11" s="186">
        <f>IFERROR(X11/V11,"-")</f>
        <v>68333.333333333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0.28571428571429</v>
      </c>
      <c r="BG11" s="110">
        <v>1</v>
      </c>
      <c r="BH11" s="112">
        <f>IFERROR(BG11/BE11,"-")</f>
        <v>0.5</v>
      </c>
      <c r="BI11" s="113">
        <v>5000</v>
      </c>
      <c r="BJ11" s="114">
        <f>IFERROR(BI11/BE11,"-")</f>
        <v>2500</v>
      </c>
      <c r="BK11" s="115">
        <v>1</v>
      </c>
      <c r="BL11" s="115"/>
      <c r="BM11" s="115"/>
      <c r="BN11" s="117">
        <v>1</v>
      </c>
      <c r="BO11" s="118">
        <f>IF(P11=0,"",IF(BN11=0,"",(BN11/P11)))</f>
        <v>0.14285714285714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0.42857142857143</v>
      </c>
      <c r="BY11" s="126">
        <v>1</v>
      </c>
      <c r="BZ11" s="127">
        <f>IFERROR(BY11/BW11,"-")</f>
        <v>0.33333333333333</v>
      </c>
      <c r="CA11" s="128">
        <v>145000</v>
      </c>
      <c r="CB11" s="129">
        <f>IFERROR(CA11/BW11,"-")</f>
        <v>48333.333333333</v>
      </c>
      <c r="CC11" s="130"/>
      <c r="CD11" s="130"/>
      <c r="CE11" s="130">
        <v>1</v>
      </c>
      <c r="CF11" s="131">
        <v>1</v>
      </c>
      <c r="CG11" s="132">
        <f>IF(P11=0,"",IF(CF11=0,"",(CF11/P11)))</f>
        <v>0.14285714285714</v>
      </c>
      <c r="CH11" s="133">
        <v>1</v>
      </c>
      <c r="CI11" s="134">
        <f>IFERROR(CH11/CF11,"-")</f>
        <v>1</v>
      </c>
      <c r="CJ11" s="135">
        <v>65000</v>
      </c>
      <c r="CK11" s="136">
        <f>IFERROR(CJ11/CF11,"-")</f>
        <v>65000</v>
      </c>
      <c r="CL11" s="137"/>
      <c r="CM11" s="137"/>
      <c r="CN11" s="137">
        <v>1</v>
      </c>
      <c r="CO11" s="138">
        <v>3</v>
      </c>
      <c r="CP11" s="139">
        <v>205000</v>
      </c>
      <c r="CQ11" s="139">
        <v>145000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0.88055555555556</v>
      </c>
      <c r="B12" s="189" t="s">
        <v>82</v>
      </c>
      <c r="C12" s="189"/>
      <c r="D12" s="189" t="s">
        <v>83</v>
      </c>
      <c r="E12" s="189" t="s">
        <v>84</v>
      </c>
      <c r="F12" s="189" t="s">
        <v>65</v>
      </c>
      <c r="G12" s="88" t="s">
        <v>85</v>
      </c>
      <c r="H12" s="88" t="s">
        <v>86</v>
      </c>
      <c r="I12" s="88"/>
      <c r="J12" s="180">
        <v>360000</v>
      </c>
      <c r="K12" s="79">
        <v>0</v>
      </c>
      <c r="L12" s="79">
        <v>0</v>
      </c>
      <c r="M12" s="79">
        <v>14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IFERROR(J12/SUM(N12:O25),"-")</f>
        <v>13846.153846154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SUM(X12:X25)-SUM(J12:J25)</f>
        <v>-43000</v>
      </c>
      <c r="AB12" s="83">
        <f>SUM(X12:X25)/SUM(J12:J25)</f>
        <v>0.88055555555556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83</v>
      </c>
      <c r="E13" s="189" t="s">
        <v>88</v>
      </c>
      <c r="F13" s="189" t="s">
        <v>65</v>
      </c>
      <c r="G13" s="88" t="s">
        <v>89</v>
      </c>
      <c r="H13" s="88" t="s">
        <v>86</v>
      </c>
      <c r="I13" s="88"/>
      <c r="J13" s="180"/>
      <c r="K13" s="79">
        <v>1</v>
      </c>
      <c r="L13" s="79">
        <v>0</v>
      </c>
      <c r="M13" s="79">
        <v>12</v>
      </c>
      <c r="N13" s="89">
        <v>1</v>
      </c>
      <c r="O13" s="90">
        <v>0</v>
      </c>
      <c r="P13" s="91">
        <f>N13+O13</f>
        <v>1</v>
      </c>
      <c r="Q13" s="80">
        <f>IFERROR(P13/M13,"-")</f>
        <v>0.083333333333333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83</v>
      </c>
      <c r="E14" s="189" t="s">
        <v>91</v>
      </c>
      <c r="F14" s="189" t="s">
        <v>65</v>
      </c>
      <c r="G14" s="88" t="s">
        <v>92</v>
      </c>
      <c r="H14" s="88" t="s">
        <v>86</v>
      </c>
      <c r="I14" s="88"/>
      <c r="J14" s="180"/>
      <c r="K14" s="79">
        <v>3</v>
      </c>
      <c r="L14" s="79">
        <v>0</v>
      </c>
      <c r="M14" s="79">
        <v>18</v>
      </c>
      <c r="N14" s="89">
        <v>1</v>
      </c>
      <c r="O14" s="90">
        <v>0</v>
      </c>
      <c r="P14" s="91">
        <f>N14+O14</f>
        <v>1</v>
      </c>
      <c r="Q14" s="80">
        <f>IFERROR(P14/M14,"-")</f>
        <v>0.055555555555556</v>
      </c>
      <c r="R14" s="79">
        <v>0</v>
      </c>
      <c r="S14" s="79">
        <v>0</v>
      </c>
      <c r="T14" s="80">
        <f>IFERROR(R14/(P14),"-")</f>
        <v>0</v>
      </c>
      <c r="U14" s="186"/>
      <c r="V14" s="82">
        <v>1</v>
      </c>
      <c r="W14" s="80">
        <f>IF(P14=0,"-",V14/P14)</f>
        <v>1</v>
      </c>
      <c r="X14" s="185">
        <v>3000</v>
      </c>
      <c r="Y14" s="186">
        <f>IFERROR(X14/P14,"-")</f>
        <v>3000</v>
      </c>
      <c r="Z14" s="186">
        <f>IFERROR(X14/V14,"-")</f>
        <v>3000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83</v>
      </c>
      <c r="E15" s="189" t="s">
        <v>94</v>
      </c>
      <c r="F15" s="189" t="s">
        <v>65</v>
      </c>
      <c r="G15" s="88" t="s">
        <v>95</v>
      </c>
      <c r="H15" s="88" t="s">
        <v>86</v>
      </c>
      <c r="I15" s="88"/>
      <c r="J15" s="180"/>
      <c r="K15" s="79">
        <v>8</v>
      </c>
      <c r="L15" s="79">
        <v>0</v>
      </c>
      <c r="M15" s="79">
        <v>40</v>
      </c>
      <c r="N15" s="89">
        <v>3</v>
      </c>
      <c r="O15" s="90">
        <v>0</v>
      </c>
      <c r="P15" s="91">
        <f>N15+O15</f>
        <v>3</v>
      </c>
      <c r="Q15" s="80">
        <f>IFERROR(P15/M15,"-")</f>
        <v>0.075</v>
      </c>
      <c r="R15" s="79">
        <v>3</v>
      </c>
      <c r="S15" s="79">
        <v>0</v>
      </c>
      <c r="T15" s="80">
        <f>IFERROR(R15/(P15),"-")</f>
        <v>1</v>
      </c>
      <c r="U15" s="186"/>
      <c r="V15" s="82">
        <v>3</v>
      </c>
      <c r="W15" s="80">
        <f>IF(P15=0,"-",V15/P15)</f>
        <v>1</v>
      </c>
      <c r="X15" s="185">
        <v>81000</v>
      </c>
      <c r="Y15" s="186">
        <f>IFERROR(X15/P15,"-")</f>
        <v>27000</v>
      </c>
      <c r="Z15" s="186">
        <f>IFERROR(X15/V15,"-")</f>
        <v>27000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>
        <v>1</v>
      </c>
      <c r="BH15" s="112">
        <f>IFERROR(BG15/BE15,"-")</f>
        <v>1</v>
      </c>
      <c r="BI15" s="113">
        <v>20000</v>
      </c>
      <c r="BJ15" s="114">
        <f>IFERROR(BI15/BE15,"-")</f>
        <v>20000</v>
      </c>
      <c r="BK15" s="115"/>
      <c r="BL15" s="115"/>
      <c r="BM15" s="115">
        <v>1</v>
      </c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>
        <v>2</v>
      </c>
      <c r="BZ15" s="127">
        <f>IFERROR(BY15/BW15,"-")</f>
        <v>1</v>
      </c>
      <c r="CA15" s="128">
        <v>61000</v>
      </c>
      <c r="CB15" s="129">
        <f>IFERROR(CA15/BW15,"-")</f>
        <v>30500</v>
      </c>
      <c r="CC15" s="130"/>
      <c r="CD15" s="130"/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81000</v>
      </c>
      <c r="CQ15" s="139">
        <v>31000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83</v>
      </c>
      <c r="E16" s="189" t="s">
        <v>97</v>
      </c>
      <c r="F16" s="189" t="s">
        <v>65</v>
      </c>
      <c r="G16" s="88" t="s">
        <v>98</v>
      </c>
      <c r="H16" s="88" t="s">
        <v>86</v>
      </c>
      <c r="I16" s="88"/>
      <c r="J16" s="180"/>
      <c r="K16" s="79">
        <v>2</v>
      </c>
      <c r="L16" s="79">
        <v>0</v>
      </c>
      <c r="M16" s="79">
        <v>15</v>
      </c>
      <c r="N16" s="89">
        <v>1</v>
      </c>
      <c r="O16" s="90">
        <v>0</v>
      </c>
      <c r="P16" s="91">
        <f>N16+O16</f>
        <v>1</v>
      </c>
      <c r="Q16" s="80">
        <f>IFERROR(P16/M16,"-")</f>
        <v>0.066666666666667</v>
      </c>
      <c r="R16" s="79">
        <v>1</v>
      </c>
      <c r="S16" s="79">
        <v>0</v>
      </c>
      <c r="T16" s="80">
        <f>IFERROR(R16/(P16),"-")</f>
        <v>1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99</v>
      </c>
      <c r="C17" s="189"/>
      <c r="D17" s="189" t="s">
        <v>83</v>
      </c>
      <c r="E17" s="189" t="s">
        <v>100</v>
      </c>
      <c r="F17" s="189" t="s">
        <v>65</v>
      </c>
      <c r="G17" s="88" t="s">
        <v>101</v>
      </c>
      <c r="H17" s="88" t="s">
        <v>86</v>
      </c>
      <c r="I17" s="88"/>
      <c r="J17" s="180"/>
      <c r="K17" s="79">
        <v>2</v>
      </c>
      <c r="L17" s="79">
        <v>0</v>
      </c>
      <c r="M17" s="79">
        <v>10</v>
      </c>
      <c r="N17" s="89">
        <v>2</v>
      </c>
      <c r="O17" s="90">
        <v>0</v>
      </c>
      <c r="P17" s="91">
        <f>N17+O17</f>
        <v>2</v>
      </c>
      <c r="Q17" s="80">
        <f>IFERROR(P17/M17,"-")</f>
        <v>0.2</v>
      </c>
      <c r="R17" s="79">
        <v>2</v>
      </c>
      <c r="S17" s="79">
        <v>0</v>
      </c>
      <c r="T17" s="80">
        <f>IFERROR(R17/(P17),"-")</f>
        <v>1</v>
      </c>
      <c r="U17" s="186"/>
      <c r="V17" s="82">
        <v>1</v>
      </c>
      <c r="W17" s="80">
        <f>IF(P17=0,"-",V17/P17)</f>
        <v>0.5</v>
      </c>
      <c r="X17" s="185">
        <v>5000</v>
      </c>
      <c r="Y17" s="186">
        <f>IFERROR(X17/P17,"-")</f>
        <v>2500</v>
      </c>
      <c r="Z17" s="186">
        <f>IFERROR(X17/V17,"-")</f>
        <v>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>
        <v>1</v>
      </c>
      <c r="BQ17" s="120">
        <f>IFERROR(BP17/BN17,"-")</f>
        <v>1</v>
      </c>
      <c r="BR17" s="121">
        <v>5000</v>
      </c>
      <c r="BS17" s="122">
        <f>IFERROR(BR17/BN17,"-")</f>
        <v>5000</v>
      </c>
      <c r="BT17" s="123">
        <v>1</v>
      </c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102</v>
      </c>
      <c r="C18" s="189"/>
      <c r="D18" s="189" t="s">
        <v>83</v>
      </c>
      <c r="E18" s="189" t="s">
        <v>103</v>
      </c>
      <c r="F18" s="189" t="s">
        <v>65</v>
      </c>
      <c r="G18" s="88" t="s">
        <v>104</v>
      </c>
      <c r="H18" s="88" t="s">
        <v>86</v>
      </c>
      <c r="I18" s="88"/>
      <c r="J18" s="180"/>
      <c r="K18" s="79">
        <v>1</v>
      </c>
      <c r="L18" s="79">
        <v>0</v>
      </c>
      <c r="M18" s="79">
        <v>11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105</v>
      </c>
      <c r="C19" s="189"/>
      <c r="D19" s="189" t="s">
        <v>83</v>
      </c>
      <c r="E19" s="189" t="s">
        <v>106</v>
      </c>
      <c r="F19" s="189" t="s">
        <v>65</v>
      </c>
      <c r="G19" s="88" t="s">
        <v>107</v>
      </c>
      <c r="H19" s="88" t="s">
        <v>86</v>
      </c>
      <c r="I19" s="88"/>
      <c r="J19" s="180"/>
      <c r="K19" s="79">
        <v>0</v>
      </c>
      <c r="L19" s="79">
        <v>0</v>
      </c>
      <c r="M19" s="79">
        <v>6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108</v>
      </c>
      <c r="C20" s="189"/>
      <c r="D20" s="189" t="s">
        <v>83</v>
      </c>
      <c r="E20" s="189" t="s">
        <v>84</v>
      </c>
      <c r="F20" s="189" t="s">
        <v>65</v>
      </c>
      <c r="G20" s="88" t="s">
        <v>109</v>
      </c>
      <c r="H20" s="88" t="s">
        <v>86</v>
      </c>
      <c r="I20" s="88"/>
      <c r="J20" s="180"/>
      <c r="K20" s="79">
        <v>1</v>
      </c>
      <c r="L20" s="79">
        <v>0</v>
      </c>
      <c r="M20" s="79">
        <v>6</v>
      </c>
      <c r="N20" s="89">
        <v>1</v>
      </c>
      <c r="O20" s="90">
        <v>0</v>
      </c>
      <c r="P20" s="91">
        <f>N20+O20</f>
        <v>1</v>
      </c>
      <c r="Q20" s="80">
        <f>IFERROR(P20/M20,"-")</f>
        <v>0.16666666666667</v>
      </c>
      <c r="R20" s="79">
        <v>1</v>
      </c>
      <c r="S20" s="79">
        <v>0</v>
      </c>
      <c r="T20" s="80">
        <f>IFERROR(R20/(P20),"-")</f>
        <v>1</v>
      </c>
      <c r="U20" s="186"/>
      <c r="V20" s="82">
        <v>1</v>
      </c>
      <c r="W20" s="80">
        <f>IF(P20=0,"-",V20/P20)</f>
        <v>1</v>
      </c>
      <c r="X20" s="185">
        <v>8000</v>
      </c>
      <c r="Y20" s="186">
        <f>IFERROR(X20/P20,"-")</f>
        <v>8000</v>
      </c>
      <c r="Z20" s="186">
        <f>IFERROR(X20/V20,"-")</f>
        <v>8000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1</v>
      </c>
      <c r="BG20" s="110">
        <v>1</v>
      </c>
      <c r="BH20" s="112">
        <f>IFERROR(BG20/BE20,"-")</f>
        <v>1</v>
      </c>
      <c r="BI20" s="113">
        <v>8000</v>
      </c>
      <c r="BJ20" s="114">
        <f>IFERROR(BI20/BE20,"-")</f>
        <v>8000</v>
      </c>
      <c r="BK20" s="115"/>
      <c r="BL20" s="115">
        <v>1</v>
      </c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8000</v>
      </c>
      <c r="CQ20" s="139">
        <v>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110</v>
      </c>
      <c r="C21" s="189"/>
      <c r="D21" s="189" t="s">
        <v>83</v>
      </c>
      <c r="E21" s="189" t="s">
        <v>88</v>
      </c>
      <c r="F21" s="189" t="s">
        <v>65</v>
      </c>
      <c r="G21" s="88" t="s">
        <v>111</v>
      </c>
      <c r="H21" s="88" t="s">
        <v>86</v>
      </c>
      <c r="I21" s="88"/>
      <c r="J21" s="180"/>
      <c r="K21" s="79">
        <v>2</v>
      </c>
      <c r="L21" s="79">
        <v>0</v>
      </c>
      <c r="M21" s="79">
        <v>11</v>
      </c>
      <c r="N21" s="89">
        <v>1</v>
      </c>
      <c r="O21" s="90">
        <v>0</v>
      </c>
      <c r="P21" s="91">
        <f>N21+O21</f>
        <v>1</v>
      </c>
      <c r="Q21" s="80">
        <f>IFERROR(P21/M21,"-")</f>
        <v>0.090909090909091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112</v>
      </c>
      <c r="C22" s="189"/>
      <c r="D22" s="189" t="s">
        <v>83</v>
      </c>
      <c r="E22" s="189" t="s">
        <v>91</v>
      </c>
      <c r="F22" s="189" t="s">
        <v>65</v>
      </c>
      <c r="G22" s="88" t="s">
        <v>113</v>
      </c>
      <c r="H22" s="88" t="s">
        <v>86</v>
      </c>
      <c r="I22" s="88"/>
      <c r="J22" s="180"/>
      <c r="K22" s="79">
        <v>4</v>
      </c>
      <c r="L22" s="79">
        <v>0</v>
      </c>
      <c r="M22" s="79">
        <v>12</v>
      </c>
      <c r="N22" s="89">
        <v>2</v>
      </c>
      <c r="O22" s="90">
        <v>0</v>
      </c>
      <c r="P22" s="91">
        <f>N22+O22</f>
        <v>2</v>
      </c>
      <c r="Q22" s="80">
        <f>IFERROR(P22/M22,"-")</f>
        <v>0.16666666666667</v>
      </c>
      <c r="R22" s="79">
        <v>1</v>
      </c>
      <c r="S22" s="79">
        <v>0</v>
      </c>
      <c r="T22" s="80">
        <f>IFERROR(R22/(P22),"-")</f>
        <v>0.5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114</v>
      </c>
      <c r="C23" s="189"/>
      <c r="D23" s="189" t="s">
        <v>83</v>
      </c>
      <c r="E23" s="189" t="s">
        <v>94</v>
      </c>
      <c r="F23" s="189" t="s">
        <v>65</v>
      </c>
      <c r="G23" s="88" t="s">
        <v>115</v>
      </c>
      <c r="H23" s="88" t="s">
        <v>86</v>
      </c>
      <c r="I23" s="88"/>
      <c r="J23" s="180"/>
      <c r="K23" s="79">
        <v>6</v>
      </c>
      <c r="L23" s="79">
        <v>0</v>
      </c>
      <c r="M23" s="79">
        <v>29</v>
      </c>
      <c r="N23" s="89">
        <v>3</v>
      </c>
      <c r="O23" s="90">
        <v>0</v>
      </c>
      <c r="P23" s="91">
        <f>N23+O23</f>
        <v>3</v>
      </c>
      <c r="Q23" s="80">
        <f>IFERROR(P23/M23,"-")</f>
        <v>0.10344827586207</v>
      </c>
      <c r="R23" s="79">
        <v>1</v>
      </c>
      <c r="S23" s="79">
        <v>1</v>
      </c>
      <c r="T23" s="80">
        <f>IFERROR(R23/(P23),"-")</f>
        <v>0.33333333333333</v>
      </c>
      <c r="U23" s="186"/>
      <c r="V23" s="82">
        <v>2</v>
      </c>
      <c r="W23" s="80">
        <f>IF(P23=0,"-",V23/P23)</f>
        <v>0.66666666666667</v>
      </c>
      <c r="X23" s="185">
        <v>18000</v>
      </c>
      <c r="Y23" s="186">
        <f>IFERROR(X23/P23,"-")</f>
        <v>6000</v>
      </c>
      <c r="Z23" s="186">
        <f>IFERROR(X23/V23,"-")</f>
        <v>9000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0.66666666666667</v>
      </c>
      <c r="BG23" s="110">
        <v>1</v>
      </c>
      <c r="BH23" s="112">
        <f>IFERROR(BG23/BE23,"-")</f>
        <v>0.5</v>
      </c>
      <c r="BI23" s="113">
        <v>13000</v>
      </c>
      <c r="BJ23" s="114">
        <f>IFERROR(BI23/BE23,"-")</f>
        <v>6500</v>
      </c>
      <c r="BK23" s="115"/>
      <c r="BL23" s="115"/>
      <c r="BM23" s="115">
        <v>1</v>
      </c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5000</v>
      </c>
      <c r="CB23" s="129">
        <f>IFERROR(CA23/BW23,"-")</f>
        <v>5000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18000</v>
      </c>
      <c r="CQ23" s="139">
        <v>13000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83</v>
      </c>
      <c r="E24" s="189" t="s">
        <v>97</v>
      </c>
      <c r="F24" s="189" t="s">
        <v>65</v>
      </c>
      <c r="G24" s="88" t="s">
        <v>117</v>
      </c>
      <c r="H24" s="88" t="s">
        <v>86</v>
      </c>
      <c r="I24" s="88"/>
      <c r="J24" s="180"/>
      <c r="K24" s="79">
        <v>1</v>
      </c>
      <c r="L24" s="79">
        <v>0</v>
      </c>
      <c r="M24" s="79">
        <v>6</v>
      </c>
      <c r="N24" s="89">
        <v>1</v>
      </c>
      <c r="O24" s="90">
        <v>0</v>
      </c>
      <c r="P24" s="91">
        <f>N24+O24</f>
        <v>1</v>
      </c>
      <c r="Q24" s="80">
        <f>IFERROR(P24/M24,"-")</f>
        <v>0.16666666666667</v>
      </c>
      <c r="R24" s="79">
        <v>1</v>
      </c>
      <c r="S24" s="79">
        <v>0</v>
      </c>
      <c r="T24" s="80">
        <f>IFERROR(R24/(P24),"-")</f>
        <v>1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118</v>
      </c>
      <c r="C25" s="189"/>
      <c r="D25" s="189" t="s">
        <v>119</v>
      </c>
      <c r="E25" s="189" t="s">
        <v>119</v>
      </c>
      <c r="F25" s="189" t="s">
        <v>70</v>
      </c>
      <c r="G25" s="88" t="s">
        <v>120</v>
      </c>
      <c r="H25" s="88"/>
      <c r="I25" s="88"/>
      <c r="J25" s="180"/>
      <c r="K25" s="79">
        <v>169</v>
      </c>
      <c r="L25" s="79">
        <v>43</v>
      </c>
      <c r="M25" s="79">
        <v>13</v>
      </c>
      <c r="N25" s="89">
        <v>10</v>
      </c>
      <c r="O25" s="90">
        <v>0</v>
      </c>
      <c r="P25" s="91">
        <f>N25+O25</f>
        <v>10</v>
      </c>
      <c r="Q25" s="80">
        <f>IFERROR(P25/M25,"-")</f>
        <v>0.76923076923077</v>
      </c>
      <c r="R25" s="79">
        <v>3</v>
      </c>
      <c r="S25" s="79">
        <v>6</v>
      </c>
      <c r="T25" s="80">
        <f>IFERROR(R25/(P25),"-")</f>
        <v>0.3</v>
      </c>
      <c r="U25" s="186"/>
      <c r="V25" s="82">
        <v>6</v>
      </c>
      <c r="W25" s="80">
        <f>IF(P25=0,"-",V25/P25)</f>
        <v>0.6</v>
      </c>
      <c r="X25" s="185">
        <v>202000</v>
      </c>
      <c r="Y25" s="186">
        <f>IFERROR(X25/P25,"-")</f>
        <v>20200</v>
      </c>
      <c r="Z25" s="186">
        <f>IFERROR(X25/V25,"-")</f>
        <v>33666.666666667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</v>
      </c>
      <c r="BG25" s="110">
        <v>2</v>
      </c>
      <c r="BH25" s="112">
        <f>IFERROR(BG25/BE25,"-")</f>
        <v>1</v>
      </c>
      <c r="BI25" s="113">
        <v>8000</v>
      </c>
      <c r="BJ25" s="114">
        <f>IFERROR(BI25/BE25,"-")</f>
        <v>4000</v>
      </c>
      <c r="BK25" s="115">
        <v>2</v>
      </c>
      <c r="BL25" s="115"/>
      <c r="BM25" s="115"/>
      <c r="BN25" s="117">
        <v>4</v>
      </c>
      <c r="BO25" s="118">
        <f>IF(P25=0,"",IF(BN25=0,"",(BN25/P25)))</f>
        <v>0.4</v>
      </c>
      <c r="BP25" s="119">
        <v>2</v>
      </c>
      <c r="BQ25" s="120">
        <f>IFERROR(BP25/BN25,"-")</f>
        <v>0.5</v>
      </c>
      <c r="BR25" s="121">
        <v>51000</v>
      </c>
      <c r="BS25" s="122">
        <f>IFERROR(BR25/BN25,"-")</f>
        <v>12750</v>
      </c>
      <c r="BT25" s="123"/>
      <c r="BU25" s="123"/>
      <c r="BV25" s="123">
        <v>2</v>
      </c>
      <c r="BW25" s="124">
        <v>4</v>
      </c>
      <c r="BX25" s="125">
        <f>IF(P25=0,"",IF(BW25=0,"",(BW25/P25)))</f>
        <v>0.4</v>
      </c>
      <c r="BY25" s="126">
        <v>2</v>
      </c>
      <c r="BZ25" s="127">
        <f>IFERROR(BY25/BW25,"-")</f>
        <v>0.5</v>
      </c>
      <c r="CA25" s="128">
        <v>143000</v>
      </c>
      <c r="CB25" s="129">
        <f>IFERROR(CA25/BW25,"-")</f>
        <v>35750</v>
      </c>
      <c r="CC25" s="130"/>
      <c r="CD25" s="130"/>
      <c r="CE25" s="130">
        <v>2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6</v>
      </c>
      <c r="CP25" s="139">
        <v>202000</v>
      </c>
      <c r="CQ25" s="139">
        <v>105000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1.0125</v>
      </c>
      <c r="B26" s="189" t="s">
        <v>121</v>
      </c>
      <c r="C26" s="189"/>
      <c r="D26" s="189" t="s">
        <v>122</v>
      </c>
      <c r="E26" s="189" t="s">
        <v>84</v>
      </c>
      <c r="F26" s="189" t="s">
        <v>65</v>
      </c>
      <c r="G26" s="88" t="s">
        <v>123</v>
      </c>
      <c r="H26" s="88" t="s">
        <v>124</v>
      </c>
      <c r="I26" s="88" t="s">
        <v>125</v>
      </c>
      <c r="J26" s="180">
        <v>240000</v>
      </c>
      <c r="K26" s="79">
        <v>4</v>
      </c>
      <c r="L26" s="79">
        <v>0</v>
      </c>
      <c r="M26" s="79">
        <v>22</v>
      </c>
      <c r="N26" s="89">
        <v>4</v>
      </c>
      <c r="O26" s="90">
        <v>0</v>
      </c>
      <c r="P26" s="91">
        <f>N26+O26</f>
        <v>4</v>
      </c>
      <c r="Q26" s="80">
        <f>IFERROR(P26/M26,"-")</f>
        <v>0.18181818181818</v>
      </c>
      <c r="R26" s="79">
        <v>2</v>
      </c>
      <c r="S26" s="79">
        <v>0</v>
      </c>
      <c r="T26" s="80">
        <f>IFERROR(R26/(P26),"-")</f>
        <v>0.5</v>
      </c>
      <c r="U26" s="186">
        <f>IFERROR(J26/SUM(N26:O29),"-")</f>
        <v>14117.647058824</v>
      </c>
      <c r="V26" s="82">
        <v>1</v>
      </c>
      <c r="W26" s="80">
        <f>IF(P26=0,"-",V26/P26)</f>
        <v>0.25</v>
      </c>
      <c r="X26" s="185">
        <v>64000</v>
      </c>
      <c r="Y26" s="186">
        <f>IFERROR(X26/P26,"-")</f>
        <v>16000</v>
      </c>
      <c r="Z26" s="186">
        <f>IFERROR(X26/V26,"-")</f>
        <v>64000</v>
      </c>
      <c r="AA26" s="180">
        <f>SUM(X26:X29)-SUM(J26:J29)</f>
        <v>3000</v>
      </c>
      <c r="AB26" s="83">
        <f>SUM(X26:X29)/SUM(J26:J29)</f>
        <v>1.0125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0.5</v>
      </c>
      <c r="BY26" s="126">
        <v>1</v>
      </c>
      <c r="BZ26" s="127">
        <f>IFERROR(BY26/BW26,"-")</f>
        <v>0.5</v>
      </c>
      <c r="CA26" s="128">
        <v>64000</v>
      </c>
      <c r="CB26" s="129">
        <f>IFERROR(CA26/BW26,"-")</f>
        <v>32000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64000</v>
      </c>
      <c r="CQ26" s="139">
        <v>64000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126</v>
      </c>
      <c r="C27" s="189"/>
      <c r="D27" s="189" t="s">
        <v>122</v>
      </c>
      <c r="E27" s="189" t="s">
        <v>88</v>
      </c>
      <c r="F27" s="189" t="s">
        <v>65</v>
      </c>
      <c r="G27" s="88"/>
      <c r="H27" s="88" t="s">
        <v>124</v>
      </c>
      <c r="I27" s="88" t="s">
        <v>127</v>
      </c>
      <c r="J27" s="180"/>
      <c r="K27" s="79">
        <v>10</v>
      </c>
      <c r="L27" s="79">
        <v>0</v>
      </c>
      <c r="M27" s="79">
        <v>27</v>
      </c>
      <c r="N27" s="89">
        <v>1</v>
      </c>
      <c r="O27" s="90">
        <v>0</v>
      </c>
      <c r="P27" s="91">
        <f>N27+O27</f>
        <v>1</v>
      </c>
      <c r="Q27" s="80">
        <f>IFERROR(P27/M27,"-")</f>
        <v>0.037037037037037</v>
      </c>
      <c r="R27" s="79">
        <v>0</v>
      </c>
      <c r="S27" s="79">
        <v>1</v>
      </c>
      <c r="T27" s="80">
        <f>IFERROR(R27/(P27),"-")</f>
        <v>0</v>
      </c>
      <c r="U27" s="186"/>
      <c r="V27" s="82">
        <v>1</v>
      </c>
      <c r="W27" s="80">
        <f>IF(P27=0,"-",V27/P27)</f>
        <v>1</v>
      </c>
      <c r="X27" s="185">
        <v>8000</v>
      </c>
      <c r="Y27" s="186">
        <f>IFERROR(X27/P27,"-")</f>
        <v>8000</v>
      </c>
      <c r="Z27" s="186">
        <f>IFERROR(X27/V27,"-")</f>
        <v>8000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>
        <v>1</v>
      </c>
      <c r="BQ27" s="120">
        <f>IFERROR(BP27/BN27,"-")</f>
        <v>1</v>
      </c>
      <c r="BR27" s="121">
        <v>8000</v>
      </c>
      <c r="BS27" s="122">
        <f>IFERROR(BR27/BN27,"-")</f>
        <v>8000</v>
      </c>
      <c r="BT27" s="123"/>
      <c r="BU27" s="123">
        <v>1</v>
      </c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8000</v>
      </c>
      <c r="CQ27" s="139">
        <v>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128</v>
      </c>
      <c r="C28" s="189"/>
      <c r="D28" s="189" t="s">
        <v>122</v>
      </c>
      <c r="E28" s="189" t="s">
        <v>91</v>
      </c>
      <c r="F28" s="189" t="s">
        <v>65</v>
      </c>
      <c r="G28" s="88"/>
      <c r="H28" s="88" t="s">
        <v>124</v>
      </c>
      <c r="I28" s="88" t="s">
        <v>129</v>
      </c>
      <c r="J28" s="180"/>
      <c r="K28" s="79">
        <v>9</v>
      </c>
      <c r="L28" s="79">
        <v>0</v>
      </c>
      <c r="M28" s="79">
        <v>45</v>
      </c>
      <c r="N28" s="89">
        <v>2</v>
      </c>
      <c r="O28" s="90">
        <v>0</v>
      </c>
      <c r="P28" s="91">
        <f>N28+O28</f>
        <v>2</v>
      </c>
      <c r="Q28" s="80">
        <f>IFERROR(P28/M28,"-")</f>
        <v>0.044444444444444</v>
      </c>
      <c r="R28" s="79">
        <v>2</v>
      </c>
      <c r="S28" s="79">
        <v>0</v>
      </c>
      <c r="T28" s="80">
        <f>IFERROR(R28/(P28),"-")</f>
        <v>1</v>
      </c>
      <c r="U28" s="186"/>
      <c r="V28" s="82">
        <v>1</v>
      </c>
      <c r="W28" s="80">
        <f>IF(P28=0,"-",V28/P28)</f>
        <v>0.5</v>
      </c>
      <c r="X28" s="185">
        <v>60000</v>
      </c>
      <c r="Y28" s="186">
        <f>IFERROR(X28/P28,"-")</f>
        <v>30000</v>
      </c>
      <c r="Z28" s="186">
        <f>IFERROR(X28/V28,"-")</f>
        <v>60000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>
        <v>1</v>
      </c>
      <c r="BQ28" s="120">
        <f>IFERROR(BP28/BN28,"-")</f>
        <v>1</v>
      </c>
      <c r="BR28" s="121">
        <v>60000</v>
      </c>
      <c r="BS28" s="122">
        <f>IFERROR(BR28/BN28,"-")</f>
        <v>60000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60000</v>
      </c>
      <c r="CQ28" s="139">
        <v>60000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130</v>
      </c>
      <c r="C29" s="189"/>
      <c r="D29" s="189" t="s">
        <v>119</v>
      </c>
      <c r="E29" s="189" t="s">
        <v>119</v>
      </c>
      <c r="F29" s="189" t="s">
        <v>70</v>
      </c>
      <c r="G29" s="88"/>
      <c r="H29" s="88"/>
      <c r="I29" s="88"/>
      <c r="J29" s="180"/>
      <c r="K29" s="79">
        <v>63</v>
      </c>
      <c r="L29" s="79">
        <v>33</v>
      </c>
      <c r="M29" s="79">
        <v>15</v>
      </c>
      <c r="N29" s="89">
        <v>10</v>
      </c>
      <c r="O29" s="90">
        <v>0</v>
      </c>
      <c r="P29" s="91">
        <f>N29+O29</f>
        <v>10</v>
      </c>
      <c r="Q29" s="80">
        <f>IFERROR(P29/M29,"-")</f>
        <v>0.66666666666667</v>
      </c>
      <c r="R29" s="79">
        <v>6</v>
      </c>
      <c r="S29" s="79">
        <v>2</v>
      </c>
      <c r="T29" s="80">
        <f>IFERROR(R29/(P29),"-")</f>
        <v>0.6</v>
      </c>
      <c r="U29" s="186"/>
      <c r="V29" s="82">
        <v>2</v>
      </c>
      <c r="W29" s="80">
        <f>IF(P29=0,"-",V29/P29)</f>
        <v>0.2</v>
      </c>
      <c r="X29" s="185">
        <v>111000</v>
      </c>
      <c r="Y29" s="186">
        <f>IFERROR(X29/P29,"-")</f>
        <v>11100</v>
      </c>
      <c r="Z29" s="186">
        <f>IFERROR(X29/V29,"-")</f>
        <v>55500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3</v>
      </c>
      <c r="BF29" s="111">
        <f>IF(P29=0,"",IF(BE29=0,"",(BE29/P29)))</f>
        <v>0.3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5</v>
      </c>
      <c r="BO29" s="118">
        <f>IF(P29=0,"",IF(BN29=0,"",(BN29/P29)))</f>
        <v>0.5</v>
      </c>
      <c r="BP29" s="119">
        <v>1</v>
      </c>
      <c r="BQ29" s="120">
        <f>IFERROR(BP29/BN29,"-")</f>
        <v>0.2</v>
      </c>
      <c r="BR29" s="121">
        <v>108000</v>
      </c>
      <c r="BS29" s="122">
        <f>IFERROR(BR29/BN29,"-")</f>
        <v>21600</v>
      </c>
      <c r="BT29" s="123"/>
      <c r="BU29" s="123"/>
      <c r="BV29" s="123">
        <v>1</v>
      </c>
      <c r="BW29" s="124">
        <v>2</v>
      </c>
      <c r="BX29" s="125">
        <f>IF(P29=0,"",IF(BW29=0,"",(BW29/P29)))</f>
        <v>0.2</v>
      </c>
      <c r="BY29" s="126">
        <v>1</v>
      </c>
      <c r="BZ29" s="127">
        <f>IFERROR(BY29/BW29,"-")</f>
        <v>0.5</v>
      </c>
      <c r="CA29" s="128">
        <v>3000</v>
      </c>
      <c r="CB29" s="129">
        <f>IFERROR(CA29/BW29,"-")</f>
        <v>1500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111000</v>
      </c>
      <c r="CQ29" s="139">
        <v>108000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0.71025641025641</v>
      </c>
      <c r="B30" s="189" t="s">
        <v>131</v>
      </c>
      <c r="C30" s="189"/>
      <c r="D30" s="189" t="s">
        <v>132</v>
      </c>
      <c r="E30" s="189" t="s">
        <v>97</v>
      </c>
      <c r="F30" s="189" t="s">
        <v>65</v>
      </c>
      <c r="G30" s="88" t="s">
        <v>133</v>
      </c>
      <c r="H30" s="88" t="s">
        <v>124</v>
      </c>
      <c r="I30" s="88" t="s">
        <v>134</v>
      </c>
      <c r="J30" s="180">
        <v>390000</v>
      </c>
      <c r="K30" s="79">
        <v>14</v>
      </c>
      <c r="L30" s="79">
        <v>0</v>
      </c>
      <c r="M30" s="79">
        <v>75</v>
      </c>
      <c r="N30" s="89">
        <v>3</v>
      </c>
      <c r="O30" s="90">
        <v>0</v>
      </c>
      <c r="P30" s="91">
        <f>N30+O30</f>
        <v>3</v>
      </c>
      <c r="Q30" s="80">
        <f>IFERROR(P30/M30,"-")</f>
        <v>0.04</v>
      </c>
      <c r="R30" s="79">
        <v>0</v>
      </c>
      <c r="S30" s="79">
        <v>2</v>
      </c>
      <c r="T30" s="80">
        <f>IFERROR(R30/(P30),"-")</f>
        <v>0</v>
      </c>
      <c r="U30" s="186">
        <f>IFERROR(J30/SUM(N30:O33),"-")</f>
        <v>14444.444444444</v>
      </c>
      <c r="V30" s="82">
        <v>2</v>
      </c>
      <c r="W30" s="80">
        <f>IF(P30=0,"-",V30/P30)</f>
        <v>0.66666666666667</v>
      </c>
      <c r="X30" s="185">
        <v>8000</v>
      </c>
      <c r="Y30" s="186">
        <f>IFERROR(X30/P30,"-")</f>
        <v>2666.6666666667</v>
      </c>
      <c r="Z30" s="186">
        <f>IFERROR(X30/V30,"-")</f>
        <v>4000</v>
      </c>
      <c r="AA30" s="180">
        <f>SUM(X30:X33)-SUM(J30:J33)</f>
        <v>-113000</v>
      </c>
      <c r="AB30" s="83">
        <f>SUM(X30:X33)/SUM(J30:J33)</f>
        <v>0.71025641025641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>
        <v>1</v>
      </c>
      <c r="BQ30" s="120">
        <f>IFERROR(BP30/BN30,"-")</f>
        <v>1</v>
      </c>
      <c r="BR30" s="121">
        <v>5000</v>
      </c>
      <c r="BS30" s="122">
        <f>IFERROR(BR30/BN30,"-")</f>
        <v>5000</v>
      </c>
      <c r="BT30" s="123">
        <v>1</v>
      </c>
      <c r="BU30" s="123"/>
      <c r="BV30" s="123"/>
      <c r="BW30" s="124">
        <v>1</v>
      </c>
      <c r="BX30" s="125">
        <f>IF(P30=0,"",IF(BW30=0,"",(BW30/P30)))</f>
        <v>0.33333333333333</v>
      </c>
      <c r="BY30" s="126">
        <v>1</v>
      </c>
      <c r="BZ30" s="127">
        <f>IFERROR(BY30/BW30,"-")</f>
        <v>1</v>
      </c>
      <c r="CA30" s="128">
        <v>3000</v>
      </c>
      <c r="CB30" s="129">
        <f>IFERROR(CA30/BW30,"-")</f>
        <v>3000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8000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135</v>
      </c>
      <c r="C31" s="189"/>
      <c r="D31" s="189" t="s">
        <v>132</v>
      </c>
      <c r="E31" s="189" t="s">
        <v>136</v>
      </c>
      <c r="F31" s="189" t="s">
        <v>65</v>
      </c>
      <c r="G31" s="88" t="s">
        <v>133</v>
      </c>
      <c r="H31" s="88" t="s">
        <v>137</v>
      </c>
      <c r="I31" s="88"/>
      <c r="J31" s="180"/>
      <c r="K31" s="79">
        <v>8</v>
      </c>
      <c r="L31" s="79">
        <v>0</v>
      </c>
      <c r="M31" s="79">
        <v>41</v>
      </c>
      <c r="N31" s="89">
        <v>1</v>
      </c>
      <c r="O31" s="90">
        <v>0</v>
      </c>
      <c r="P31" s="91">
        <f>N31+O31</f>
        <v>1</v>
      </c>
      <c r="Q31" s="80">
        <f>IFERROR(P31/M31,"-")</f>
        <v>0.024390243902439</v>
      </c>
      <c r="R31" s="79">
        <v>0</v>
      </c>
      <c r="S31" s="79">
        <v>0</v>
      </c>
      <c r="T31" s="80">
        <f>IFERROR(R31/(P31),"-")</f>
        <v>0</v>
      </c>
      <c r="U31" s="186"/>
      <c r="V31" s="82">
        <v>1</v>
      </c>
      <c r="W31" s="80">
        <f>IF(P31=0,"-",V31/P31)</f>
        <v>1</v>
      </c>
      <c r="X31" s="185">
        <v>70000</v>
      </c>
      <c r="Y31" s="186">
        <f>IFERROR(X31/P31,"-")</f>
        <v>70000</v>
      </c>
      <c r="Z31" s="186">
        <f>IFERROR(X31/V31,"-")</f>
        <v>70000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1</v>
      </c>
      <c r="BP31" s="119">
        <v>1</v>
      </c>
      <c r="BQ31" s="120">
        <f>IFERROR(BP31/BN31,"-")</f>
        <v>1</v>
      </c>
      <c r="BR31" s="121">
        <v>70000</v>
      </c>
      <c r="BS31" s="122">
        <f>IFERROR(BR31/BN31,"-")</f>
        <v>70000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70000</v>
      </c>
      <c r="CQ31" s="139">
        <v>70000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138</v>
      </c>
      <c r="C32" s="189"/>
      <c r="D32" s="189" t="s">
        <v>132</v>
      </c>
      <c r="E32" s="189" t="s">
        <v>103</v>
      </c>
      <c r="F32" s="189" t="s">
        <v>65</v>
      </c>
      <c r="G32" s="88" t="s">
        <v>133</v>
      </c>
      <c r="H32" s="88" t="s">
        <v>139</v>
      </c>
      <c r="I32" s="88"/>
      <c r="J32" s="180"/>
      <c r="K32" s="79">
        <v>6</v>
      </c>
      <c r="L32" s="79">
        <v>0</v>
      </c>
      <c r="M32" s="79">
        <v>28</v>
      </c>
      <c r="N32" s="89">
        <v>1</v>
      </c>
      <c r="O32" s="90">
        <v>0</v>
      </c>
      <c r="P32" s="91">
        <f>N32+O32</f>
        <v>1</v>
      </c>
      <c r="Q32" s="80">
        <f>IFERROR(P32/M32,"-")</f>
        <v>0.035714285714286</v>
      </c>
      <c r="R32" s="79">
        <v>1</v>
      </c>
      <c r="S32" s="79">
        <v>0</v>
      </c>
      <c r="T32" s="80">
        <f>IFERROR(R32/(P32),"-")</f>
        <v>1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1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140</v>
      </c>
      <c r="C33" s="189"/>
      <c r="D33" s="189" t="s">
        <v>119</v>
      </c>
      <c r="E33" s="189" t="s">
        <v>119</v>
      </c>
      <c r="F33" s="189" t="s">
        <v>70</v>
      </c>
      <c r="G33" s="88"/>
      <c r="H33" s="88"/>
      <c r="I33" s="88"/>
      <c r="J33" s="180"/>
      <c r="K33" s="79">
        <v>141</v>
      </c>
      <c r="L33" s="79">
        <v>71</v>
      </c>
      <c r="M33" s="79">
        <v>38</v>
      </c>
      <c r="N33" s="89">
        <v>21</v>
      </c>
      <c r="O33" s="90">
        <v>1</v>
      </c>
      <c r="P33" s="91">
        <f>N33+O33</f>
        <v>22</v>
      </c>
      <c r="Q33" s="80">
        <f>IFERROR(P33/M33,"-")</f>
        <v>0.57894736842105</v>
      </c>
      <c r="R33" s="79">
        <v>12</v>
      </c>
      <c r="S33" s="79">
        <v>5</v>
      </c>
      <c r="T33" s="80">
        <f>IFERROR(R33/(P33),"-")</f>
        <v>0.54545454545455</v>
      </c>
      <c r="U33" s="186"/>
      <c r="V33" s="82">
        <v>7</v>
      </c>
      <c r="W33" s="80">
        <f>IF(P33=0,"-",V33/P33)</f>
        <v>0.31818181818182</v>
      </c>
      <c r="X33" s="185">
        <v>199000</v>
      </c>
      <c r="Y33" s="186">
        <f>IFERROR(X33/P33,"-")</f>
        <v>9045.4545454545</v>
      </c>
      <c r="Z33" s="186">
        <f>IFERROR(X33/V33,"-")</f>
        <v>28428.571428571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5</v>
      </c>
      <c r="BF33" s="111">
        <f>IF(P33=0,"",IF(BE33=0,"",(BE33/P33)))</f>
        <v>0.22727272727273</v>
      </c>
      <c r="BG33" s="110">
        <v>1</v>
      </c>
      <c r="BH33" s="112">
        <f>IFERROR(BG33/BE33,"-")</f>
        <v>0.2</v>
      </c>
      <c r="BI33" s="113">
        <v>8000</v>
      </c>
      <c r="BJ33" s="114">
        <f>IFERROR(BI33/BE33,"-")</f>
        <v>1600</v>
      </c>
      <c r="BK33" s="115"/>
      <c r="BL33" s="115">
        <v>1</v>
      </c>
      <c r="BM33" s="115"/>
      <c r="BN33" s="117">
        <v>10</v>
      </c>
      <c r="BO33" s="118">
        <f>IF(P33=0,"",IF(BN33=0,"",(BN33/P33)))</f>
        <v>0.45454545454545</v>
      </c>
      <c r="BP33" s="119">
        <v>4</v>
      </c>
      <c r="BQ33" s="120">
        <f>IFERROR(BP33/BN33,"-")</f>
        <v>0.4</v>
      </c>
      <c r="BR33" s="121">
        <v>46000</v>
      </c>
      <c r="BS33" s="122">
        <f>IFERROR(BR33/BN33,"-")</f>
        <v>4600</v>
      </c>
      <c r="BT33" s="123">
        <v>2</v>
      </c>
      <c r="BU33" s="123"/>
      <c r="BV33" s="123">
        <v>2</v>
      </c>
      <c r="BW33" s="124">
        <v>5</v>
      </c>
      <c r="BX33" s="125">
        <f>IF(P33=0,"",IF(BW33=0,"",(BW33/P33)))</f>
        <v>0.22727272727273</v>
      </c>
      <c r="BY33" s="126">
        <v>1</v>
      </c>
      <c r="BZ33" s="127">
        <f>IFERROR(BY33/BW33,"-")</f>
        <v>0.2</v>
      </c>
      <c r="CA33" s="128">
        <v>45000</v>
      </c>
      <c r="CB33" s="129">
        <f>IFERROR(CA33/BW33,"-")</f>
        <v>9000</v>
      </c>
      <c r="CC33" s="130"/>
      <c r="CD33" s="130"/>
      <c r="CE33" s="130">
        <v>1</v>
      </c>
      <c r="CF33" s="131">
        <v>2</v>
      </c>
      <c r="CG33" s="132">
        <f>IF(P33=0,"",IF(CF33=0,"",(CF33/P33)))</f>
        <v>0.090909090909091</v>
      </c>
      <c r="CH33" s="133">
        <v>1</v>
      </c>
      <c r="CI33" s="134">
        <f>IFERROR(CH33/CF33,"-")</f>
        <v>0.5</v>
      </c>
      <c r="CJ33" s="135">
        <v>100000</v>
      </c>
      <c r="CK33" s="136">
        <f>IFERROR(CJ33/CF33,"-")</f>
        <v>50000</v>
      </c>
      <c r="CL33" s="137"/>
      <c r="CM33" s="137"/>
      <c r="CN33" s="137">
        <v>1</v>
      </c>
      <c r="CO33" s="138">
        <v>7</v>
      </c>
      <c r="CP33" s="139">
        <v>199000</v>
      </c>
      <c r="CQ33" s="139">
        <v>100000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</v>
      </c>
      <c r="B34" s="189" t="s">
        <v>141</v>
      </c>
      <c r="C34" s="189"/>
      <c r="D34" s="189" t="s">
        <v>142</v>
      </c>
      <c r="E34" s="189" t="s">
        <v>143</v>
      </c>
      <c r="F34" s="189" t="s">
        <v>65</v>
      </c>
      <c r="G34" s="88" t="s">
        <v>144</v>
      </c>
      <c r="H34" s="88"/>
      <c r="I34" s="88" t="s">
        <v>145</v>
      </c>
      <c r="J34" s="180">
        <v>78000</v>
      </c>
      <c r="K34" s="79">
        <v>1</v>
      </c>
      <c r="L34" s="79">
        <v>0</v>
      </c>
      <c r="M34" s="79">
        <v>7</v>
      </c>
      <c r="N34" s="89">
        <v>1</v>
      </c>
      <c r="O34" s="90">
        <v>0</v>
      </c>
      <c r="P34" s="91">
        <f>N34+O34</f>
        <v>1</v>
      </c>
      <c r="Q34" s="80">
        <f>IFERROR(P34/M34,"-")</f>
        <v>0.14285714285714</v>
      </c>
      <c r="R34" s="79">
        <v>0</v>
      </c>
      <c r="S34" s="79">
        <v>1</v>
      </c>
      <c r="T34" s="80">
        <f>IFERROR(R34/(P34),"-")</f>
        <v>0</v>
      </c>
      <c r="U34" s="186">
        <f>IFERROR(J34/SUM(N34:O35),"-")</f>
        <v>78000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-78000</v>
      </c>
      <c r="AB34" s="83">
        <f>SUM(X34:X35)/SUM(J34:J35)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146</v>
      </c>
      <c r="C35" s="189"/>
      <c r="D35" s="189" t="s">
        <v>142</v>
      </c>
      <c r="E35" s="189" t="s">
        <v>143</v>
      </c>
      <c r="F35" s="189" t="s">
        <v>70</v>
      </c>
      <c r="G35" s="88"/>
      <c r="H35" s="88"/>
      <c r="I35" s="88"/>
      <c r="J35" s="180"/>
      <c r="K35" s="79">
        <v>4</v>
      </c>
      <c r="L35" s="79">
        <v>3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</v>
      </c>
      <c r="B36" s="189" t="s">
        <v>147</v>
      </c>
      <c r="C36" s="189"/>
      <c r="D36" s="189" t="s">
        <v>142</v>
      </c>
      <c r="E36" s="189" t="s">
        <v>143</v>
      </c>
      <c r="F36" s="189" t="s">
        <v>65</v>
      </c>
      <c r="G36" s="88" t="s">
        <v>148</v>
      </c>
      <c r="H36" s="88"/>
      <c r="I36" s="88" t="s">
        <v>145</v>
      </c>
      <c r="J36" s="180">
        <v>78000</v>
      </c>
      <c r="K36" s="79">
        <v>0</v>
      </c>
      <c r="L36" s="79">
        <v>0</v>
      </c>
      <c r="M36" s="79">
        <v>11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>
        <f>IFERROR(J36/SUM(N36:O37),"-")</f>
        <v>78000</v>
      </c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>
        <f>SUM(X36:X37)-SUM(J36:J37)</f>
        <v>-78000</v>
      </c>
      <c r="AB36" s="83">
        <f>SUM(X36:X37)/SUM(J36:J37)</f>
        <v>0</v>
      </c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149</v>
      </c>
      <c r="C37" s="189"/>
      <c r="D37" s="189" t="s">
        <v>142</v>
      </c>
      <c r="E37" s="189" t="s">
        <v>143</v>
      </c>
      <c r="F37" s="189" t="s">
        <v>70</v>
      </c>
      <c r="G37" s="88"/>
      <c r="H37" s="88"/>
      <c r="I37" s="88"/>
      <c r="J37" s="180"/>
      <c r="K37" s="79">
        <v>8</v>
      </c>
      <c r="L37" s="79">
        <v>7</v>
      </c>
      <c r="M37" s="79">
        <v>2</v>
      </c>
      <c r="N37" s="89">
        <v>1</v>
      </c>
      <c r="O37" s="90">
        <v>0</v>
      </c>
      <c r="P37" s="91">
        <f>N37+O37</f>
        <v>1</v>
      </c>
      <c r="Q37" s="80">
        <f>IFERROR(P37/M37,"-")</f>
        <v>0.5</v>
      </c>
      <c r="R37" s="79">
        <v>0</v>
      </c>
      <c r="S37" s="79">
        <v>0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1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3.0020833333333</v>
      </c>
      <c r="B38" s="189" t="s">
        <v>150</v>
      </c>
      <c r="C38" s="189"/>
      <c r="D38" s="189" t="s">
        <v>122</v>
      </c>
      <c r="E38" s="189" t="s">
        <v>84</v>
      </c>
      <c r="F38" s="189" t="s">
        <v>65</v>
      </c>
      <c r="G38" s="88" t="s">
        <v>151</v>
      </c>
      <c r="H38" s="88" t="s">
        <v>124</v>
      </c>
      <c r="I38" s="88" t="s">
        <v>134</v>
      </c>
      <c r="J38" s="180">
        <v>480000</v>
      </c>
      <c r="K38" s="79">
        <v>14</v>
      </c>
      <c r="L38" s="79">
        <v>0</v>
      </c>
      <c r="M38" s="79">
        <v>67</v>
      </c>
      <c r="N38" s="89">
        <v>4</v>
      </c>
      <c r="O38" s="90">
        <v>0</v>
      </c>
      <c r="P38" s="91">
        <f>N38+O38</f>
        <v>4</v>
      </c>
      <c r="Q38" s="80">
        <f>IFERROR(P38/M38,"-")</f>
        <v>0.059701492537313</v>
      </c>
      <c r="R38" s="79">
        <v>2</v>
      </c>
      <c r="S38" s="79">
        <v>1</v>
      </c>
      <c r="T38" s="80">
        <f>IFERROR(R38/(P38),"-")</f>
        <v>0.5</v>
      </c>
      <c r="U38" s="186">
        <f>IFERROR(J38/SUM(N38:O42),"-")</f>
        <v>6666.6666666667</v>
      </c>
      <c r="V38" s="82">
        <v>3</v>
      </c>
      <c r="W38" s="80">
        <f>IF(P38=0,"-",V38/P38)</f>
        <v>0.75</v>
      </c>
      <c r="X38" s="185">
        <v>60000</v>
      </c>
      <c r="Y38" s="186">
        <f>IFERROR(X38/P38,"-")</f>
        <v>15000</v>
      </c>
      <c r="Z38" s="186">
        <f>IFERROR(X38/V38,"-")</f>
        <v>20000</v>
      </c>
      <c r="AA38" s="180">
        <f>SUM(X38:X42)-SUM(J38:J42)</f>
        <v>961000</v>
      </c>
      <c r="AB38" s="83">
        <f>SUM(X38:X42)/SUM(J38:J42)</f>
        <v>3.0020833333333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0.5</v>
      </c>
      <c r="BG38" s="110">
        <v>2</v>
      </c>
      <c r="BH38" s="112">
        <f>IFERROR(BG38/BE38,"-")</f>
        <v>1</v>
      </c>
      <c r="BI38" s="113">
        <v>20000</v>
      </c>
      <c r="BJ38" s="114">
        <f>IFERROR(BI38/BE38,"-")</f>
        <v>10000</v>
      </c>
      <c r="BK38" s="115">
        <v>1</v>
      </c>
      <c r="BL38" s="115"/>
      <c r="BM38" s="115">
        <v>1</v>
      </c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>
        <v>1</v>
      </c>
      <c r="BZ38" s="127">
        <f>IFERROR(BY38/BW38,"-")</f>
        <v>1</v>
      </c>
      <c r="CA38" s="128">
        <v>40000</v>
      </c>
      <c r="CB38" s="129">
        <f>IFERROR(CA38/BW38,"-")</f>
        <v>40000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3</v>
      </c>
      <c r="CP38" s="139">
        <v>60000</v>
      </c>
      <c r="CQ38" s="139">
        <v>40000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152</v>
      </c>
      <c r="C39" s="189"/>
      <c r="D39" s="189" t="s">
        <v>122</v>
      </c>
      <c r="E39" s="189" t="s">
        <v>136</v>
      </c>
      <c r="F39" s="189" t="s">
        <v>65</v>
      </c>
      <c r="G39" s="88"/>
      <c r="H39" s="88" t="s">
        <v>124</v>
      </c>
      <c r="I39" s="88"/>
      <c r="J39" s="180"/>
      <c r="K39" s="79">
        <v>30</v>
      </c>
      <c r="L39" s="79">
        <v>0</v>
      </c>
      <c r="M39" s="79">
        <v>108</v>
      </c>
      <c r="N39" s="89">
        <v>9</v>
      </c>
      <c r="O39" s="90">
        <v>0</v>
      </c>
      <c r="P39" s="91">
        <f>N39+O39</f>
        <v>9</v>
      </c>
      <c r="Q39" s="80">
        <f>IFERROR(P39/M39,"-")</f>
        <v>0.083333333333333</v>
      </c>
      <c r="R39" s="79">
        <v>2</v>
      </c>
      <c r="S39" s="79">
        <v>5</v>
      </c>
      <c r="T39" s="80">
        <f>IFERROR(R39/(P39),"-")</f>
        <v>0.22222222222222</v>
      </c>
      <c r="U39" s="186"/>
      <c r="V39" s="82">
        <v>4</v>
      </c>
      <c r="W39" s="80">
        <f>IF(P39=0,"-",V39/P39)</f>
        <v>0.44444444444444</v>
      </c>
      <c r="X39" s="185">
        <v>32000</v>
      </c>
      <c r="Y39" s="186">
        <f>IFERROR(X39/P39,"-")</f>
        <v>3555.5555555556</v>
      </c>
      <c r="Z39" s="186">
        <f>IFERROR(X39/V39,"-")</f>
        <v>8000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0.11111111111111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3</v>
      </c>
      <c r="BF39" s="111">
        <f>IF(P39=0,"",IF(BE39=0,"",(BE39/P39)))</f>
        <v>0.33333333333333</v>
      </c>
      <c r="BG39" s="110">
        <v>2</v>
      </c>
      <c r="BH39" s="112">
        <f>IFERROR(BG39/BE39,"-")</f>
        <v>0.66666666666667</v>
      </c>
      <c r="BI39" s="113">
        <v>11000</v>
      </c>
      <c r="BJ39" s="114">
        <f>IFERROR(BI39/BE39,"-")</f>
        <v>3666.6666666667</v>
      </c>
      <c r="BK39" s="115">
        <v>1</v>
      </c>
      <c r="BL39" s="115">
        <v>1</v>
      </c>
      <c r="BM39" s="115"/>
      <c r="BN39" s="117">
        <v>4</v>
      </c>
      <c r="BO39" s="118">
        <f>IF(P39=0,"",IF(BN39=0,"",(BN39/P39)))</f>
        <v>0.44444444444444</v>
      </c>
      <c r="BP39" s="119">
        <v>1</v>
      </c>
      <c r="BQ39" s="120">
        <f>IFERROR(BP39/BN39,"-")</f>
        <v>0.25</v>
      </c>
      <c r="BR39" s="121">
        <v>8000</v>
      </c>
      <c r="BS39" s="122">
        <f>IFERROR(BR39/BN39,"-")</f>
        <v>2000</v>
      </c>
      <c r="BT39" s="123"/>
      <c r="BU39" s="123">
        <v>1</v>
      </c>
      <c r="BV39" s="123"/>
      <c r="BW39" s="124">
        <v>1</v>
      </c>
      <c r="BX39" s="125">
        <f>IF(P39=0,"",IF(BW39=0,"",(BW39/P39)))</f>
        <v>0.11111111111111</v>
      </c>
      <c r="BY39" s="126">
        <v>1</v>
      </c>
      <c r="BZ39" s="127">
        <f>IFERROR(BY39/BW39,"-")</f>
        <v>1</v>
      </c>
      <c r="CA39" s="128">
        <v>13000</v>
      </c>
      <c r="CB39" s="129">
        <f>IFERROR(CA39/BW39,"-")</f>
        <v>13000</v>
      </c>
      <c r="CC39" s="130"/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4</v>
      </c>
      <c r="CP39" s="139">
        <v>32000</v>
      </c>
      <c r="CQ39" s="139">
        <v>13000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153</v>
      </c>
      <c r="C40" s="189"/>
      <c r="D40" s="189" t="s">
        <v>122</v>
      </c>
      <c r="E40" s="189" t="s">
        <v>91</v>
      </c>
      <c r="F40" s="189" t="s">
        <v>65</v>
      </c>
      <c r="G40" s="88"/>
      <c r="H40" s="88" t="s">
        <v>124</v>
      </c>
      <c r="I40" s="88"/>
      <c r="J40" s="180"/>
      <c r="K40" s="79">
        <v>20</v>
      </c>
      <c r="L40" s="79">
        <v>0</v>
      </c>
      <c r="M40" s="79">
        <v>80</v>
      </c>
      <c r="N40" s="89">
        <v>4</v>
      </c>
      <c r="O40" s="90">
        <v>0</v>
      </c>
      <c r="P40" s="91">
        <f>N40+O40</f>
        <v>4</v>
      </c>
      <c r="Q40" s="80">
        <f>IFERROR(P40/M40,"-")</f>
        <v>0.05</v>
      </c>
      <c r="R40" s="79">
        <v>3</v>
      </c>
      <c r="S40" s="79">
        <v>0</v>
      </c>
      <c r="T40" s="80">
        <f>IFERROR(R40/(P40),"-")</f>
        <v>0.75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0.25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154</v>
      </c>
      <c r="C41" s="189"/>
      <c r="D41" s="189" t="s">
        <v>122</v>
      </c>
      <c r="E41" s="189" t="s">
        <v>94</v>
      </c>
      <c r="F41" s="189" t="s">
        <v>65</v>
      </c>
      <c r="G41" s="88"/>
      <c r="H41" s="88" t="s">
        <v>124</v>
      </c>
      <c r="I41" s="88"/>
      <c r="J41" s="180"/>
      <c r="K41" s="79">
        <v>31</v>
      </c>
      <c r="L41" s="79">
        <v>0</v>
      </c>
      <c r="M41" s="79">
        <v>135</v>
      </c>
      <c r="N41" s="89">
        <v>9</v>
      </c>
      <c r="O41" s="90">
        <v>0</v>
      </c>
      <c r="P41" s="91">
        <f>N41+O41</f>
        <v>9</v>
      </c>
      <c r="Q41" s="80">
        <f>IFERROR(P41/M41,"-")</f>
        <v>0.066666666666667</v>
      </c>
      <c r="R41" s="79">
        <v>4</v>
      </c>
      <c r="S41" s="79">
        <v>1</v>
      </c>
      <c r="T41" s="80">
        <f>IFERROR(R41/(P41),"-")</f>
        <v>0.44444444444444</v>
      </c>
      <c r="U41" s="186"/>
      <c r="V41" s="82">
        <v>1</v>
      </c>
      <c r="W41" s="80">
        <f>IF(P41=0,"-",V41/P41)</f>
        <v>0.11111111111111</v>
      </c>
      <c r="X41" s="185">
        <v>46000</v>
      </c>
      <c r="Y41" s="186">
        <f>IFERROR(X41/P41,"-")</f>
        <v>5111.1111111111</v>
      </c>
      <c r="Z41" s="186">
        <f>IFERROR(X41/V41,"-")</f>
        <v>46000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0.11111111111111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>
        <v>2</v>
      </c>
      <c r="AW41" s="105">
        <f>IF(P41=0,"",IF(AV41=0,"",(AV41/P41)))</f>
        <v>0.22222222222222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0.11111111111111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0.22222222222222</v>
      </c>
      <c r="BY41" s="126">
        <v>1</v>
      </c>
      <c r="BZ41" s="127">
        <f>IFERROR(BY41/BW41,"-")</f>
        <v>0.5</v>
      </c>
      <c r="CA41" s="128">
        <v>46000</v>
      </c>
      <c r="CB41" s="129">
        <f>IFERROR(CA41/BW41,"-")</f>
        <v>23000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46000</v>
      </c>
      <c r="CQ41" s="139">
        <v>46000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155</v>
      </c>
      <c r="C42" s="189"/>
      <c r="D42" s="189" t="s">
        <v>119</v>
      </c>
      <c r="E42" s="189" t="s">
        <v>119</v>
      </c>
      <c r="F42" s="189" t="s">
        <v>70</v>
      </c>
      <c r="G42" s="88"/>
      <c r="H42" s="88"/>
      <c r="I42" s="88"/>
      <c r="J42" s="180"/>
      <c r="K42" s="79">
        <v>203</v>
      </c>
      <c r="L42" s="79">
        <v>134</v>
      </c>
      <c r="M42" s="79">
        <v>90</v>
      </c>
      <c r="N42" s="89">
        <v>46</v>
      </c>
      <c r="O42" s="90">
        <v>0</v>
      </c>
      <c r="P42" s="91">
        <f>N42+O42</f>
        <v>46</v>
      </c>
      <c r="Q42" s="80">
        <f>IFERROR(P42/M42,"-")</f>
        <v>0.51111111111111</v>
      </c>
      <c r="R42" s="79">
        <v>17</v>
      </c>
      <c r="S42" s="79">
        <v>11</v>
      </c>
      <c r="T42" s="80">
        <f>IFERROR(R42/(P42),"-")</f>
        <v>0.3695652173913</v>
      </c>
      <c r="U42" s="186"/>
      <c r="V42" s="82">
        <v>13</v>
      </c>
      <c r="W42" s="80">
        <f>IF(P42=0,"-",V42/P42)</f>
        <v>0.28260869565217</v>
      </c>
      <c r="X42" s="185">
        <v>1303000</v>
      </c>
      <c r="Y42" s="186">
        <f>IFERROR(X42/P42,"-")</f>
        <v>28326.086956522</v>
      </c>
      <c r="Z42" s="186">
        <f>IFERROR(X42/V42,"-")</f>
        <v>100230.76923077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0.021739130434783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>
        <v>1</v>
      </c>
      <c r="AW42" s="105">
        <f>IF(P42=0,"",IF(AV42=0,"",(AV42/P42)))</f>
        <v>0.021739130434783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9</v>
      </c>
      <c r="BF42" s="111">
        <f>IF(P42=0,"",IF(BE42=0,"",(BE42/P42)))</f>
        <v>0.19565217391304</v>
      </c>
      <c r="BG42" s="110">
        <v>2</v>
      </c>
      <c r="BH42" s="112">
        <f>IFERROR(BG42/BE42,"-")</f>
        <v>0.22222222222222</v>
      </c>
      <c r="BI42" s="113">
        <v>702000</v>
      </c>
      <c r="BJ42" s="114">
        <f>IFERROR(BI42/BE42,"-")</f>
        <v>78000</v>
      </c>
      <c r="BK42" s="115"/>
      <c r="BL42" s="115"/>
      <c r="BM42" s="115">
        <v>2</v>
      </c>
      <c r="BN42" s="117">
        <v>16</v>
      </c>
      <c r="BO42" s="118">
        <f>IF(P42=0,"",IF(BN42=0,"",(BN42/P42)))</f>
        <v>0.34782608695652</v>
      </c>
      <c r="BP42" s="119">
        <v>5</v>
      </c>
      <c r="BQ42" s="120">
        <f>IFERROR(BP42/BN42,"-")</f>
        <v>0.3125</v>
      </c>
      <c r="BR42" s="121">
        <v>76000</v>
      </c>
      <c r="BS42" s="122">
        <f>IFERROR(BR42/BN42,"-")</f>
        <v>4750</v>
      </c>
      <c r="BT42" s="123">
        <v>3</v>
      </c>
      <c r="BU42" s="123"/>
      <c r="BV42" s="123">
        <v>2</v>
      </c>
      <c r="BW42" s="124">
        <v>16</v>
      </c>
      <c r="BX42" s="125">
        <f>IF(P42=0,"",IF(BW42=0,"",(BW42/P42)))</f>
        <v>0.34782608695652</v>
      </c>
      <c r="BY42" s="126">
        <v>4</v>
      </c>
      <c r="BZ42" s="127">
        <f>IFERROR(BY42/BW42,"-")</f>
        <v>0.25</v>
      </c>
      <c r="CA42" s="128">
        <v>367000</v>
      </c>
      <c r="CB42" s="129">
        <f>IFERROR(CA42/BW42,"-")</f>
        <v>22937.5</v>
      </c>
      <c r="CC42" s="130">
        <v>1</v>
      </c>
      <c r="CD42" s="130">
        <v>1</v>
      </c>
      <c r="CE42" s="130">
        <v>2</v>
      </c>
      <c r="CF42" s="131">
        <v>3</v>
      </c>
      <c r="CG42" s="132">
        <f>IF(P42=0,"",IF(CF42=0,"",(CF42/P42)))</f>
        <v>0.065217391304348</v>
      </c>
      <c r="CH42" s="133">
        <v>2</v>
      </c>
      <c r="CI42" s="134">
        <f>IFERROR(CH42/CF42,"-")</f>
        <v>0.66666666666667</v>
      </c>
      <c r="CJ42" s="135">
        <v>158000</v>
      </c>
      <c r="CK42" s="136">
        <f>IFERROR(CJ42/CF42,"-")</f>
        <v>52666.666666667</v>
      </c>
      <c r="CL42" s="137"/>
      <c r="CM42" s="137"/>
      <c r="CN42" s="137">
        <v>2</v>
      </c>
      <c r="CO42" s="138">
        <v>13</v>
      </c>
      <c r="CP42" s="139">
        <v>1303000</v>
      </c>
      <c r="CQ42" s="139">
        <v>637000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0.5375</v>
      </c>
      <c r="B43" s="189" t="s">
        <v>156</v>
      </c>
      <c r="C43" s="189"/>
      <c r="D43" s="189" t="s">
        <v>122</v>
      </c>
      <c r="E43" s="189" t="s">
        <v>97</v>
      </c>
      <c r="F43" s="189" t="s">
        <v>65</v>
      </c>
      <c r="G43" s="88" t="s">
        <v>157</v>
      </c>
      <c r="H43" s="88" t="s">
        <v>124</v>
      </c>
      <c r="I43" s="88" t="s">
        <v>134</v>
      </c>
      <c r="J43" s="180">
        <v>480000</v>
      </c>
      <c r="K43" s="79">
        <v>14</v>
      </c>
      <c r="L43" s="79">
        <v>0</v>
      </c>
      <c r="M43" s="79">
        <v>69</v>
      </c>
      <c r="N43" s="89">
        <v>6</v>
      </c>
      <c r="O43" s="90">
        <v>0</v>
      </c>
      <c r="P43" s="91">
        <f>N43+O43</f>
        <v>6</v>
      </c>
      <c r="Q43" s="80">
        <f>IFERROR(P43/M43,"-")</f>
        <v>0.08695652173913</v>
      </c>
      <c r="R43" s="79">
        <v>4</v>
      </c>
      <c r="S43" s="79">
        <v>0</v>
      </c>
      <c r="T43" s="80">
        <f>IFERROR(R43/(P43),"-")</f>
        <v>0.66666666666667</v>
      </c>
      <c r="U43" s="186">
        <f>IFERROR(J43/SUM(N43:O47),"-")</f>
        <v>9056.6037735849</v>
      </c>
      <c r="V43" s="82">
        <v>3</v>
      </c>
      <c r="W43" s="80">
        <f>IF(P43=0,"-",V43/P43)</f>
        <v>0.5</v>
      </c>
      <c r="X43" s="185">
        <v>63000</v>
      </c>
      <c r="Y43" s="186">
        <f>IFERROR(X43/P43,"-")</f>
        <v>10500</v>
      </c>
      <c r="Z43" s="186">
        <f>IFERROR(X43/V43,"-")</f>
        <v>21000</v>
      </c>
      <c r="AA43" s="180">
        <f>SUM(X43:X47)-SUM(J43:J47)</f>
        <v>-222000</v>
      </c>
      <c r="AB43" s="83">
        <f>SUM(X43:X47)/SUM(J43:J47)</f>
        <v>0.5375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4</v>
      </c>
      <c r="BO43" s="118">
        <f>IF(P43=0,"",IF(BN43=0,"",(BN43/P43)))</f>
        <v>0.66666666666667</v>
      </c>
      <c r="BP43" s="119">
        <v>2</v>
      </c>
      <c r="BQ43" s="120">
        <f>IFERROR(BP43/BN43,"-")</f>
        <v>0.5</v>
      </c>
      <c r="BR43" s="121">
        <v>60000</v>
      </c>
      <c r="BS43" s="122">
        <f>IFERROR(BR43/BN43,"-")</f>
        <v>15000</v>
      </c>
      <c r="BT43" s="123">
        <v>1</v>
      </c>
      <c r="BU43" s="123"/>
      <c r="BV43" s="123">
        <v>1</v>
      </c>
      <c r="BW43" s="124">
        <v>2</v>
      </c>
      <c r="BX43" s="125">
        <f>IF(P43=0,"",IF(BW43=0,"",(BW43/P43)))</f>
        <v>0.33333333333333</v>
      </c>
      <c r="BY43" s="126">
        <v>1</v>
      </c>
      <c r="BZ43" s="127">
        <f>IFERROR(BY43/BW43,"-")</f>
        <v>0.5</v>
      </c>
      <c r="CA43" s="128">
        <v>3000</v>
      </c>
      <c r="CB43" s="129">
        <f>IFERROR(CA43/BW43,"-")</f>
        <v>1500</v>
      </c>
      <c r="CC43" s="130">
        <v>1</v>
      </c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63000</v>
      </c>
      <c r="CQ43" s="139">
        <v>55000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158</v>
      </c>
      <c r="C44" s="189"/>
      <c r="D44" s="189" t="s">
        <v>122</v>
      </c>
      <c r="E44" s="189" t="s">
        <v>100</v>
      </c>
      <c r="F44" s="189" t="s">
        <v>65</v>
      </c>
      <c r="G44" s="88"/>
      <c r="H44" s="88" t="s">
        <v>124</v>
      </c>
      <c r="I44" s="88"/>
      <c r="J44" s="180"/>
      <c r="K44" s="79">
        <v>20</v>
      </c>
      <c r="L44" s="79">
        <v>0</v>
      </c>
      <c r="M44" s="79">
        <v>93</v>
      </c>
      <c r="N44" s="89">
        <v>3</v>
      </c>
      <c r="O44" s="90">
        <v>0</v>
      </c>
      <c r="P44" s="91">
        <f>N44+O44</f>
        <v>3</v>
      </c>
      <c r="Q44" s="80">
        <f>IFERROR(P44/M44,"-")</f>
        <v>0.032258064516129</v>
      </c>
      <c r="R44" s="79">
        <v>0</v>
      </c>
      <c r="S44" s="79">
        <v>0</v>
      </c>
      <c r="T44" s="80">
        <f>IFERROR(R44/(P44),"-")</f>
        <v>0</v>
      </c>
      <c r="U44" s="186"/>
      <c r="V44" s="82">
        <v>2</v>
      </c>
      <c r="W44" s="80">
        <f>IF(P44=0,"-",V44/P44)</f>
        <v>0.66666666666667</v>
      </c>
      <c r="X44" s="185">
        <v>23000</v>
      </c>
      <c r="Y44" s="186">
        <f>IFERROR(X44/P44,"-")</f>
        <v>7666.6666666667</v>
      </c>
      <c r="Z44" s="186">
        <f>IFERROR(X44/V44,"-")</f>
        <v>11500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0.33333333333333</v>
      </c>
      <c r="AO44" s="98">
        <v>1</v>
      </c>
      <c r="AP44" s="100">
        <f>IFERROR(AO44/AM44,"-")</f>
        <v>1</v>
      </c>
      <c r="AQ44" s="101">
        <v>10000</v>
      </c>
      <c r="AR44" s="102">
        <f>IFERROR(AQ44/AM44,"-")</f>
        <v>10000</v>
      </c>
      <c r="AS44" s="103"/>
      <c r="AT44" s="103">
        <v>1</v>
      </c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1</v>
      </c>
      <c r="BX44" s="125">
        <f>IF(P44=0,"",IF(BW44=0,"",(BW44/P44)))</f>
        <v>0.33333333333333</v>
      </c>
      <c r="BY44" s="126">
        <v>1</v>
      </c>
      <c r="BZ44" s="127">
        <f>IFERROR(BY44/BW44,"-")</f>
        <v>1</v>
      </c>
      <c r="CA44" s="128">
        <v>13000</v>
      </c>
      <c r="CB44" s="129">
        <f>IFERROR(CA44/BW44,"-")</f>
        <v>13000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23000</v>
      </c>
      <c r="CQ44" s="139">
        <v>13000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159</v>
      </c>
      <c r="C45" s="189"/>
      <c r="D45" s="189" t="s">
        <v>122</v>
      </c>
      <c r="E45" s="189" t="s">
        <v>103</v>
      </c>
      <c r="F45" s="189" t="s">
        <v>65</v>
      </c>
      <c r="G45" s="88"/>
      <c r="H45" s="88" t="s">
        <v>124</v>
      </c>
      <c r="I45" s="88"/>
      <c r="J45" s="180"/>
      <c r="K45" s="79">
        <v>10</v>
      </c>
      <c r="L45" s="79">
        <v>0</v>
      </c>
      <c r="M45" s="79">
        <v>91</v>
      </c>
      <c r="N45" s="89">
        <v>1</v>
      </c>
      <c r="O45" s="90">
        <v>0</v>
      </c>
      <c r="P45" s="91">
        <f>N45+O45</f>
        <v>1</v>
      </c>
      <c r="Q45" s="80">
        <f>IFERROR(P45/M45,"-")</f>
        <v>0.010989010989011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160</v>
      </c>
      <c r="C46" s="189"/>
      <c r="D46" s="189" t="s">
        <v>122</v>
      </c>
      <c r="E46" s="189" t="s">
        <v>161</v>
      </c>
      <c r="F46" s="189" t="s">
        <v>65</v>
      </c>
      <c r="G46" s="88"/>
      <c r="H46" s="88" t="s">
        <v>124</v>
      </c>
      <c r="I46" s="88"/>
      <c r="J46" s="180"/>
      <c r="K46" s="79">
        <v>18</v>
      </c>
      <c r="L46" s="79">
        <v>0</v>
      </c>
      <c r="M46" s="79">
        <v>93</v>
      </c>
      <c r="N46" s="89">
        <v>16</v>
      </c>
      <c r="O46" s="90">
        <v>0</v>
      </c>
      <c r="P46" s="91">
        <f>N46+O46</f>
        <v>16</v>
      </c>
      <c r="Q46" s="80">
        <f>IFERROR(P46/M46,"-")</f>
        <v>0.17204301075269</v>
      </c>
      <c r="R46" s="79">
        <v>6</v>
      </c>
      <c r="S46" s="79">
        <v>3</v>
      </c>
      <c r="T46" s="80">
        <f>IFERROR(R46/(P46),"-")</f>
        <v>0.375</v>
      </c>
      <c r="U46" s="186"/>
      <c r="V46" s="82">
        <v>1</v>
      </c>
      <c r="W46" s="80">
        <f>IF(P46=0,"-",V46/P46)</f>
        <v>0.0625</v>
      </c>
      <c r="X46" s="185">
        <v>79000</v>
      </c>
      <c r="Y46" s="186">
        <f>IFERROR(X46/P46,"-")</f>
        <v>4937.5</v>
      </c>
      <c r="Z46" s="186">
        <f>IFERROR(X46/V46,"-")</f>
        <v>79000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3</v>
      </c>
      <c r="AN46" s="99">
        <f>IF(P46=0,"",IF(AM46=0,"",(AM46/P46)))</f>
        <v>0.1875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>
        <v>3</v>
      </c>
      <c r="AW46" s="105">
        <f>IF(P46=0,"",IF(AV46=0,"",(AV46/P46)))</f>
        <v>0.1875</v>
      </c>
      <c r="AX46" s="104">
        <v>1</v>
      </c>
      <c r="AY46" s="106">
        <f>IFERROR(AX46/AV46,"-")</f>
        <v>0.33333333333333</v>
      </c>
      <c r="AZ46" s="107">
        <v>10000</v>
      </c>
      <c r="BA46" s="108">
        <f>IFERROR(AZ46/AV46,"-")</f>
        <v>3333.3333333333</v>
      </c>
      <c r="BB46" s="109">
        <v>1</v>
      </c>
      <c r="BC46" s="109"/>
      <c r="BD46" s="109"/>
      <c r="BE46" s="110">
        <v>2</v>
      </c>
      <c r="BF46" s="111">
        <f>IF(P46=0,"",IF(BE46=0,"",(BE46/P46)))</f>
        <v>0.125</v>
      </c>
      <c r="BG46" s="110">
        <v>1</v>
      </c>
      <c r="BH46" s="112">
        <f>IFERROR(BG46/BE46,"-")</f>
        <v>0.5</v>
      </c>
      <c r="BI46" s="113">
        <v>18000</v>
      </c>
      <c r="BJ46" s="114">
        <f>IFERROR(BI46/BE46,"-")</f>
        <v>9000</v>
      </c>
      <c r="BK46" s="115"/>
      <c r="BL46" s="115"/>
      <c r="BM46" s="115">
        <v>1</v>
      </c>
      <c r="BN46" s="117">
        <v>6</v>
      </c>
      <c r="BO46" s="118">
        <f>IF(P46=0,"",IF(BN46=0,"",(BN46/P46)))</f>
        <v>0.375</v>
      </c>
      <c r="BP46" s="119">
        <v>1</v>
      </c>
      <c r="BQ46" s="120">
        <f>IFERROR(BP46/BN46,"-")</f>
        <v>0.16666666666667</v>
      </c>
      <c r="BR46" s="121">
        <v>51000</v>
      </c>
      <c r="BS46" s="122">
        <f>IFERROR(BR46/BN46,"-")</f>
        <v>8500</v>
      </c>
      <c r="BT46" s="123"/>
      <c r="BU46" s="123"/>
      <c r="BV46" s="123">
        <v>1</v>
      </c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2</v>
      </c>
      <c r="CG46" s="132">
        <f>IF(P46=0,"",IF(CF46=0,"",(CF46/P46)))</f>
        <v>0.125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1</v>
      </c>
      <c r="CP46" s="139">
        <v>79000</v>
      </c>
      <c r="CQ46" s="139">
        <v>51000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162</v>
      </c>
      <c r="C47" s="189"/>
      <c r="D47" s="189" t="s">
        <v>119</v>
      </c>
      <c r="E47" s="189" t="s">
        <v>119</v>
      </c>
      <c r="F47" s="189" t="s">
        <v>70</v>
      </c>
      <c r="G47" s="88"/>
      <c r="H47" s="88"/>
      <c r="I47" s="88"/>
      <c r="J47" s="180"/>
      <c r="K47" s="79">
        <v>293</v>
      </c>
      <c r="L47" s="79">
        <v>122</v>
      </c>
      <c r="M47" s="79">
        <v>66</v>
      </c>
      <c r="N47" s="89">
        <v>27</v>
      </c>
      <c r="O47" s="90">
        <v>0</v>
      </c>
      <c r="P47" s="91">
        <f>N47+O47</f>
        <v>27</v>
      </c>
      <c r="Q47" s="80">
        <f>IFERROR(P47/M47,"-")</f>
        <v>0.40909090909091</v>
      </c>
      <c r="R47" s="79">
        <v>12</v>
      </c>
      <c r="S47" s="79">
        <v>4</v>
      </c>
      <c r="T47" s="80">
        <f>IFERROR(R47/(P47),"-")</f>
        <v>0.44444444444444</v>
      </c>
      <c r="U47" s="186"/>
      <c r="V47" s="82">
        <v>6</v>
      </c>
      <c r="W47" s="80">
        <f>IF(P47=0,"-",V47/P47)</f>
        <v>0.22222222222222</v>
      </c>
      <c r="X47" s="185">
        <v>93000</v>
      </c>
      <c r="Y47" s="186">
        <f>IFERROR(X47/P47,"-")</f>
        <v>3444.4444444444</v>
      </c>
      <c r="Z47" s="186">
        <f>IFERROR(X47/V47,"-")</f>
        <v>15500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8</v>
      </c>
      <c r="BF47" s="111">
        <f>IF(P47=0,"",IF(BE47=0,"",(BE47/P47)))</f>
        <v>0.2962962962963</v>
      </c>
      <c r="BG47" s="110">
        <v>1</v>
      </c>
      <c r="BH47" s="112">
        <f>IFERROR(BG47/BE47,"-")</f>
        <v>0.125</v>
      </c>
      <c r="BI47" s="113">
        <v>10000</v>
      </c>
      <c r="BJ47" s="114">
        <f>IFERROR(BI47/BE47,"-")</f>
        <v>1250</v>
      </c>
      <c r="BK47" s="115">
        <v>1</v>
      </c>
      <c r="BL47" s="115"/>
      <c r="BM47" s="115"/>
      <c r="BN47" s="117">
        <v>10</v>
      </c>
      <c r="BO47" s="118">
        <f>IF(P47=0,"",IF(BN47=0,"",(BN47/P47)))</f>
        <v>0.37037037037037</v>
      </c>
      <c r="BP47" s="119">
        <v>2</v>
      </c>
      <c r="BQ47" s="120">
        <f>IFERROR(BP47/BN47,"-")</f>
        <v>0.2</v>
      </c>
      <c r="BR47" s="121">
        <v>46000</v>
      </c>
      <c r="BS47" s="122">
        <f>IFERROR(BR47/BN47,"-")</f>
        <v>4600</v>
      </c>
      <c r="BT47" s="123">
        <v>1</v>
      </c>
      <c r="BU47" s="123"/>
      <c r="BV47" s="123">
        <v>1</v>
      </c>
      <c r="BW47" s="124">
        <v>7</v>
      </c>
      <c r="BX47" s="125">
        <f>IF(P47=0,"",IF(BW47=0,"",(BW47/P47)))</f>
        <v>0.25925925925926</v>
      </c>
      <c r="BY47" s="126">
        <v>2</v>
      </c>
      <c r="BZ47" s="127">
        <f>IFERROR(BY47/BW47,"-")</f>
        <v>0.28571428571429</v>
      </c>
      <c r="CA47" s="128">
        <v>16000</v>
      </c>
      <c r="CB47" s="129">
        <f>IFERROR(CA47/BW47,"-")</f>
        <v>2285.7142857143</v>
      </c>
      <c r="CC47" s="130">
        <v>1</v>
      </c>
      <c r="CD47" s="130"/>
      <c r="CE47" s="130">
        <v>1</v>
      </c>
      <c r="CF47" s="131">
        <v>2</v>
      </c>
      <c r="CG47" s="132">
        <f>IF(P47=0,"",IF(CF47=0,"",(CF47/P47)))</f>
        <v>0.074074074074074</v>
      </c>
      <c r="CH47" s="133">
        <v>1</v>
      </c>
      <c r="CI47" s="134">
        <f>IFERROR(CH47/CF47,"-")</f>
        <v>0.5</v>
      </c>
      <c r="CJ47" s="135">
        <v>21000</v>
      </c>
      <c r="CK47" s="136">
        <f>IFERROR(CJ47/CF47,"-")</f>
        <v>10500</v>
      </c>
      <c r="CL47" s="137"/>
      <c r="CM47" s="137"/>
      <c r="CN47" s="137">
        <v>1</v>
      </c>
      <c r="CO47" s="138">
        <v>6</v>
      </c>
      <c r="CP47" s="139">
        <v>93000</v>
      </c>
      <c r="CQ47" s="139">
        <v>41000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1.7532051282051</v>
      </c>
      <c r="B48" s="189" t="s">
        <v>163</v>
      </c>
      <c r="C48" s="189"/>
      <c r="D48" s="189" t="s">
        <v>122</v>
      </c>
      <c r="E48" s="189" t="s">
        <v>94</v>
      </c>
      <c r="F48" s="189" t="s">
        <v>65</v>
      </c>
      <c r="G48" s="88" t="s">
        <v>164</v>
      </c>
      <c r="H48" s="88" t="s">
        <v>165</v>
      </c>
      <c r="I48" s="88" t="s">
        <v>125</v>
      </c>
      <c r="J48" s="180">
        <v>312000</v>
      </c>
      <c r="K48" s="79">
        <v>11</v>
      </c>
      <c r="L48" s="79">
        <v>0</v>
      </c>
      <c r="M48" s="79">
        <v>56</v>
      </c>
      <c r="N48" s="89">
        <v>3</v>
      </c>
      <c r="O48" s="90">
        <v>0</v>
      </c>
      <c r="P48" s="91">
        <f>N48+O48</f>
        <v>3</v>
      </c>
      <c r="Q48" s="80">
        <f>IFERROR(P48/M48,"-")</f>
        <v>0.053571428571429</v>
      </c>
      <c r="R48" s="79">
        <v>2</v>
      </c>
      <c r="S48" s="79">
        <v>1</v>
      </c>
      <c r="T48" s="80">
        <f>IFERROR(R48/(P48),"-")</f>
        <v>0.66666666666667</v>
      </c>
      <c r="U48" s="186">
        <f>IFERROR(J48/SUM(N48:O51),"-")</f>
        <v>13000</v>
      </c>
      <c r="V48" s="82">
        <v>1</v>
      </c>
      <c r="W48" s="80">
        <f>IF(P48=0,"-",V48/P48)</f>
        <v>0.33333333333333</v>
      </c>
      <c r="X48" s="185">
        <v>10000</v>
      </c>
      <c r="Y48" s="186">
        <f>IFERROR(X48/P48,"-")</f>
        <v>3333.3333333333</v>
      </c>
      <c r="Z48" s="186">
        <f>IFERROR(X48/V48,"-")</f>
        <v>10000</v>
      </c>
      <c r="AA48" s="180">
        <f>SUM(X48:X51)-SUM(J48:J51)</f>
        <v>235000</v>
      </c>
      <c r="AB48" s="83">
        <f>SUM(X48:X51)/SUM(J48:J51)</f>
        <v>1.7532051282051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0.33333333333333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0.66666666666667</v>
      </c>
      <c r="BY48" s="126">
        <v>2</v>
      </c>
      <c r="BZ48" s="127">
        <f>IFERROR(BY48/BW48,"-")</f>
        <v>1</v>
      </c>
      <c r="CA48" s="128">
        <v>10000</v>
      </c>
      <c r="CB48" s="129">
        <f>IFERROR(CA48/BW48,"-")</f>
        <v>5000</v>
      </c>
      <c r="CC48" s="130">
        <v>2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10000</v>
      </c>
      <c r="CQ48" s="139">
        <v>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166</v>
      </c>
      <c r="C49" s="189"/>
      <c r="D49" s="189" t="s">
        <v>122</v>
      </c>
      <c r="E49" s="189" t="s">
        <v>97</v>
      </c>
      <c r="F49" s="189" t="s">
        <v>65</v>
      </c>
      <c r="G49" s="88"/>
      <c r="H49" s="88" t="s">
        <v>165</v>
      </c>
      <c r="I49" s="88" t="s">
        <v>127</v>
      </c>
      <c r="J49" s="180"/>
      <c r="K49" s="79">
        <v>9</v>
      </c>
      <c r="L49" s="79">
        <v>0</v>
      </c>
      <c r="M49" s="79">
        <v>42</v>
      </c>
      <c r="N49" s="89">
        <v>6</v>
      </c>
      <c r="O49" s="90">
        <v>0</v>
      </c>
      <c r="P49" s="91">
        <f>N49+O49</f>
        <v>6</v>
      </c>
      <c r="Q49" s="80">
        <f>IFERROR(P49/M49,"-")</f>
        <v>0.14285714285714</v>
      </c>
      <c r="R49" s="79">
        <v>2</v>
      </c>
      <c r="S49" s="79">
        <v>2</v>
      </c>
      <c r="T49" s="80">
        <f>IFERROR(R49/(P49),"-")</f>
        <v>0.33333333333333</v>
      </c>
      <c r="U49" s="186"/>
      <c r="V49" s="82">
        <v>2</v>
      </c>
      <c r="W49" s="80">
        <f>IF(P49=0,"-",V49/P49)</f>
        <v>0.33333333333333</v>
      </c>
      <c r="X49" s="185">
        <v>26000</v>
      </c>
      <c r="Y49" s="186">
        <f>IFERROR(X49/P49,"-")</f>
        <v>4333.3333333333</v>
      </c>
      <c r="Z49" s="186">
        <f>IFERROR(X49/V49,"-")</f>
        <v>13000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0.16666666666667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>
        <v>3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2</v>
      </c>
      <c r="BO49" s="118">
        <f>IF(P49=0,"",IF(BN49=0,"",(BN49/P49)))</f>
        <v>0.33333333333333</v>
      </c>
      <c r="BP49" s="119">
        <v>2</v>
      </c>
      <c r="BQ49" s="120">
        <f>IFERROR(BP49/BN49,"-")</f>
        <v>1</v>
      </c>
      <c r="BR49" s="121">
        <v>26000</v>
      </c>
      <c r="BS49" s="122">
        <f>IFERROR(BR49/BN49,"-")</f>
        <v>13000</v>
      </c>
      <c r="BT49" s="123">
        <v>1</v>
      </c>
      <c r="BU49" s="123"/>
      <c r="BV49" s="123">
        <v>1</v>
      </c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2</v>
      </c>
      <c r="CP49" s="139">
        <v>26000</v>
      </c>
      <c r="CQ49" s="139">
        <v>23000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167</v>
      </c>
      <c r="C50" s="189"/>
      <c r="D50" s="189" t="s">
        <v>122</v>
      </c>
      <c r="E50" s="189" t="s">
        <v>100</v>
      </c>
      <c r="F50" s="189" t="s">
        <v>65</v>
      </c>
      <c r="G50" s="88"/>
      <c r="H50" s="88" t="s">
        <v>165</v>
      </c>
      <c r="I50" s="88" t="s">
        <v>129</v>
      </c>
      <c r="J50" s="180"/>
      <c r="K50" s="79">
        <v>17</v>
      </c>
      <c r="L50" s="79">
        <v>0</v>
      </c>
      <c r="M50" s="79">
        <v>67</v>
      </c>
      <c r="N50" s="89">
        <v>3</v>
      </c>
      <c r="O50" s="90">
        <v>0</v>
      </c>
      <c r="P50" s="91">
        <f>N50+O50</f>
        <v>3</v>
      </c>
      <c r="Q50" s="80">
        <f>IFERROR(P50/M50,"-")</f>
        <v>0.044776119402985</v>
      </c>
      <c r="R50" s="79">
        <v>1</v>
      </c>
      <c r="S50" s="79">
        <v>1</v>
      </c>
      <c r="T50" s="80">
        <f>IFERROR(R50/(P50),"-")</f>
        <v>0.33333333333333</v>
      </c>
      <c r="U50" s="186"/>
      <c r="V50" s="82">
        <v>1</v>
      </c>
      <c r="W50" s="80">
        <f>IF(P50=0,"-",V50/P50)</f>
        <v>0.33333333333333</v>
      </c>
      <c r="X50" s="185">
        <v>60000</v>
      </c>
      <c r="Y50" s="186">
        <f>IFERROR(X50/P50,"-")</f>
        <v>20000</v>
      </c>
      <c r="Z50" s="186">
        <f>IFERROR(X50/V50,"-")</f>
        <v>60000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0.33333333333333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0.33333333333333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0.33333333333333</v>
      </c>
      <c r="BP50" s="119">
        <v>1</v>
      </c>
      <c r="BQ50" s="120">
        <f>IFERROR(BP50/BN50,"-")</f>
        <v>1</v>
      </c>
      <c r="BR50" s="121">
        <v>60000</v>
      </c>
      <c r="BS50" s="122">
        <f>IFERROR(BR50/BN50,"-")</f>
        <v>60000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60000</v>
      </c>
      <c r="CQ50" s="139">
        <v>60000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168</v>
      </c>
      <c r="C51" s="189"/>
      <c r="D51" s="189" t="s">
        <v>119</v>
      </c>
      <c r="E51" s="189" t="s">
        <v>119</v>
      </c>
      <c r="F51" s="189" t="s">
        <v>70</v>
      </c>
      <c r="G51" s="88"/>
      <c r="H51" s="88"/>
      <c r="I51" s="88"/>
      <c r="J51" s="180"/>
      <c r="K51" s="79">
        <v>114</v>
      </c>
      <c r="L51" s="79">
        <v>61</v>
      </c>
      <c r="M51" s="79">
        <v>27</v>
      </c>
      <c r="N51" s="89">
        <v>12</v>
      </c>
      <c r="O51" s="90">
        <v>0</v>
      </c>
      <c r="P51" s="91">
        <f>N51+O51</f>
        <v>12</v>
      </c>
      <c r="Q51" s="80">
        <f>IFERROR(P51/M51,"-")</f>
        <v>0.44444444444444</v>
      </c>
      <c r="R51" s="79">
        <v>6</v>
      </c>
      <c r="S51" s="79">
        <v>4</v>
      </c>
      <c r="T51" s="80">
        <f>IFERROR(R51/(P51),"-")</f>
        <v>0.5</v>
      </c>
      <c r="U51" s="186"/>
      <c r="V51" s="82">
        <v>5</v>
      </c>
      <c r="W51" s="80">
        <f>IF(P51=0,"-",V51/P51)</f>
        <v>0.41666666666667</v>
      </c>
      <c r="X51" s="185">
        <v>451000</v>
      </c>
      <c r="Y51" s="186">
        <f>IFERROR(X51/P51,"-")</f>
        <v>37583.333333333</v>
      </c>
      <c r="Z51" s="186">
        <f>IFERROR(X51/V51,"-")</f>
        <v>90200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0.083333333333333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3</v>
      </c>
      <c r="BO51" s="118">
        <f>IF(P51=0,"",IF(BN51=0,"",(BN51/P51)))</f>
        <v>0.25</v>
      </c>
      <c r="BP51" s="119">
        <v>2</v>
      </c>
      <c r="BQ51" s="120">
        <f>IFERROR(BP51/BN51,"-")</f>
        <v>0.66666666666667</v>
      </c>
      <c r="BR51" s="121">
        <v>36000</v>
      </c>
      <c r="BS51" s="122">
        <f>IFERROR(BR51/BN51,"-")</f>
        <v>12000</v>
      </c>
      <c r="BT51" s="123">
        <v>1</v>
      </c>
      <c r="BU51" s="123"/>
      <c r="BV51" s="123">
        <v>1</v>
      </c>
      <c r="BW51" s="124">
        <v>7</v>
      </c>
      <c r="BX51" s="125">
        <f>IF(P51=0,"",IF(BW51=0,"",(BW51/P51)))</f>
        <v>0.58333333333333</v>
      </c>
      <c r="BY51" s="126">
        <v>3</v>
      </c>
      <c r="BZ51" s="127">
        <f>IFERROR(BY51/BW51,"-")</f>
        <v>0.42857142857143</v>
      </c>
      <c r="CA51" s="128">
        <v>425000</v>
      </c>
      <c r="CB51" s="129">
        <f>IFERROR(CA51/BW51,"-")</f>
        <v>60714.285714286</v>
      </c>
      <c r="CC51" s="130"/>
      <c r="CD51" s="130">
        <v>1</v>
      </c>
      <c r="CE51" s="130">
        <v>2</v>
      </c>
      <c r="CF51" s="131">
        <v>1</v>
      </c>
      <c r="CG51" s="132">
        <f>IF(P51=0,"",IF(CF51=0,"",(CF51/P51)))</f>
        <v>0.083333333333333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5</v>
      </c>
      <c r="CP51" s="139">
        <v>451000</v>
      </c>
      <c r="CQ51" s="139">
        <v>290000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0.63333333333333</v>
      </c>
      <c r="B52" s="189" t="s">
        <v>169</v>
      </c>
      <c r="C52" s="189"/>
      <c r="D52" s="189" t="s">
        <v>63</v>
      </c>
      <c r="E52" s="189" t="s">
        <v>170</v>
      </c>
      <c r="F52" s="189" t="s">
        <v>65</v>
      </c>
      <c r="G52" s="88" t="s">
        <v>171</v>
      </c>
      <c r="H52" s="88" t="s">
        <v>74</v>
      </c>
      <c r="I52" s="191" t="s">
        <v>172</v>
      </c>
      <c r="J52" s="180">
        <v>360000</v>
      </c>
      <c r="K52" s="79">
        <v>26</v>
      </c>
      <c r="L52" s="79">
        <v>0</v>
      </c>
      <c r="M52" s="79">
        <v>75</v>
      </c>
      <c r="N52" s="89">
        <v>8</v>
      </c>
      <c r="O52" s="90">
        <v>0</v>
      </c>
      <c r="P52" s="91">
        <f>N52+O52</f>
        <v>8</v>
      </c>
      <c r="Q52" s="80">
        <f>IFERROR(P52/M52,"-")</f>
        <v>0.10666666666667</v>
      </c>
      <c r="R52" s="79">
        <v>2</v>
      </c>
      <c r="S52" s="79">
        <v>2</v>
      </c>
      <c r="T52" s="80">
        <f>IFERROR(R52/(P52),"-")</f>
        <v>0.25</v>
      </c>
      <c r="U52" s="186">
        <f>IFERROR(J52/SUM(N52:O53),"-")</f>
        <v>22500</v>
      </c>
      <c r="V52" s="82">
        <v>3</v>
      </c>
      <c r="W52" s="80">
        <f>IF(P52=0,"-",V52/P52)</f>
        <v>0.375</v>
      </c>
      <c r="X52" s="185">
        <v>177000</v>
      </c>
      <c r="Y52" s="186">
        <f>IFERROR(X52/P52,"-")</f>
        <v>22125</v>
      </c>
      <c r="Z52" s="186">
        <f>IFERROR(X52/V52,"-")</f>
        <v>59000</v>
      </c>
      <c r="AA52" s="180">
        <f>SUM(X52:X53)-SUM(J52:J53)</f>
        <v>-132000</v>
      </c>
      <c r="AB52" s="83">
        <f>SUM(X52:X53)/SUM(J52:J53)</f>
        <v>0.63333333333333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0.125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1</v>
      </c>
      <c r="BF52" s="111">
        <f>IF(P52=0,"",IF(BE52=0,"",(BE52/P52)))</f>
        <v>0.125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5</v>
      </c>
      <c r="BO52" s="118">
        <f>IF(P52=0,"",IF(BN52=0,"",(BN52/P52)))</f>
        <v>0.625</v>
      </c>
      <c r="BP52" s="119">
        <v>2</v>
      </c>
      <c r="BQ52" s="120">
        <f>IFERROR(BP52/BN52,"-")</f>
        <v>0.4</v>
      </c>
      <c r="BR52" s="121">
        <v>107000</v>
      </c>
      <c r="BS52" s="122">
        <f>IFERROR(BR52/BN52,"-")</f>
        <v>21400</v>
      </c>
      <c r="BT52" s="123">
        <v>1</v>
      </c>
      <c r="BU52" s="123"/>
      <c r="BV52" s="123">
        <v>1</v>
      </c>
      <c r="BW52" s="124">
        <v>1</v>
      </c>
      <c r="BX52" s="125">
        <f>IF(P52=0,"",IF(BW52=0,"",(BW52/P52)))</f>
        <v>0.125</v>
      </c>
      <c r="BY52" s="126">
        <v>1</v>
      </c>
      <c r="BZ52" s="127">
        <f>IFERROR(BY52/BW52,"-")</f>
        <v>1</v>
      </c>
      <c r="CA52" s="128">
        <v>70000</v>
      </c>
      <c r="CB52" s="129">
        <f>IFERROR(CA52/BW52,"-")</f>
        <v>70000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3</v>
      </c>
      <c r="CP52" s="139">
        <v>177000</v>
      </c>
      <c r="CQ52" s="139">
        <v>104000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173</v>
      </c>
      <c r="C53" s="189"/>
      <c r="D53" s="189" t="s">
        <v>63</v>
      </c>
      <c r="E53" s="189" t="s">
        <v>170</v>
      </c>
      <c r="F53" s="189" t="s">
        <v>70</v>
      </c>
      <c r="G53" s="88"/>
      <c r="H53" s="88"/>
      <c r="I53" s="88"/>
      <c r="J53" s="180"/>
      <c r="K53" s="79">
        <v>55</v>
      </c>
      <c r="L53" s="79">
        <v>38</v>
      </c>
      <c r="M53" s="79">
        <v>39</v>
      </c>
      <c r="N53" s="89">
        <v>8</v>
      </c>
      <c r="O53" s="90">
        <v>0</v>
      </c>
      <c r="P53" s="91">
        <f>N53+O53</f>
        <v>8</v>
      </c>
      <c r="Q53" s="80">
        <f>IFERROR(P53/M53,"-")</f>
        <v>0.20512820512821</v>
      </c>
      <c r="R53" s="79">
        <v>3</v>
      </c>
      <c r="S53" s="79">
        <v>3</v>
      </c>
      <c r="T53" s="80">
        <f>IFERROR(R53/(P53),"-")</f>
        <v>0.375</v>
      </c>
      <c r="U53" s="186"/>
      <c r="V53" s="82">
        <v>2</v>
      </c>
      <c r="W53" s="80">
        <f>IF(P53=0,"-",V53/P53)</f>
        <v>0.25</v>
      </c>
      <c r="X53" s="185">
        <v>51000</v>
      </c>
      <c r="Y53" s="186">
        <f>IFERROR(X53/P53,"-")</f>
        <v>6375</v>
      </c>
      <c r="Z53" s="186">
        <f>IFERROR(X53/V53,"-")</f>
        <v>25500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0.125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0.125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3</v>
      </c>
      <c r="BO53" s="118">
        <f>IF(P53=0,"",IF(BN53=0,"",(BN53/P53)))</f>
        <v>0.375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2</v>
      </c>
      <c r="BX53" s="125">
        <f>IF(P53=0,"",IF(BW53=0,"",(BW53/P53)))</f>
        <v>0.25</v>
      </c>
      <c r="BY53" s="126">
        <v>1</v>
      </c>
      <c r="BZ53" s="127">
        <f>IFERROR(BY53/BW53,"-")</f>
        <v>0.5</v>
      </c>
      <c r="CA53" s="128">
        <v>10000</v>
      </c>
      <c r="CB53" s="129">
        <f>IFERROR(CA53/BW53,"-")</f>
        <v>5000</v>
      </c>
      <c r="CC53" s="130"/>
      <c r="CD53" s="130">
        <v>1</v>
      </c>
      <c r="CE53" s="130"/>
      <c r="CF53" s="131">
        <v>1</v>
      </c>
      <c r="CG53" s="132">
        <f>IF(P53=0,"",IF(CF53=0,"",(CF53/P53)))</f>
        <v>0.125</v>
      </c>
      <c r="CH53" s="133">
        <v>1</v>
      </c>
      <c r="CI53" s="134">
        <f>IFERROR(CH53/CF53,"-")</f>
        <v>1</v>
      </c>
      <c r="CJ53" s="135">
        <v>41000</v>
      </c>
      <c r="CK53" s="136">
        <f>IFERROR(CJ53/CF53,"-")</f>
        <v>41000</v>
      </c>
      <c r="CL53" s="137"/>
      <c r="CM53" s="137"/>
      <c r="CN53" s="137">
        <v>1</v>
      </c>
      <c r="CO53" s="138">
        <v>2</v>
      </c>
      <c r="CP53" s="139">
        <v>51000</v>
      </c>
      <c r="CQ53" s="139">
        <v>41000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30"/>
      <c r="B54" s="85"/>
      <c r="C54" s="86"/>
      <c r="D54" s="86"/>
      <c r="E54" s="86"/>
      <c r="F54" s="87"/>
      <c r="G54" s="88"/>
      <c r="H54" s="88"/>
      <c r="I54" s="88"/>
      <c r="J54" s="181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187"/>
      <c r="V54" s="25"/>
      <c r="W54" s="25"/>
      <c r="X54" s="187"/>
      <c r="Y54" s="187"/>
      <c r="Z54" s="187"/>
      <c r="AA54" s="187"/>
      <c r="AB54" s="33"/>
      <c r="AC54" s="57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30"/>
      <c r="B55" s="37"/>
      <c r="C55" s="21"/>
      <c r="D55" s="21"/>
      <c r="E55" s="21"/>
      <c r="F55" s="22"/>
      <c r="G55" s="36"/>
      <c r="H55" s="36"/>
      <c r="I55" s="73"/>
      <c r="J55" s="182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187"/>
      <c r="V55" s="25"/>
      <c r="W55" s="25"/>
      <c r="X55" s="187"/>
      <c r="Y55" s="187"/>
      <c r="Z55" s="187"/>
      <c r="AA55" s="187"/>
      <c r="AB55" s="33"/>
      <c r="AC55" s="59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19">
        <f>AB56</f>
        <v>1.3622183708839</v>
      </c>
      <c r="B56" s="39"/>
      <c r="C56" s="39"/>
      <c r="D56" s="39"/>
      <c r="E56" s="39"/>
      <c r="F56" s="39"/>
      <c r="G56" s="40" t="s">
        <v>174</v>
      </c>
      <c r="H56" s="40"/>
      <c r="I56" s="40"/>
      <c r="J56" s="183">
        <f>SUM(J6:J55)</f>
        <v>3462000</v>
      </c>
      <c r="K56" s="41">
        <f>SUM(K6:K55)</f>
        <v>1549</v>
      </c>
      <c r="L56" s="41">
        <f>SUM(L6:L55)</f>
        <v>602</v>
      </c>
      <c r="M56" s="41">
        <f>SUM(M6:M55)</f>
        <v>1961</v>
      </c>
      <c r="N56" s="41">
        <f>SUM(N6:N55)</f>
        <v>270</v>
      </c>
      <c r="O56" s="41">
        <f>SUM(O6:O55)</f>
        <v>1</v>
      </c>
      <c r="P56" s="41">
        <f>SUM(P6:P55)</f>
        <v>271</v>
      </c>
      <c r="Q56" s="42">
        <f>IFERROR(P56/M56,"-")</f>
        <v>0.13819479857216</v>
      </c>
      <c r="R56" s="76">
        <f>SUM(R6:R55)</f>
        <v>117</v>
      </c>
      <c r="S56" s="76">
        <f>SUM(S6:S55)</f>
        <v>65</v>
      </c>
      <c r="T56" s="42">
        <f>IFERROR(R56/P56,"-")</f>
        <v>0.43173431734317</v>
      </c>
      <c r="U56" s="188">
        <f>IFERROR(J56/P56,"-")</f>
        <v>12774.907749077</v>
      </c>
      <c r="V56" s="44">
        <f>SUM(V6:V55)</f>
        <v>90</v>
      </c>
      <c r="W56" s="42">
        <f>IFERROR(V56/P56,"-")</f>
        <v>0.33210332103321</v>
      </c>
      <c r="X56" s="183">
        <f>SUM(X6:X55)</f>
        <v>4716000</v>
      </c>
      <c r="Y56" s="183">
        <f>IFERROR(X56/P56,"-")</f>
        <v>17402.21402214</v>
      </c>
      <c r="Z56" s="183">
        <f>IFERROR(X56/V56,"-")</f>
        <v>52400</v>
      </c>
      <c r="AA56" s="183">
        <f>X56-J56</f>
        <v>1254000</v>
      </c>
      <c r="AB56" s="45">
        <f>X56/J56</f>
        <v>1.3622183708839</v>
      </c>
      <c r="AC56" s="58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25"/>
    <mergeCell ref="J12:J25"/>
    <mergeCell ref="U12:U25"/>
    <mergeCell ref="AA12:AA25"/>
    <mergeCell ref="AB12:AB25"/>
    <mergeCell ref="A26:A29"/>
    <mergeCell ref="J26:J29"/>
    <mergeCell ref="U26:U29"/>
    <mergeCell ref="AA26:AA29"/>
    <mergeCell ref="AB26:AB29"/>
    <mergeCell ref="A30:A33"/>
    <mergeCell ref="J30:J33"/>
    <mergeCell ref="U30:U33"/>
    <mergeCell ref="AA30:AA33"/>
    <mergeCell ref="AB30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42"/>
    <mergeCell ref="J38:J42"/>
    <mergeCell ref="U38:U42"/>
    <mergeCell ref="AA38:AA42"/>
    <mergeCell ref="AB38:AB42"/>
    <mergeCell ref="A43:A47"/>
    <mergeCell ref="J43:J47"/>
    <mergeCell ref="U43:U47"/>
    <mergeCell ref="AA43:AA47"/>
    <mergeCell ref="AB43:AB47"/>
    <mergeCell ref="A48:A51"/>
    <mergeCell ref="J48:J51"/>
    <mergeCell ref="U48:U51"/>
    <mergeCell ref="AA48:AA51"/>
    <mergeCell ref="AB48:AB51"/>
    <mergeCell ref="A52:A53"/>
    <mergeCell ref="J52:J53"/>
    <mergeCell ref="U52:U53"/>
    <mergeCell ref="AA52:AA53"/>
    <mergeCell ref="AB52:AB5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1.3142857142857</v>
      </c>
      <c r="B6" s="189" t="s">
        <v>176</v>
      </c>
      <c r="C6" s="189"/>
      <c r="D6" s="189"/>
      <c r="E6" s="189" t="s">
        <v>177</v>
      </c>
      <c r="F6" s="189" t="s">
        <v>65</v>
      </c>
      <c r="G6" s="88" t="s">
        <v>178</v>
      </c>
      <c r="H6" s="88" t="s">
        <v>179</v>
      </c>
      <c r="I6" s="88" t="s">
        <v>180</v>
      </c>
      <c r="J6" s="180">
        <v>210000</v>
      </c>
      <c r="K6" s="79">
        <v>9</v>
      </c>
      <c r="L6" s="79">
        <v>0</v>
      </c>
      <c r="M6" s="79">
        <v>53</v>
      </c>
      <c r="N6" s="89">
        <v>7</v>
      </c>
      <c r="O6" s="90">
        <v>0</v>
      </c>
      <c r="P6" s="91">
        <f>N6+O6</f>
        <v>7</v>
      </c>
      <c r="Q6" s="80">
        <f>IFERROR(P6/M6,"-")</f>
        <v>0.13207547169811</v>
      </c>
      <c r="R6" s="79">
        <v>3</v>
      </c>
      <c r="S6" s="79">
        <v>3</v>
      </c>
      <c r="T6" s="80">
        <f>IFERROR(R6/(P6),"-")</f>
        <v>0.42857142857143</v>
      </c>
      <c r="U6" s="186">
        <f>IFERROR(J6/SUM(N6:O9),"-")</f>
        <v>7500</v>
      </c>
      <c r="V6" s="82">
        <v>2</v>
      </c>
      <c r="W6" s="80">
        <f>IF(P6=0,"-",V6/P6)</f>
        <v>0.28571428571429</v>
      </c>
      <c r="X6" s="185">
        <v>13000</v>
      </c>
      <c r="Y6" s="186">
        <f>IFERROR(X6/P6,"-")</f>
        <v>1857.1428571429</v>
      </c>
      <c r="Z6" s="186">
        <f>IFERROR(X6/V6,"-")</f>
        <v>6500</v>
      </c>
      <c r="AA6" s="180">
        <f>SUM(X6:X9)-SUM(J6:J9)</f>
        <v>66000</v>
      </c>
      <c r="AB6" s="83">
        <f>SUM(X6:X9)/SUM(J6:J9)</f>
        <v>1.3142857142857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0.57142857142857</v>
      </c>
      <c r="BG6" s="110">
        <v>1</v>
      </c>
      <c r="BH6" s="112">
        <f>IFERROR(BG6/BE6,"-")</f>
        <v>0.25</v>
      </c>
      <c r="BI6" s="113">
        <v>3000</v>
      </c>
      <c r="BJ6" s="114">
        <f>IFERROR(BI6/BE6,"-")</f>
        <v>750</v>
      </c>
      <c r="BK6" s="115">
        <v>1</v>
      </c>
      <c r="BL6" s="115"/>
      <c r="BM6" s="115"/>
      <c r="BN6" s="117">
        <v>2</v>
      </c>
      <c r="BO6" s="118">
        <f>IF(P6=0,"",IF(BN6=0,"",(BN6/P6)))</f>
        <v>0.28571428571429</v>
      </c>
      <c r="BP6" s="119">
        <v>1</v>
      </c>
      <c r="BQ6" s="120">
        <f>IFERROR(BP6/BN6,"-")</f>
        <v>0.5</v>
      </c>
      <c r="BR6" s="121">
        <v>10000</v>
      </c>
      <c r="BS6" s="122">
        <f>IFERROR(BR6/BN6,"-")</f>
        <v>5000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0.14285714285714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13000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181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82</v>
      </c>
      <c r="L7" s="79">
        <v>27</v>
      </c>
      <c r="M7" s="79">
        <v>2</v>
      </c>
      <c r="N7" s="89">
        <v>7</v>
      </c>
      <c r="O7" s="90">
        <v>1</v>
      </c>
      <c r="P7" s="91">
        <f>N7+O7</f>
        <v>8</v>
      </c>
      <c r="Q7" s="80">
        <f>IFERROR(P7/M7,"-")</f>
        <v>4</v>
      </c>
      <c r="R7" s="79">
        <v>3</v>
      </c>
      <c r="S7" s="79">
        <v>1</v>
      </c>
      <c r="T7" s="80">
        <f>IFERROR(R7/(P7),"-")</f>
        <v>0.375</v>
      </c>
      <c r="U7" s="186"/>
      <c r="V7" s="82">
        <v>2</v>
      </c>
      <c r="W7" s="80">
        <f>IF(P7=0,"-",V7/P7)</f>
        <v>0.25</v>
      </c>
      <c r="X7" s="185">
        <v>153000</v>
      </c>
      <c r="Y7" s="186">
        <f>IFERROR(X7/P7,"-")</f>
        <v>19125</v>
      </c>
      <c r="Z7" s="186">
        <f>IFERROR(X7/V7,"-")</f>
        <v>76500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0.375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0.25</v>
      </c>
      <c r="BP7" s="119">
        <v>2</v>
      </c>
      <c r="BQ7" s="120">
        <f>IFERROR(BP7/BN7,"-")</f>
        <v>1</v>
      </c>
      <c r="BR7" s="121">
        <v>153000</v>
      </c>
      <c r="BS7" s="122">
        <f>IFERROR(BR7/BN7,"-")</f>
        <v>76500</v>
      </c>
      <c r="BT7" s="123"/>
      <c r="BU7" s="123"/>
      <c r="BV7" s="123">
        <v>2</v>
      </c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153000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182</v>
      </c>
      <c r="C8" s="189"/>
      <c r="D8" s="189"/>
      <c r="E8" s="189" t="s">
        <v>183</v>
      </c>
      <c r="F8" s="189" t="s">
        <v>65</v>
      </c>
      <c r="G8" s="88" t="s">
        <v>178</v>
      </c>
      <c r="H8" s="88" t="s">
        <v>179</v>
      </c>
      <c r="I8" s="88"/>
      <c r="J8" s="180"/>
      <c r="K8" s="79">
        <v>13</v>
      </c>
      <c r="L8" s="79">
        <v>0</v>
      </c>
      <c r="M8" s="79">
        <v>64</v>
      </c>
      <c r="N8" s="89">
        <v>3</v>
      </c>
      <c r="O8" s="90">
        <v>0</v>
      </c>
      <c r="P8" s="91">
        <f>N8+O8</f>
        <v>3</v>
      </c>
      <c r="Q8" s="80">
        <f>IFERROR(P8/M8,"-")</f>
        <v>0.046875</v>
      </c>
      <c r="R8" s="79">
        <v>1</v>
      </c>
      <c r="S8" s="79">
        <v>1</v>
      </c>
      <c r="T8" s="80">
        <f>IFERROR(R8/(P8),"-")</f>
        <v>0.33333333333333</v>
      </c>
      <c r="U8" s="186"/>
      <c r="V8" s="82">
        <v>2</v>
      </c>
      <c r="W8" s="80">
        <f>IF(P8=0,"-",V8/P8)</f>
        <v>0.66666666666667</v>
      </c>
      <c r="X8" s="185">
        <v>36000</v>
      </c>
      <c r="Y8" s="186">
        <f>IFERROR(X8/P8,"-")</f>
        <v>12000</v>
      </c>
      <c r="Z8" s="186">
        <f>IFERROR(X8/V8,"-")</f>
        <v>18000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1</v>
      </c>
      <c r="BQ8" s="120">
        <f>IFERROR(BP8/BN8,"-")</f>
        <v>0.5</v>
      </c>
      <c r="BR8" s="121">
        <v>33000</v>
      </c>
      <c r="BS8" s="122">
        <f>IFERROR(BR8/BN8,"-")</f>
        <v>16500</v>
      </c>
      <c r="BT8" s="123"/>
      <c r="BU8" s="123"/>
      <c r="BV8" s="123">
        <v>1</v>
      </c>
      <c r="BW8" s="124">
        <v>1</v>
      </c>
      <c r="BX8" s="125">
        <f>IF(P8=0,"",IF(BW8=0,"",(BW8/P8)))</f>
        <v>0.33333333333333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36000</v>
      </c>
      <c r="CQ8" s="139">
        <v>33000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184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645</v>
      </c>
      <c r="L9" s="79">
        <v>28</v>
      </c>
      <c r="M9" s="79">
        <v>10</v>
      </c>
      <c r="N9" s="89">
        <v>9</v>
      </c>
      <c r="O9" s="90">
        <v>1</v>
      </c>
      <c r="P9" s="91">
        <f>N9+O9</f>
        <v>10</v>
      </c>
      <c r="Q9" s="80">
        <f>IFERROR(P9/M9,"-")</f>
        <v>1</v>
      </c>
      <c r="R9" s="79">
        <v>3</v>
      </c>
      <c r="S9" s="79">
        <v>3</v>
      </c>
      <c r="T9" s="80">
        <f>IFERROR(R9/(P9),"-")</f>
        <v>0.3</v>
      </c>
      <c r="U9" s="186"/>
      <c r="V9" s="82">
        <v>4</v>
      </c>
      <c r="W9" s="80">
        <f>IF(P9=0,"-",V9/P9)</f>
        <v>0.4</v>
      </c>
      <c r="X9" s="185">
        <v>74000</v>
      </c>
      <c r="Y9" s="186">
        <f>IFERROR(X9/P9,"-")</f>
        <v>7400</v>
      </c>
      <c r="Z9" s="186">
        <f>IFERROR(X9/V9,"-")</f>
        <v>18500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</v>
      </c>
      <c r="BY9" s="126">
        <v>1</v>
      </c>
      <c r="BZ9" s="127">
        <f>IFERROR(BY9/BW9,"-")</f>
        <v>1</v>
      </c>
      <c r="CA9" s="128">
        <v>3000</v>
      </c>
      <c r="CB9" s="129">
        <f>IFERROR(CA9/BW9,"-")</f>
        <v>3000</v>
      </c>
      <c r="CC9" s="130">
        <v>1</v>
      </c>
      <c r="CD9" s="130"/>
      <c r="CE9" s="130"/>
      <c r="CF9" s="131">
        <v>3</v>
      </c>
      <c r="CG9" s="132">
        <f>IF(P9=0,"",IF(CF9=0,"",(CF9/P9)))</f>
        <v>0.3</v>
      </c>
      <c r="CH9" s="133">
        <v>3</v>
      </c>
      <c r="CI9" s="134">
        <f>IFERROR(CH9/CF9,"-")</f>
        <v>1</v>
      </c>
      <c r="CJ9" s="135">
        <v>71000</v>
      </c>
      <c r="CK9" s="136">
        <f>IFERROR(CJ9/CF9,"-")</f>
        <v>23666.666666667</v>
      </c>
      <c r="CL9" s="137">
        <v>1</v>
      </c>
      <c r="CM9" s="137">
        <v>1</v>
      </c>
      <c r="CN9" s="137">
        <v>1</v>
      </c>
      <c r="CO9" s="138">
        <v>4</v>
      </c>
      <c r="CP9" s="139">
        <v>74000</v>
      </c>
      <c r="CQ9" s="139">
        <v>58000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1.3142857142857</v>
      </c>
      <c r="B12" s="39"/>
      <c r="C12" s="39"/>
      <c r="D12" s="39"/>
      <c r="E12" s="39"/>
      <c r="F12" s="39"/>
      <c r="G12" s="40" t="s">
        <v>185</v>
      </c>
      <c r="H12" s="40"/>
      <c r="I12" s="40"/>
      <c r="J12" s="183">
        <f>SUM(J6:J11)</f>
        <v>210000</v>
      </c>
      <c r="K12" s="41">
        <f>SUM(K6:K11)</f>
        <v>749</v>
      </c>
      <c r="L12" s="41">
        <f>SUM(L6:L11)</f>
        <v>55</v>
      </c>
      <c r="M12" s="41">
        <f>SUM(M6:M11)</f>
        <v>129</v>
      </c>
      <c r="N12" s="41">
        <f>SUM(N6:N11)</f>
        <v>26</v>
      </c>
      <c r="O12" s="41">
        <f>SUM(O6:O11)</f>
        <v>2</v>
      </c>
      <c r="P12" s="41">
        <f>SUM(P6:P11)</f>
        <v>28</v>
      </c>
      <c r="Q12" s="42">
        <f>IFERROR(P12/M12,"-")</f>
        <v>0.21705426356589</v>
      </c>
      <c r="R12" s="76">
        <f>SUM(R6:R11)</f>
        <v>10</v>
      </c>
      <c r="S12" s="76">
        <f>SUM(S6:S11)</f>
        <v>8</v>
      </c>
      <c r="T12" s="42">
        <f>IFERROR(R12/P12,"-")</f>
        <v>0.35714285714286</v>
      </c>
      <c r="U12" s="188">
        <f>IFERROR(J12/P12,"-")</f>
        <v>7500</v>
      </c>
      <c r="V12" s="44">
        <f>SUM(V6:V11)</f>
        <v>10</v>
      </c>
      <c r="W12" s="42">
        <f>IFERROR(V12/P12,"-")</f>
        <v>0.35714285714286</v>
      </c>
      <c r="X12" s="183">
        <f>SUM(X6:X11)</f>
        <v>276000</v>
      </c>
      <c r="Y12" s="183">
        <f>IFERROR(X12/P12,"-")</f>
        <v>9857.1428571429</v>
      </c>
      <c r="Z12" s="183">
        <f>IFERROR(X12/V12,"-")</f>
        <v>27600</v>
      </c>
      <c r="AA12" s="183">
        <f>X12-J12</f>
        <v>66000</v>
      </c>
      <c r="AB12" s="45">
        <f>X12/J12</f>
        <v>1.3142857142857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186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2.6666666666667</v>
      </c>
      <c r="B6" s="189" t="s">
        <v>187</v>
      </c>
      <c r="C6" s="189" t="s">
        <v>188</v>
      </c>
      <c r="D6" s="189" t="s">
        <v>189</v>
      </c>
      <c r="E6" s="189" t="s">
        <v>190</v>
      </c>
      <c r="F6" s="189" t="s">
        <v>65</v>
      </c>
      <c r="G6" s="88" t="s">
        <v>191</v>
      </c>
      <c r="H6" s="88" t="s">
        <v>192</v>
      </c>
      <c r="I6" s="88" t="s">
        <v>193</v>
      </c>
      <c r="J6" s="180">
        <v>132000</v>
      </c>
      <c r="K6" s="79">
        <v>56</v>
      </c>
      <c r="L6" s="79">
        <v>0</v>
      </c>
      <c r="M6" s="79">
        <v>157</v>
      </c>
      <c r="N6" s="89">
        <v>36</v>
      </c>
      <c r="O6" s="90">
        <v>1</v>
      </c>
      <c r="P6" s="91">
        <f>N6+O6</f>
        <v>37</v>
      </c>
      <c r="Q6" s="80">
        <f>IFERROR(P6/M6,"-")</f>
        <v>0.23566878980892</v>
      </c>
      <c r="R6" s="79">
        <v>4</v>
      </c>
      <c r="S6" s="79">
        <v>15</v>
      </c>
      <c r="T6" s="80">
        <f>IFERROR(R6/(P6),"-")</f>
        <v>0.10810810810811</v>
      </c>
      <c r="U6" s="186">
        <f>IFERROR(J6/SUM(N6:O7),"-")</f>
        <v>1178.5714285714</v>
      </c>
      <c r="V6" s="82">
        <v>5</v>
      </c>
      <c r="W6" s="80">
        <f>IF(P6=0,"-",V6/P6)</f>
        <v>0.13513513513514</v>
      </c>
      <c r="X6" s="185">
        <v>32000</v>
      </c>
      <c r="Y6" s="186">
        <f>IFERROR(X6/P6,"-")</f>
        <v>864.86486486486</v>
      </c>
      <c r="Z6" s="186">
        <f>IFERROR(X6/V6,"-")</f>
        <v>6400</v>
      </c>
      <c r="AA6" s="180">
        <f>SUM(X6:X7)-SUM(J6:J7)</f>
        <v>220000</v>
      </c>
      <c r="AB6" s="83">
        <f>SUM(X6:X7)/SUM(J6:J7)</f>
        <v>2.6666666666667</v>
      </c>
      <c r="AC6" s="77"/>
      <c r="AD6" s="92">
        <v>12</v>
      </c>
      <c r="AE6" s="93">
        <f>IF(P6=0,"",IF(AD6=0,"",(AD6/P6)))</f>
        <v>0.32432432432432</v>
      </c>
      <c r="AF6" s="92">
        <v>3</v>
      </c>
      <c r="AG6" s="94">
        <f>IFERROR(AF6/AD6,"-")</f>
        <v>0.25</v>
      </c>
      <c r="AH6" s="95">
        <v>26000</v>
      </c>
      <c r="AI6" s="96">
        <f>IFERROR(AH6/AD6,"-")</f>
        <v>2166.6666666667</v>
      </c>
      <c r="AJ6" s="97">
        <v>1</v>
      </c>
      <c r="AK6" s="97">
        <v>1</v>
      </c>
      <c r="AL6" s="97">
        <v>1</v>
      </c>
      <c r="AM6" s="98">
        <v>7</v>
      </c>
      <c r="AN6" s="99">
        <f>IF(P6=0,"",IF(AM6=0,"",(AM6/P6)))</f>
        <v>0.18918918918919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0.081081081081081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10</v>
      </c>
      <c r="BF6" s="111">
        <f>IF(P6=0,"",IF(BE6=0,"",(BE6/P6)))</f>
        <v>0.27027027027027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0.13513513513514</v>
      </c>
      <c r="BP6" s="119">
        <v>2</v>
      </c>
      <c r="BQ6" s="120">
        <f>IFERROR(BP6/BN6,"-")</f>
        <v>0.4</v>
      </c>
      <c r="BR6" s="121">
        <v>6000</v>
      </c>
      <c r="BS6" s="122">
        <f>IFERROR(BR6/BN6,"-")</f>
        <v>1200</v>
      </c>
      <c r="BT6" s="123">
        <v>2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32000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194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202</v>
      </c>
      <c r="L7" s="79">
        <v>174</v>
      </c>
      <c r="M7" s="79">
        <v>36</v>
      </c>
      <c r="N7" s="89">
        <v>71</v>
      </c>
      <c r="O7" s="90">
        <v>4</v>
      </c>
      <c r="P7" s="91">
        <f>N7+O7</f>
        <v>75</v>
      </c>
      <c r="Q7" s="80">
        <f>IFERROR(P7/M7,"-")</f>
        <v>2.0833333333333</v>
      </c>
      <c r="R7" s="79">
        <v>8</v>
      </c>
      <c r="S7" s="79">
        <v>15</v>
      </c>
      <c r="T7" s="80">
        <f>IFERROR(R7/(P7),"-")</f>
        <v>0.10666666666667</v>
      </c>
      <c r="U7" s="186"/>
      <c r="V7" s="82">
        <v>12</v>
      </c>
      <c r="W7" s="80">
        <f>IF(P7=0,"-",V7/P7)</f>
        <v>0.16</v>
      </c>
      <c r="X7" s="185">
        <v>320000</v>
      </c>
      <c r="Y7" s="186">
        <f>IFERROR(X7/P7,"-")</f>
        <v>4266.6666666667</v>
      </c>
      <c r="Z7" s="186">
        <f>IFERROR(X7/V7,"-")</f>
        <v>26666.666666667</v>
      </c>
      <c r="AA7" s="180"/>
      <c r="AB7" s="83"/>
      <c r="AC7" s="77"/>
      <c r="AD7" s="92">
        <v>6</v>
      </c>
      <c r="AE7" s="93">
        <f>IF(P7=0,"",IF(AD7=0,"",(AD7/P7)))</f>
        <v>0.08</v>
      </c>
      <c r="AF7" s="92">
        <v>1</v>
      </c>
      <c r="AG7" s="94">
        <f>IFERROR(AF7/AD7,"-")</f>
        <v>0.16666666666667</v>
      </c>
      <c r="AH7" s="95">
        <v>23000</v>
      </c>
      <c r="AI7" s="96">
        <f>IFERROR(AH7/AD7,"-")</f>
        <v>3833.3333333333</v>
      </c>
      <c r="AJ7" s="97"/>
      <c r="AK7" s="97"/>
      <c r="AL7" s="97">
        <v>1</v>
      </c>
      <c r="AM7" s="98">
        <v>17</v>
      </c>
      <c r="AN7" s="99">
        <f>IF(P7=0,"",IF(AM7=0,"",(AM7/P7)))</f>
        <v>0.22666666666667</v>
      </c>
      <c r="AO7" s="98">
        <v>1</v>
      </c>
      <c r="AP7" s="100">
        <f>IFERROR(AO7/AM7,"-")</f>
        <v>0.058823529411765</v>
      </c>
      <c r="AQ7" s="101">
        <v>44000</v>
      </c>
      <c r="AR7" s="102">
        <f>IFERROR(AQ7/AM7,"-")</f>
        <v>2588.2352941176</v>
      </c>
      <c r="AS7" s="103"/>
      <c r="AT7" s="103"/>
      <c r="AU7" s="103">
        <v>1</v>
      </c>
      <c r="AV7" s="104">
        <v>15</v>
      </c>
      <c r="AW7" s="105">
        <f>IF(P7=0,"",IF(AV7=0,"",(AV7/P7)))</f>
        <v>0.2</v>
      </c>
      <c r="AX7" s="104">
        <v>1</v>
      </c>
      <c r="AY7" s="106">
        <f>IFERROR(AX7/AV7,"-")</f>
        <v>0.066666666666667</v>
      </c>
      <c r="AZ7" s="107">
        <v>13000</v>
      </c>
      <c r="BA7" s="108">
        <f>IFERROR(AZ7/AV7,"-")</f>
        <v>866.66666666667</v>
      </c>
      <c r="BB7" s="109"/>
      <c r="BC7" s="109">
        <v>1</v>
      </c>
      <c r="BD7" s="109"/>
      <c r="BE7" s="110">
        <v>17</v>
      </c>
      <c r="BF7" s="111">
        <f>IF(P7=0,"",IF(BE7=0,"",(BE7/P7)))</f>
        <v>0.22666666666667</v>
      </c>
      <c r="BG7" s="110">
        <v>3</v>
      </c>
      <c r="BH7" s="112">
        <f>IFERROR(BG7/BE7,"-")</f>
        <v>0.17647058823529</v>
      </c>
      <c r="BI7" s="113">
        <v>21000</v>
      </c>
      <c r="BJ7" s="114">
        <f>IFERROR(BI7/BE7,"-")</f>
        <v>1235.2941176471</v>
      </c>
      <c r="BK7" s="115">
        <v>1</v>
      </c>
      <c r="BL7" s="115">
        <v>2</v>
      </c>
      <c r="BM7" s="115"/>
      <c r="BN7" s="117">
        <v>13</v>
      </c>
      <c r="BO7" s="118">
        <f>IF(P7=0,"",IF(BN7=0,"",(BN7/P7)))</f>
        <v>0.17333333333333</v>
      </c>
      <c r="BP7" s="119">
        <v>5</v>
      </c>
      <c r="BQ7" s="120">
        <f>IFERROR(BP7/BN7,"-")</f>
        <v>0.38461538461538</v>
      </c>
      <c r="BR7" s="121">
        <v>166000</v>
      </c>
      <c r="BS7" s="122">
        <f>IFERROR(BR7/BN7,"-")</f>
        <v>12769.230769231</v>
      </c>
      <c r="BT7" s="123"/>
      <c r="BU7" s="123">
        <v>2</v>
      </c>
      <c r="BV7" s="123">
        <v>3</v>
      </c>
      <c r="BW7" s="124">
        <v>4</v>
      </c>
      <c r="BX7" s="125">
        <f>IF(P7=0,"",IF(BW7=0,"",(BW7/P7)))</f>
        <v>0.053333333333333</v>
      </c>
      <c r="BY7" s="126">
        <v>1</v>
      </c>
      <c r="BZ7" s="127">
        <f>IFERROR(BY7/BW7,"-")</f>
        <v>0.25</v>
      </c>
      <c r="CA7" s="128">
        <v>53000</v>
      </c>
      <c r="CB7" s="129">
        <f>IFERROR(CA7/BW7,"-")</f>
        <v>13250</v>
      </c>
      <c r="CC7" s="130"/>
      <c r="CD7" s="130"/>
      <c r="CE7" s="130">
        <v>1</v>
      </c>
      <c r="CF7" s="131">
        <v>3</v>
      </c>
      <c r="CG7" s="132">
        <f>IF(P7=0,"",IF(CF7=0,"",(CF7/P7)))</f>
        <v>0.04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12</v>
      </c>
      <c r="CP7" s="139">
        <v>320000</v>
      </c>
      <c r="CQ7" s="139">
        <v>64000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2.5888888888889</v>
      </c>
      <c r="B8" s="189" t="s">
        <v>195</v>
      </c>
      <c r="C8" s="189" t="s">
        <v>196</v>
      </c>
      <c r="D8" s="189" t="s">
        <v>189</v>
      </c>
      <c r="E8" s="189" t="s">
        <v>197</v>
      </c>
      <c r="F8" s="189" t="s">
        <v>65</v>
      </c>
      <c r="G8" s="88" t="s">
        <v>198</v>
      </c>
      <c r="H8" s="88" t="s">
        <v>192</v>
      </c>
      <c r="I8" s="88" t="s">
        <v>199</v>
      </c>
      <c r="J8" s="180">
        <v>90000</v>
      </c>
      <c r="K8" s="79">
        <v>15</v>
      </c>
      <c r="L8" s="79">
        <v>0</v>
      </c>
      <c r="M8" s="79">
        <v>68</v>
      </c>
      <c r="N8" s="89">
        <v>2</v>
      </c>
      <c r="O8" s="90">
        <v>0</v>
      </c>
      <c r="P8" s="91">
        <f>N8+O8</f>
        <v>2</v>
      </c>
      <c r="Q8" s="80">
        <f>IFERROR(P8/M8,"-")</f>
        <v>0.029411764705882</v>
      </c>
      <c r="R8" s="79">
        <v>1</v>
      </c>
      <c r="S8" s="79">
        <v>0</v>
      </c>
      <c r="T8" s="80">
        <f>IFERROR(R8/(P8),"-")</f>
        <v>0.5</v>
      </c>
      <c r="U8" s="186">
        <f>IFERROR(J8/SUM(N8:O9),"-")</f>
        <v>1764.7058823529</v>
      </c>
      <c r="V8" s="82">
        <v>1</v>
      </c>
      <c r="W8" s="80">
        <f>IF(P8=0,"-",V8/P8)</f>
        <v>0.5</v>
      </c>
      <c r="X8" s="185">
        <v>5000</v>
      </c>
      <c r="Y8" s="186">
        <f>IFERROR(X8/P8,"-")</f>
        <v>2500</v>
      </c>
      <c r="Z8" s="186">
        <f>IFERROR(X8/V8,"-")</f>
        <v>5000</v>
      </c>
      <c r="AA8" s="180">
        <f>SUM(X8:X9)-SUM(J8:J9)</f>
        <v>143000</v>
      </c>
      <c r="AB8" s="83">
        <f>SUM(X8:X9)/SUM(J8:J9)</f>
        <v>2.5888888888889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0.5</v>
      </c>
      <c r="CH8" s="133">
        <v>1</v>
      </c>
      <c r="CI8" s="134">
        <f>IFERROR(CH8/CF8,"-")</f>
        <v>1</v>
      </c>
      <c r="CJ8" s="135">
        <v>5000</v>
      </c>
      <c r="CK8" s="136">
        <f>IFERROR(CJ8/CF8,"-")</f>
        <v>5000</v>
      </c>
      <c r="CL8" s="137">
        <v>1</v>
      </c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200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224</v>
      </c>
      <c r="L9" s="79">
        <v>161</v>
      </c>
      <c r="M9" s="79">
        <v>56</v>
      </c>
      <c r="N9" s="89">
        <v>49</v>
      </c>
      <c r="O9" s="90">
        <v>0</v>
      </c>
      <c r="P9" s="91">
        <f>N9+O9</f>
        <v>49</v>
      </c>
      <c r="Q9" s="80">
        <f>IFERROR(P9/M9,"-")</f>
        <v>0.875</v>
      </c>
      <c r="R9" s="79">
        <v>12</v>
      </c>
      <c r="S9" s="79">
        <v>9</v>
      </c>
      <c r="T9" s="80">
        <f>IFERROR(R9/(P9),"-")</f>
        <v>0.24489795918367</v>
      </c>
      <c r="U9" s="186"/>
      <c r="V9" s="82">
        <v>5</v>
      </c>
      <c r="W9" s="80">
        <f>IF(P9=0,"-",V9/P9)</f>
        <v>0.10204081632653</v>
      </c>
      <c r="X9" s="185">
        <v>228000</v>
      </c>
      <c r="Y9" s="186">
        <f>IFERROR(X9/P9,"-")</f>
        <v>4653.0612244898</v>
      </c>
      <c r="Z9" s="186">
        <f>IFERROR(X9/V9,"-")</f>
        <v>45600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6</v>
      </c>
      <c r="AN9" s="99">
        <f>IF(P9=0,"",IF(AM9=0,"",(AM9/P9)))</f>
        <v>0.12244897959184</v>
      </c>
      <c r="AO9" s="98">
        <v>1</v>
      </c>
      <c r="AP9" s="100">
        <f>IFERROR(AO9/AM9,"-")</f>
        <v>0.16666666666667</v>
      </c>
      <c r="AQ9" s="101">
        <v>3000</v>
      </c>
      <c r="AR9" s="102">
        <f>IFERROR(AQ9/AM9,"-")</f>
        <v>500</v>
      </c>
      <c r="AS9" s="103">
        <v>1</v>
      </c>
      <c r="AT9" s="103"/>
      <c r="AU9" s="103"/>
      <c r="AV9" s="104">
        <v>6</v>
      </c>
      <c r="AW9" s="105">
        <f>IF(P9=0,"",IF(AV9=0,"",(AV9/P9)))</f>
        <v>0.12244897959184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10</v>
      </c>
      <c r="BF9" s="111">
        <f>IF(P9=0,"",IF(BE9=0,"",(BE9/P9)))</f>
        <v>0.20408163265306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17</v>
      </c>
      <c r="BO9" s="118">
        <f>IF(P9=0,"",IF(BN9=0,"",(BN9/P9)))</f>
        <v>0.3469387755102</v>
      </c>
      <c r="BP9" s="119">
        <v>1</v>
      </c>
      <c r="BQ9" s="120">
        <f>IFERROR(BP9/BN9,"-")</f>
        <v>0.058823529411765</v>
      </c>
      <c r="BR9" s="121">
        <v>3000</v>
      </c>
      <c r="BS9" s="122">
        <f>IFERROR(BR9/BN9,"-")</f>
        <v>176.47058823529</v>
      </c>
      <c r="BT9" s="123">
        <v>1</v>
      </c>
      <c r="BU9" s="123"/>
      <c r="BV9" s="123"/>
      <c r="BW9" s="124">
        <v>10</v>
      </c>
      <c r="BX9" s="125">
        <f>IF(P9=0,"",IF(BW9=0,"",(BW9/P9)))</f>
        <v>0.20408163265306</v>
      </c>
      <c r="BY9" s="126">
        <v>3</v>
      </c>
      <c r="BZ9" s="127">
        <f>IFERROR(BY9/BW9,"-")</f>
        <v>0.3</v>
      </c>
      <c r="CA9" s="128">
        <v>222000</v>
      </c>
      <c r="CB9" s="129">
        <f>IFERROR(CA9/BW9,"-")</f>
        <v>22200</v>
      </c>
      <c r="CC9" s="130"/>
      <c r="CD9" s="130"/>
      <c r="CE9" s="130">
        <v>3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228000</v>
      </c>
      <c r="CQ9" s="139">
        <v>171000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1.1979166666667</v>
      </c>
      <c r="B10" s="189" t="s">
        <v>201</v>
      </c>
      <c r="C10" s="189" t="s">
        <v>202</v>
      </c>
      <c r="D10" s="189" t="s">
        <v>189</v>
      </c>
      <c r="E10" s="189" t="s">
        <v>203</v>
      </c>
      <c r="F10" s="189" t="s">
        <v>65</v>
      </c>
      <c r="G10" s="88" t="s">
        <v>204</v>
      </c>
      <c r="H10" s="88" t="s">
        <v>205</v>
      </c>
      <c r="I10" s="88" t="s">
        <v>206</v>
      </c>
      <c r="J10" s="180">
        <v>96000</v>
      </c>
      <c r="K10" s="79">
        <v>41</v>
      </c>
      <c r="L10" s="79">
        <v>0</v>
      </c>
      <c r="M10" s="79">
        <v>136</v>
      </c>
      <c r="N10" s="89">
        <v>18</v>
      </c>
      <c r="O10" s="90">
        <v>0</v>
      </c>
      <c r="P10" s="91">
        <f>N10+O10</f>
        <v>18</v>
      </c>
      <c r="Q10" s="80">
        <f>IFERROR(P10/M10,"-")</f>
        <v>0.13235294117647</v>
      </c>
      <c r="R10" s="79">
        <v>0</v>
      </c>
      <c r="S10" s="79">
        <v>10</v>
      </c>
      <c r="T10" s="80">
        <f>IFERROR(R10/(P10),"-")</f>
        <v>0</v>
      </c>
      <c r="U10" s="186">
        <f>IFERROR(J10/SUM(N10:O11),"-")</f>
        <v>1627.1186440678</v>
      </c>
      <c r="V10" s="82">
        <v>3</v>
      </c>
      <c r="W10" s="80">
        <f>IF(P10=0,"-",V10/P10)</f>
        <v>0.16666666666667</v>
      </c>
      <c r="X10" s="185">
        <v>23000</v>
      </c>
      <c r="Y10" s="186">
        <f>IFERROR(X10/P10,"-")</f>
        <v>1277.7777777778</v>
      </c>
      <c r="Z10" s="186">
        <f>IFERROR(X10/V10,"-")</f>
        <v>7666.6666666667</v>
      </c>
      <c r="AA10" s="180">
        <f>SUM(X10:X11)-SUM(J10:J11)</f>
        <v>19000</v>
      </c>
      <c r="AB10" s="83">
        <f>SUM(X10:X11)/SUM(J10:J11)</f>
        <v>1.1979166666667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8</v>
      </c>
      <c r="AN10" s="99">
        <f>IF(P10=0,"",IF(AM10=0,"",(AM10/P10)))</f>
        <v>0.44444444444444</v>
      </c>
      <c r="AO10" s="98">
        <v>3</v>
      </c>
      <c r="AP10" s="100">
        <f>IFERROR(AO10/AM10,"-")</f>
        <v>0.375</v>
      </c>
      <c r="AQ10" s="101">
        <v>23000</v>
      </c>
      <c r="AR10" s="102">
        <f>IFERROR(AQ10/AM10,"-")</f>
        <v>2875</v>
      </c>
      <c r="AS10" s="103"/>
      <c r="AT10" s="103">
        <v>3</v>
      </c>
      <c r="AU10" s="103"/>
      <c r="AV10" s="104">
        <v>5</v>
      </c>
      <c r="AW10" s="105">
        <f>IF(P10=0,"",IF(AV10=0,"",(AV10/P10)))</f>
        <v>0.27777777777778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0.055555555555556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0.055555555555556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3</v>
      </c>
      <c r="CP10" s="139">
        <v>23000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207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134</v>
      </c>
      <c r="L11" s="79">
        <v>105</v>
      </c>
      <c r="M11" s="79">
        <v>20</v>
      </c>
      <c r="N11" s="89">
        <v>41</v>
      </c>
      <c r="O11" s="90">
        <v>0</v>
      </c>
      <c r="P11" s="91">
        <f>N11+O11</f>
        <v>41</v>
      </c>
      <c r="Q11" s="80">
        <f>IFERROR(P11/M11,"-")</f>
        <v>2.05</v>
      </c>
      <c r="R11" s="79">
        <v>4</v>
      </c>
      <c r="S11" s="79">
        <v>11</v>
      </c>
      <c r="T11" s="80">
        <f>IFERROR(R11/(P11),"-")</f>
        <v>0.097560975609756</v>
      </c>
      <c r="U11" s="186"/>
      <c r="V11" s="82">
        <v>2</v>
      </c>
      <c r="W11" s="80">
        <f>IF(P11=0,"-",V11/P11)</f>
        <v>0.048780487804878</v>
      </c>
      <c r="X11" s="185">
        <v>92000</v>
      </c>
      <c r="Y11" s="186">
        <f>IFERROR(X11/P11,"-")</f>
        <v>2243.9024390244</v>
      </c>
      <c r="Z11" s="186">
        <f>IFERROR(X11/V11,"-")</f>
        <v>46000</v>
      </c>
      <c r="AA11" s="180"/>
      <c r="AB11" s="83"/>
      <c r="AC11" s="77"/>
      <c r="AD11" s="92">
        <v>3</v>
      </c>
      <c r="AE11" s="93">
        <f>IF(P11=0,"",IF(AD11=0,"",(AD11/P11)))</f>
        <v>0.073170731707317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12</v>
      </c>
      <c r="AN11" s="99">
        <f>IF(P11=0,"",IF(AM11=0,"",(AM11/P11)))</f>
        <v>0.29268292682927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7</v>
      </c>
      <c r="AW11" s="105">
        <f>IF(P11=0,"",IF(AV11=0,"",(AV11/P11)))</f>
        <v>0.17073170731707</v>
      </c>
      <c r="AX11" s="104">
        <v>1</v>
      </c>
      <c r="AY11" s="106">
        <f>IFERROR(AX11/AV11,"-")</f>
        <v>0.14285714285714</v>
      </c>
      <c r="AZ11" s="107">
        <v>49000</v>
      </c>
      <c r="BA11" s="108">
        <f>IFERROR(AZ11/AV11,"-")</f>
        <v>7000</v>
      </c>
      <c r="BB11" s="109"/>
      <c r="BC11" s="109"/>
      <c r="BD11" s="109">
        <v>1</v>
      </c>
      <c r="BE11" s="110">
        <v>8</v>
      </c>
      <c r="BF11" s="111">
        <f>IF(P11=0,"",IF(BE11=0,"",(BE11/P11)))</f>
        <v>0.19512195121951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0.1219512195122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6</v>
      </c>
      <c r="BX11" s="125">
        <f>IF(P11=0,"",IF(BW11=0,"",(BW11/P11)))</f>
        <v>0.14634146341463</v>
      </c>
      <c r="BY11" s="126">
        <v>1</v>
      </c>
      <c r="BZ11" s="127">
        <f>IFERROR(BY11/BW11,"-")</f>
        <v>0.16666666666667</v>
      </c>
      <c r="CA11" s="128">
        <v>43000</v>
      </c>
      <c r="CB11" s="129">
        <f>IFERROR(CA11/BW11,"-")</f>
        <v>7166.6666666667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92000</v>
      </c>
      <c r="CQ11" s="139">
        <v>49000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5.0625</v>
      </c>
      <c r="B12" s="189" t="s">
        <v>208</v>
      </c>
      <c r="C12" s="189" t="s">
        <v>202</v>
      </c>
      <c r="D12" s="189" t="s">
        <v>189</v>
      </c>
      <c r="E12" s="189"/>
      <c r="F12" s="189" t="s">
        <v>65</v>
      </c>
      <c r="G12" s="88" t="s">
        <v>209</v>
      </c>
      <c r="H12" s="88" t="s">
        <v>205</v>
      </c>
      <c r="I12" s="88" t="s">
        <v>145</v>
      </c>
      <c r="J12" s="180">
        <v>96000</v>
      </c>
      <c r="K12" s="79">
        <v>38</v>
      </c>
      <c r="L12" s="79">
        <v>0</v>
      </c>
      <c r="M12" s="79">
        <v>138</v>
      </c>
      <c r="N12" s="89">
        <v>24</v>
      </c>
      <c r="O12" s="90">
        <v>1</v>
      </c>
      <c r="P12" s="91">
        <f>N12+O12</f>
        <v>25</v>
      </c>
      <c r="Q12" s="80">
        <f>IFERROR(P12/M12,"-")</f>
        <v>0.18115942028986</v>
      </c>
      <c r="R12" s="79">
        <v>1</v>
      </c>
      <c r="S12" s="79">
        <v>12</v>
      </c>
      <c r="T12" s="80">
        <f>IFERROR(R12/(P12),"-")</f>
        <v>0.04</v>
      </c>
      <c r="U12" s="186">
        <f>IFERROR(J12/SUM(N12:O13),"-")</f>
        <v>1103.4482758621</v>
      </c>
      <c r="V12" s="82">
        <v>1</v>
      </c>
      <c r="W12" s="80">
        <f>IF(P12=0,"-",V12/P12)</f>
        <v>0.04</v>
      </c>
      <c r="X12" s="185">
        <v>10000</v>
      </c>
      <c r="Y12" s="186">
        <f>IFERROR(X12/P12,"-")</f>
        <v>400</v>
      </c>
      <c r="Z12" s="186">
        <f>IFERROR(X12/V12,"-")</f>
        <v>10000</v>
      </c>
      <c r="AA12" s="180">
        <f>SUM(X12:X13)-SUM(J12:J13)</f>
        <v>390000</v>
      </c>
      <c r="AB12" s="83">
        <f>SUM(X12:X13)/SUM(J12:J13)</f>
        <v>5.0625</v>
      </c>
      <c r="AC12" s="77"/>
      <c r="AD12" s="92">
        <v>1</v>
      </c>
      <c r="AE12" s="93">
        <f>IF(P12=0,"",IF(AD12=0,"",(AD12/P12)))</f>
        <v>0.04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17</v>
      </c>
      <c r="AN12" s="99">
        <f>IF(P12=0,"",IF(AM12=0,"",(AM12/P12)))</f>
        <v>0.68</v>
      </c>
      <c r="AO12" s="98">
        <v>1</v>
      </c>
      <c r="AP12" s="100">
        <f>IFERROR(AO12/AM12,"-")</f>
        <v>0.058823529411765</v>
      </c>
      <c r="AQ12" s="101">
        <v>10000</v>
      </c>
      <c r="AR12" s="102">
        <f>IFERROR(AQ12/AM12,"-")</f>
        <v>588.23529411765</v>
      </c>
      <c r="AS12" s="103"/>
      <c r="AT12" s="103">
        <v>1</v>
      </c>
      <c r="AU12" s="103"/>
      <c r="AV12" s="104">
        <v>3</v>
      </c>
      <c r="AW12" s="105">
        <f>IF(P12=0,"",IF(AV12=0,"",(AV12/P12)))</f>
        <v>0.12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0.08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0.08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210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194</v>
      </c>
      <c r="L13" s="79">
        <v>152</v>
      </c>
      <c r="M13" s="79">
        <v>32</v>
      </c>
      <c r="N13" s="89">
        <v>60</v>
      </c>
      <c r="O13" s="90">
        <v>2</v>
      </c>
      <c r="P13" s="91">
        <f>N13+O13</f>
        <v>62</v>
      </c>
      <c r="Q13" s="80">
        <f>IFERROR(P13/M13,"-")</f>
        <v>1.9375</v>
      </c>
      <c r="R13" s="79">
        <v>7</v>
      </c>
      <c r="S13" s="79">
        <v>11</v>
      </c>
      <c r="T13" s="80">
        <f>IFERROR(R13/(P13),"-")</f>
        <v>0.11290322580645</v>
      </c>
      <c r="U13" s="186"/>
      <c r="V13" s="82">
        <v>6</v>
      </c>
      <c r="W13" s="80">
        <f>IF(P13=0,"-",V13/P13)</f>
        <v>0.096774193548387</v>
      </c>
      <c r="X13" s="185">
        <v>476000</v>
      </c>
      <c r="Y13" s="186">
        <f>IFERROR(X13/P13,"-")</f>
        <v>7677.4193548387</v>
      </c>
      <c r="Z13" s="186">
        <f>IFERROR(X13/V13,"-")</f>
        <v>79333.333333333</v>
      </c>
      <c r="AA13" s="180"/>
      <c r="AB13" s="83"/>
      <c r="AC13" s="77"/>
      <c r="AD13" s="92">
        <v>4</v>
      </c>
      <c r="AE13" s="93">
        <f>IF(P13=0,"",IF(AD13=0,"",(AD13/P13)))</f>
        <v>0.064516129032258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14</v>
      </c>
      <c r="AN13" s="99">
        <f>IF(P13=0,"",IF(AM13=0,"",(AM13/P13)))</f>
        <v>0.2258064516129</v>
      </c>
      <c r="AO13" s="98">
        <v>1</v>
      </c>
      <c r="AP13" s="100">
        <f>IFERROR(AO13/AM13,"-")</f>
        <v>0.071428571428571</v>
      </c>
      <c r="AQ13" s="101">
        <v>8000</v>
      </c>
      <c r="AR13" s="102">
        <f>IFERROR(AQ13/AM13,"-")</f>
        <v>571.42857142857</v>
      </c>
      <c r="AS13" s="103"/>
      <c r="AT13" s="103">
        <v>1</v>
      </c>
      <c r="AU13" s="103"/>
      <c r="AV13" s="104">
        <v>11</v>
      </c>
      <c r="AW13" s="105">
        <f>IF(P13=0,"",IF(AV13=0,"",(AV13/P13)))</f>
        <v>0.17741935483871</v>
      </c>
      <c r="AX13" s="104">
        <v>1</v>
      </c>
      <c r="AY13" s="106">
        <f>IFERROR(AX13/AV13,"-")</f>
        <v>0.090909090909091</v>
      </c>
      <c r="AZ13" s="107">
        <v>18000</v>
      </c>
      <c r="BA13" s="108">
        <f>IFERROR(AZ13/AV13,"-")</f>
        <v>1636.3636363636</v>
      </c>
      <c r="BB13" s="109"/>
      <c r="BC13" s="109"/>
      <c r="BD13" s="109">
        <v>1</v>
      </c>
      <c r="BE13" s="110">
        <v>13</v>
      </c>
      <c r="BF13" s="111">
        <f>IF(P13=0,"",IF(BE13=0,"",(BE13/P13)))</f>
        <v>0.20967741935484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14</v>
      </c>
      <c r="BO13" s="118">
        <f>IF(P13=0,"",IF(BN13=0,"",(BN13/P13)))</f>
        <v>0.2258064516129</v>
      </c>
      <c r="BP13" s="119">
        <v>2</v>
      </c>
      <c r="BQ13" s="120">
        <f>IFERROR(BP13/BN13,"-")</f>
        <v>0.14285714285714</v>
      </c>
      <c r="BR13" s="121">
        <v>158000</v>
      </c>
      <c r="BS13" s="122">
        <f>IFERROR(BR13/BN13,"-")</f>
        <v>11285.714285714</v>
      </c>
      <c r="BT13" s="123">
        <v>1</v>
      </c>
      <c r="BU13" s="123"/>
      <c r="BV13" s="123">
        <v>1</v>
      </c>
      <c r="BW13" s="124">
        <v>5</v>
      </c>
      <c r="BX13" s="125">
        <f>IF(P13=0,"",IF(BW13=0,"",(BW13/P13)))</f>
        <v>0.080645161290323</v>
      </c>
      <c r="BY13" s="126">
        <v>2</v>
      </c>
      <c r="BZ13" s="127">
        <f>IFERROR(BY13/BW13,"-")</f>
        <v>0.4</v>
      </c>
      <c r="CA13" s="128">
        <v>292000</v>
      </c>
      <c r="CB13" s="129">
        <f>IFERROR(CA13/BW13,"-")</f>
        <v>58400</v>
      </c>
      <c r="CC13" s="130"/>
      <c r="CD13" s="130"/>
      <c r="CE13" s="130">
        <v>2</v>
      </c>
      <c r="CF13" s="131">
        <v>1</v>
      </c>
      <c r="CG13" s="132">
        <f>IF(P13=0,"",IF(CF13=0,"",(CF13/P13)))</f>
        <v>0.016129032258065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6</v>
      </c>
      <c r="CP13" s="139">
        <v>476000</v>
      </c>
      <c r="CQ13" s="139">
        <v>254000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2.8647342995169</v>
      </c>
      <c r="B16" s="39"/>
      <c r="C16" s="39"/>
      <c r="D16" s="39"/>
      <c r="E16" s="39"/>
      <c r="F16" s="39"/>
      <c r="G16" s="40" t="s">
        <v>211</v>
      </c>
      <c r="H16" s="40"/>
      <c r="I16" s="40"/>
      <c r="J16" s="183">
        <f>SUM(J6:J15)</f>
        <v>414000</v>
      </c>
      <c r="K16" s="41">
        <f>SUM(K6:K15)</f>
        <v>904</v>
      </c>
      <c r="L16" s="41">
        <f>SUM(L6:L15)</f>
        <v>592</v>
      </c>
      <c r="M16" s="41">
        <f>SUM(M6:M15)</f>
        <v>643</v>
      </c>
      <c r="N16" s="41">
        <f>SUM(N6:N15)</f>
        <v>301</v>
      </c>
      <c r="O16" s="41">
        <f>SUM(O6:O15)</f>
        <v>8</v>
      </c>
      <c r="P16" s="41">
        <f>SUM(P6:P15)</f>
        <v>309</v>
      </c>
      <c r="Q16" s="42">
        <f>IFERROR(P16/M16,"-")</f>
        <v>0.4805598755832</v>
      </c>
      <c r="R16" s="76">
        <f>SUM(R6:R15)</f>
        <v>37</v>
      </c>
      <c r="S16" s="76">
        <f>SUM(S6:S15)</f>
        <v>83</v>
      </c>
      <c r="T16" s="42">
        <f>IFERROR(R16/P16,"-")</f>
        <v>0.11974110032362</v>
      </c>
      <c r="U16" s="188">
        <f>IFERROR(J16/P16,"-")</f>
        <v>1339.8058252427</v>
      </c>
      <c r="V16" s="44">
        <f>SUM(V6:V15)</f>
        <v>35</v>
      </c>
      <c r="W16" s="42">
        <f>IFERROR(V16/P16,"-")</f>
        <v>0.11326860841424</v>
      </c>
      <c r="X16" s="183">
        <f>SUM(X6:X15)</f>
        <v>1186000</v>
      </c>
      <c r="Y16" s="183">
        <f>IFERROR(X16/P16,"-")</f>
        <v>3838.1877022654</v>
      </c>
      <c r="Z16" s="183">
        <f>IFERROR(X16/V16,"-")</f>
        <v>33885.714285714</v>
      </c>
      <c r="AA16" s="183">
        <f>X16-J16</f>
        <v>772000</v>
      </c>
      <c r="AB16" s="45">
        <f>X16/J16</f>
        <v>2.8647342995169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