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<sst xmlns="http://schemas.openxmlformats.org/spreadsheetml/2006/main" uniqueCount="177">
  <si>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</si>
  <si>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</si>
  <si>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</si>
  <si>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</si>
  <si>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</si>
  <si>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</si>
  <si>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</si>
  <si>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</si>
  <si>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</si>
  <si>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</si>
  <si>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</si>
  <si>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</si>
  <si>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</si>
  <si>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</si>
  <si>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</si>
  <si>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</si>
  <si>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</si>
  <si>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</si>
  <si>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</si>
  <si>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</si>
  <si>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</si>
  <si>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</si>
  <si>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</si>
  <si>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</si>
  <si>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DVD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</si>
  <si>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</si>
  <si>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</si>
  <si>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</si>
  <si>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</si>
  <si>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</si>
  <si>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</si>
  <si>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</si>
  <si>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</si>
  <si>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</si>
  <si>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</si>
  <si>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</si>
  <si>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</si>
  <si>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</si>
  <si>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</si>
  <si>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</si>
  <si>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</si>
  <si>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</si>
  <si>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</si>
  <si>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</si>
  <si>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</si>
  <si>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</si>
  <si>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</si>
  <si>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</si>
  <si>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</si>
  <si>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</si>
  <si>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</si>
  <si>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</si>
  <si>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</si>
  <si>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</si>
  <si>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</si>
  <si>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</si>
  <si>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</si>
  <si>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</si>
  <si>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</si>
  <si>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</si>
  <si>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</si>
  <si>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sd881</t>
  </si>
  <si>
    <t>※コットン13</t>
  </si>
  <si>
    <t>（記事14）新堂さん写真</t>
  </si>
  <si>
    <t>lp03</t>
  </si>
  <si>
    <t>スポニチ関東</t>
  </si>
  <si>
    <t>4C終面全5段</t>
  </si>
  <si>
    <t>12月15日(土)</t>
  </si>
  <si>
    <t>sd882</t>
  </si>
  <si>
    <t>スポニチ関西</t>
  </si>
  <si>
    <t>12月21日(金)</t>
  </si>
  <si>
    <t>sd883</t>
  </si>
  <si>
    <t>スポニチ西部</t>
  </si>
  <si>
    <t>sd884</t>
  </si>
  <si>
    <t>スポニチ北海道</t>
  </si>
  <si>
    <t>sd885</t>
  </si>
  <si>
    <t>※コットン13 (空電共通)</t>
  </si>
  <si>
    <t>（記事14）新堂さん写真 (空電共通)</t>
  </si>
  <si>
    <t>空電</t>
  </si>
  <si>
    <t>空電 (共通)</t>
  </si>
  <si>
    <t>sd886</t>
  </si>
  <si>
    <t>※女性からナンパしてほしい版風</t>
  </si>
  <si>
    <t>「もう５０代の熟女だけど、試しに付き合ってみる？」</t>
  </si>
  <si>
    <t>サンスポ関西</t>
  </si>
  <si>
    <t>12月02日(日)</t>
  </si>
  <si>
    <t>sd887</t>
  </si>
  <si>
    <t>sd888</t>
  </si>
  <si>
    <t>サンスポ関東</t>
  </si>
  <si>
    <t>全5段</t>
  </si>
  <si>
    <t>12月09日(日)</t>
  </si>
  <si>
    <t>sd889</t>
  </si>
  <si>
    <t>sd890</t>
  </si>
  <si>
    <t>※コットン版キャッチ変え18</t>
  </si>
  <si>
    <t>「S級熟女から逆指名」新堂さん写真</t>
  </si>
  <si>
    <t>12月30日(日)</t>
  </si>
  <si>
    <t>sd891</t>
  </si>
  <si>
    <t>sd892</t>
  </si>
  <si>
    <t>スポーツ報知関東</t>
  </si>
  <si>
    <t>sd893</t>
  </si>
  <si>
    <t>sd894</t>
  </si>
  <si>
    <t>★①記事47</t>
  </si>
  <si>
    <t>もう我慢できない。今すぐ出会いたい。</t>
  </si>
  <si>
    <t>半2段つかみ20段保証</t>
  </si>
  <si>
    <t>20段保証</t>
  </si>
  <si>
    <t>sd895</t>
  </si>
  <si>
    <t>★②記事48</t>
  </si>
  <si>
    <t>57歳、明日初デート。俺はまた男になる。</t>
  </si>
  <si>
    <t>sd896</t>
  </si>
  <si>
    <t>★③記事49</t>
  </si>
  <si>
    <t>出会うのは簡単。問題は出会った後だ。</t>
  </si>
  <si>
    <t>sd897</t>
  </si>
  <si>
    <t>★④記事50</t>
  </si>
  <si>
    <t>献身交際。キュートな五十路妻。</t>
  </si>
  <si>
    <t>sd898</t>
  </si>
  <si>
    <t>(空電共通)</t>
  </si>
  <si>
    <t>sd899</t>
  </si>
  <si>
    <t>12月29日(土)</t>
  </si>
  <si>
    <t>sd900</t>
  </si>
  <si>
    <t>sd901</t>
  </si>
  <si>
    <t>sd902</t>
  </si>
  <si>
    <t>sd903</t>
  </si>
  <si>
    <t>※どきどき 逆指名 記事</t>
  </si>
  <si>
    <t>「女性からご飯に誘われる。男性はyesかnoか返事するだけ」新堂さん写真</t>
  </si>
  <si>
    <t>半5段</t>
  </si>
  <si>
    <t>12月28日(金)</t>
  </si>
  <si>
    <t>sd904</t>
  </si>
  <si>
    <t>sd905</t>
  </si>
  <si>
    <t>★仕事一筋版</t>
  </si>
  <si>
    <t>40年間仕事一筋。酒は強いが女にゃ弱い。そんなオヤジが恋愛できる理由</t>
  </si>
  <si>
    <t>sd906</t>
  </si>
  <si>
    <t>sd907</t>
  </si>
  <si>
    <t>※C版 新堂さん写真</t>
  </si>
  <si>
    <t>ニッカン関東</t>
  </si>
  <si>
    <t>12月16日(日)</t>
  </si>
  <si>
    <t>sd908</t>
  </si>
  <si>
    <t>sd909</t>
  </si>
  <si>
    <t>12月24日(月)</t>
  </si>
  <si>
    <t>sd910</t>
  </si>
  <si>
    <t>sd911</t>
  </si>
  <si>
    <t>★うぶな男版_横書きver</t>
  </si>
  <si>
    <t>56歳、うぶな男。こんなオヤジが恋愛できた理由</t>
  </si>
  <si>
    <t>ニッカン関西</t>
  </si>
  <si>
    <t>sd912</t>
  </si>
  <si>
    <t>sd913</t>
  </si>
  <si>
    <t>東スポ・大スポ・九スポ・中京</t>
  </si>
  <si>
    <t>記事枠</t>
  </si>
  <si>
    <t>12月20日(木)</t>
  </si>
  <si>
    <t>sd914</t>
  </si>
  <si>
    <t>新聞 TOTAL</t>
  </si>
  <si>
    <t>●DVD 広告</t>
  </si>
  <si>
    <t>pk149</t>
  </si>
  <si>
    <t>若生出版</t>
  </si>
  <si>
    <t>DVD漫画たかし</t>
  </si>
  <si>
    <t>lp02</t>
  </si>
  <si>
    <t>人妻百花</t>
  </si>
  <si>
    <t>DVD袋表4C+コンテンツ枠</t>
  </si>
  <si>
    <t>12月12日(水)</t>
  </si>
  <si>
    <t>pk150</t>
  </si>
  <si>
    <t>pk151</t>
  </si>
  <si>
    <t>一水社</t>
  </si>
  <si>
    <t>本当にあったもっとみだらな話</t>
  </si>
  <si>
    <t>DVD袋表4C</t>
  </si>
  <si>
    <t>12月17日(月)</t>
  </si>
  <si>
    <t>pk152</t>
  </si>
  <si>
    <t>pk153</t>
  </si>
  <si>
    <t>ダイアプレス</t>
  </si>
  <si>
    <t>脅迫姦 凌辱されたオンナ</t>
  </si>
  <si>
    <t>12月18日(火)</t>
  </si>
  <si>
    <t>pk154</t>
  </si>
  <si>
    <t>pk155</t>
  </si>
  <si>
    <t>ピンクパック!しろうと美淫妻地下DVD9時間 夫を裏切る最低妻、肉体は最高!</t>
  </si>
  <si>
    <t>pk156</t>
  </si>
  <si>
    <t>pk157</t>
  </si>
  <si>
    <t>初めての凌辱エッチ</t>
  </si>
  <si>
    <t>12月26日(水)</t>
  </si>
  <si>
    <t>pk158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</si>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</sst>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34</v>
      </c>
      <c r="D6" s="180">
        <v>3486000</v>
      </c>
      <c r="E6" s="79">
        <v>1290</v>
      </c>
      <c r="F6" s="79">
        <v>607</v>
      </c>
      <c r="G6" s="79">
        <v>1539</v>
      </c>
      <c r="H6" s="89">
        <v>237</v>
      </c>
      <c r="I6" s="90">
        <v>0</v>
      </c>
      <c r="J6" s="143">
        <f>H6+I6</f>
        <v>237</v>
      </c>
      <c r="K6" s="80">
        <f>IFERROR(J6/G6,"-")</f>
        <v>0.15399610136452</v>
      </c>
      <c r="L6" s="79">
        <v>117</v>
      </c>
      <c r="M6" s="79">
        <v>36</v>
      </c>
      <c r="N6" s="80">
        <f>IFERROR(L6/J6,"-")</f>
        <v>0.49367088607595</v>
      </c>
      <c r="O6" s="81">
        <f>IFERROR(D6/J6,"-")</f>
        <v>14708.860759494</v>
      </c>
      <c r="P6" s="82">
        <v>82</v>
      </c>
      <c r="Q6" s="80">
        <f>IFERROR(P6/J6,"-")</f>
        <v>0.34599156118143</v>
      </c>
      <c r="R6" s="185">
        <v>5244000</v>
      </c>
      <c r="S6" s="186">
        <f>IFERROR(R6/J6,"-")</f>
        <v>22126.582278481</v>
      </c>
      <c r="T6" s="186">
        <f>IFERROR(R6/P6,"-")</f>
        <v>63951.219512195</v>
      </c>
      <c r="U6" s="180">
        <f>IFERROR(R6-D6,"-")</f>
        <v>1758000</v>
      </c>
      <c r="V6" s="83">
        <f>R6/D6</f>
        <v>1.5043029259897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468000</v>
      </c>
      <c r="E7" s="79">
        <v>1128</v>
      </c>
      <c r="F7" s="79">
        <v>766</v>
      </c>
      <c r="G7" s="79">
        <v>767</v>
      </c>
      <c r="H7" s="89">
        <v>361</v>
      </c>
      <c r="I7" s="90">
        <v>14</v>
      </c>
      <c r="J7" s="143">
        <f>H7+I7</f>
        <v>375</v>
      </c>
      <c r="K7" s="80">
        <f>IFERROR(J7/G7,"-")</f>
        <v>0.48891786179922</v>
      </c>
      <c r="L7" s="79">
        <v>52</v>
      </c>
      <c r="M7" s="79">
        <v>62</v>
      </c>
      <c r="N7" s="80">
        <f>IFERROR(L7/J7,"-")</f>
        <v>0.13866666666667</v>
      </c>
      <c r="O7" s="81">
        <f>IFERROR(D7/J7,"-")</f>
        <v>1248</v>
      </c>
      <c r="P7" s="82">
        <v>24</v>
      </c>
      <c r="Q7" s="80">
        <f>IFERROR(P7/J7,"-")</f>
        <v>0.064</v>
      </c>
      <c r="R7" s="185">
        <v>815000</v>
      </c>
      <c r="S7" s="186">
        <f>IFERROR(R7/J7,"-")</f>
        <v>2173.3333333333</v>
      </c>
      <c r="T7" s="186">
        <f>IFERROR(R7/P7,"-")</f>
        <v>33958.333333333</v>
      </c>
      <c r="U7" s="180">
        <f>IFERROR(R7-D7,"-")</f>
        <v>347000</v>
      </c>
      <c r="V7" s="83">
        <f>R7/D7</f>
        <v>1.741452991453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3954000</v>
      </c>
      <c r="E10" s="41">
        <f>SUM(E6:E8)</f>
        <v>2418</v>
      </c>
      <c r="F10" s="41">
        <f>SUM(F6:F8)</f>
        <v>1373</v>
      </c>
      <c r="G10" s="41">
        <f>SUM(G6:G8)</f>
        <v>2306</v>
      </c>
      <c r="H10" s="41">
        <f>SUM(H6:H8)</f>
        <v>598</v>
      </c>
      <c r="I10" s="41">
        <f>SUM(I6:I8)</f>
        <v>14</v>
      </c>
      <c r="J10" s="41">
        <f>SUM(J6:J8)</f>
        <v>612</v>
      </c>
      <c r="K10" s="42">
        <f>IFERROR(J10/G10,"-")</f>
        <v>0.26539462272333</v>
      </c>
      <c r="L10" s="76">
        <f>SUM(L6:L8)</f>
        <v>169</v>
      </c>
      <c r="M10" s="76">
        <f>SUM(M6:M8)</f>
        <v>98</v>
      </c>
      <c r="N10" s="42">
        <f>IFERROR(L10/J10,"-")</f>
        <v>0.27614379084967</v>
      </c>
      <c r="O10" s="43">
        <f>IFERROR(D10/J10,"-")</f>
        <v>6460.7843137255</v>
      </c>
      <c r="P10" s="44">
        <f>SUM(P6:P8)</f>
        <v>106</v>
      </c>
      <c r="Q10" s="42">
        <f>IFERROR(P10/J10,"-")</f>
        <v>0.17320261437908</v>
      </c>
      <c r="R10" s="183">
        <f>SUM(R6:R8)</f>
        <v>6059000</v>
      </c>
      <c r="S10" s="183">
        <f>IFERROR(R10/J10,"-")</f>
        <v>9900.3267973856</v>
      </c>
      <c r="T10" s="183">
        <f>IFERROR(P10/P10,"-")</f>
        <v>1</v>
      </c>
      <c r="U10" s="183">
        <f>SUM(U6:U8)</f>
        <v>2105000</v>
      </c>
      <c r="V10" s="45">
        <f>IFERROR(R10/D10,"-")</f>
        <v>1.5323722812342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0.37261904761905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23</v>
      </c>
      <c r="L6" s="79">
        <v>0</v>
      </c>
      <c r="M6" s="79">
        <v>127</v>
      </c>
      <c r="N6" s="89">
        <v>10</v>
      </c>
      <c r="O6" s="90">
        <v>0</v>
      </c>
      <c r="P6" s="91">
        <f>N6+O6</f>
        <v>10</v>
      </c>
      <c r="Q6" s="80">
        <f>IFERROR(P6/M6,"-")</f>
        <v>0.078740157480315</v>
      </c>
      <c r="R6" s="79">
        <v>2</v>
      </c>
      <c r="S6" s="79">
        <v>2</v>
      </c>
      <c r="T6" s="80">
        <f>IFERROR(R6/(P6),"-")</f>
        <v>0.2</v>
      </c>
      <c r="U6" s="186">
        <f>IFERROR(J6/SUM(N6:O10),"-")</f>
        <v>13548.387096774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-527000</v>
      </c>
      <c r="AB6" s="83">
        <f>SUM(X6:X10)/SUM(J6:J10)</f>
        <v>0.37261904761905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88" t="s">
        <v>70</v>
      </c>
      <c r="J7" s="180"/>
      <c r="K7" s="79">
        <v>15</v>
      </c>
      <c r="L7" s="79">
        <v>0</v>
      </c>
      <c r="M7" s="79">
        <v>58</v>
      </c>
      <c r="N7" s="89">
        <v>6</v>
      </c>
      <c r="O7" s="90">
        <v>0</v>
      </c>
      <c r="P7" s="91">
        <f>N7+O7</f>
        <v>6</v>
      </c>
      <c r="Q7" s="80">
        <f>IFERROR(P7/M7,"-")</f>
        <v>0.10344827586207</v>
      </c>
      <c r="R7" s="79">
        <v>3</v>
      </c>
      <c r="S7" s="79">
        <v>0</v>
      </c>
      <c r="T7" s="80">
        <f>IFERROR(R7/(P7),"-")</f>
        <v>0.5</v>
      </c>
      <c r="U7" s="186"/>
      <c r="V7" s="82">
        <v>3</v>
      </c>
      <c r="W7" s="80">
        <f>IF(P7=0,"-",V7/P7)</f>
        <v>0.5</v>
      </c>
      <c r="X7" s="185">
        <v>16000</v>
      </c>
      <c r="Y7" s="186">
        <f>IFERROR(X7/P7,"-")</f>
        <v>2666.6666666667</v>
      </c>
      <c r="Z7" s="186">
        <f>IFERROR(X7/V7,"-")</f>
        <v>5333.3333333333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0.33333333333333</v>
      </c>
      <c r="BG7" s="110">
        <v>1</v>
      </c>
      <c r="BH7" s="112">
        <f>IFERROR(BG7/BE7,"-")</f>
        <v>0.5</v>
      </c>
      <c r="BI7" s="113">
        <v>3000</v>
      </c>
      <c r="BJ7" s="114">
        <f>IFERROR(BI7/BE7,"-")</f>
        <v>1500</v>
      </c>
      <c r="BK7" s="115">
        <v>1</v>
      </c>
      <c r="BL7" s="115"/>
      <c r="BM7" s="115"/>
      <c r="BN7" s="117">
        <v>2</v>
      </c>
      <c r="BO7" s="118">
        <f>IF(P7=0,"",IF(BN7=0,"",(BN7/P7)))</f>
        <v>0.33333333333333</v>
      </c>
      <c r="BP7" s="119">
        <v>1</v>
      </c>
      <c r="BQ7" s="120">
        <f>IFERROR(BP7/BN7,"-")</f>
        <v>0.5</v>
      </c>
      <c r="BR7" s="121">
        <v>10000</v>
      </c>
      <c r="BS7" s="122">
        <f>IFERROR(BR7/BN7,"-")</f>
        <v>5000</v>
      </c>
      <c r="BT7" s="123"/>
      <c r="BU7" s="123">
        <v>1</v>
      </c>
      <c r="BV7" s="123"/>
      <c r="BW7" s="124">
        <v>1</v>
      </c>
      <c r="BX7" s="125">
        <f>IF(P7=0,"",IF(BW7=0,"",(BW7/P7)))</f>
        <v>0.16666666666667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16000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62</v>
      </c>
      <c r="E8" s="189" t="s">
        <v>63</v>
      </c>
      <c r="F8" s="189" t="s">
        <v>64</v>
      </c>
      <c r="G8" s="88" t="s">
        <v>72</v>
      </c>
      <c r="H8" s="88" t="s">
        <v>66</v>
      </c>
      <c r="I8" s="190" t="s">
        <v>67</v>
      </c>
      <c r="J8" s="180"/>
      <c r="K8" s="79">
        <v>10</v>
      </c>
      <c r="L8" s="79">
        <v>0</v>
      </c>
      <c r="M8" s="79">
        <v>30</v>
      </c>
      <c r="N8" s="89">
        <v>4</v>
      </c>
      <c r="O8" s="90">
        <v>0</v>
      </c>
      <c r="P8" s="91">
        <f>N8+O8</f>
        <v>4</v>
      </c>
      <c r="Q8" s="80">
        <f>IFERROR(P8/M8,"-")</f>
        <v>0.13333333333333</v>
      </c>
      <c r="R8" s="79">
        <v>2</v>
      </c>
      <c r="S8" s="79">
        <v>0</v>
      </c>
      <c r="T8" s="80">
        <f>IFERROR(R8/(P8),"-")</f>
        <v>0.5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62</v>
      </c>
      <c r="E9" s="189" t="s">
        <v>63</v>
      </c>
      <c r="F9" s="189" t="s">
        <v>64</v>
      </c>
      <c r="G9" s="88" t="s">
        <v>74</v>
      </c>
      <c r="H9" s="88" t="s">
        <v>66</v>
      </c>
      <c r="I9" s="190" t="s">
        <v>67</v>
      </c>
      <c r="J9" s="180"/>
      <c r="K9" s="79">
        <v>9</v>
      </c>
      <c r="L9" s="79">
        <v>0</v>
      </c>
      <c r="M9" s="79">
        <v>23</v>
      </c>
      <c r="N9" s="89">
        <v>3</v>
      </c>
      <c r="O9" s="90">
        <v>0</v>
      </c>
      <c r="P9" s="91">
        <f>N9+O9</f>
        <v>3</v>
      </c>
      <c r="Q9" s="80">
        <f>IFERROR(P9/M9,"-")</f>
        <v>0.1304347826087</v>
      </c>
      <c r="R9" s="79">
        <v>2</v>
      </c>
      <c r="S9" s="79">
        <v>0</v>
      </c>
      <c r="T9" s="80">
        <f>IFERROR(R9/(P9),"-")</f>
        <v>0.66666666666667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0.66666666666667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170</v>
      </c>
      <c r="L10" s="79">
        <v>129</v>
      </c>
      <c r="M10" s="79">
        <v>71</v>
      </c>
      <c r="N10" s="89">
        <v>39</v>
      </c>
      <c r="O10" s="90">
        <v>0</v>
      </c>
      <c r="P10" s="91">
        <f>N10+O10</f>
        <v>39</v>
      </c>
      <c r="Q10" s="80">
        <f>IFERROR(P10/M10,"-")</f>
        <v>0.54929577464789</v>
      </c>
      <c r="R10" s="79">
        <v>22</v>
      </c>
      <c r="S10" s="79">
        <v>5</v>
      </c>
      <c r="T10" s="80">
        <f>IFERROR(R10/(P10),"-")</f>
        <v>0.56410256410256</v>
      </c>
      <c r="U10" s="186"/>
      <c r="V10" s="82">
        <v>8</v>
      </c>
      <c r="W10" s="80">
        <f>IF(P10=0,"-",V10/P10)</f>
        <v>0.20512820512821</v>
      </c>
      <c r="X10" s="185">
        <v>297000</v>
      </c>
      <c r="Y10" s="186">
        <f>IFERROR(X10/P10,"-")</f>
        <v>7615.3846153846</v>
      </c>
      <c r="Z10" s="186">
        <f>IFERROR(X10/V10,"-")</f>
        <v>37125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0.051282051282051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0.15384615384615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14</v>
      </c>
      <c r="BO10" s="118">
        <f>IF(P10=0,"",IF(BN10=0,"",(BN10/P10)))</f>
        <v>0.35897435897436</v>
      </c>
      <c r="BP10" s="119">
        <v>3</v>
      </c>
      <c r="BQ10" s="120">
        <f>IFERROR(BP10/BN10,"-")</f>
        <v>0.21428571428571</v>
      </c>
      <c r="BR10" s="121">
        <v>262000</v>
      </c>
      <c r="BS10" s="122">
        <f>IFERROR(BR10/BN10,"-")</f>
        <v>18714.285714286</v>
      </c>
      <c r="BT10" s="123"/>
      <c r="BU10" s="123"/>
      <c r="BV10" s="123">
        <v>3</v>
      </c>
      <c r="BW10" s="124">
        <v>14</v>
      </c>
      <c r="BX10" s="125">
        <f>IF(P10=0,"",IF(BW10=0,"",(BW10/P10)))</f>
        <v>0.35897435897436</v>
      </c>
      <c r="BY10" s="126">
        <v>4</v>
      </c>
      <c r="BZ10" s="127">
        <f>IFERROR(BY10/BW10,"-")</f>
        <v>0.28571428571429</v>
      </c>
      <c r="CA10" s="128">
        <v>32000</v>
      </c>
      <c r="CB10" s="129">
        <f>IFERROR(CA10/BW10,"-")</f>
        <v>2285.7142857143</v>
      </c>
      <c r="CC10" s="130">
        <v>2</v>
      </c>
      <c r="CD10" s="130"/>
      <c r="CE10" s="130">
        <v>2</v>
      </c>
      <c r="CF10" s="131">
        <v>3</v>
      </c>
      <c r="CG10" s="132">
        <f>IF(P10=0,"",IF(CF10=0,"",(CF10/P10)))</f>
        <v>0.076923076923077</v>
      </c>
      <c r="CH10" s="133">
        <v>1</v>
      </c>
      <c r="CI10" s="134">
        <f>IFERROR(CH10/CF10,"-")</f>
        <v>0.33333333333333</v>
      </c>
      <c r="CJ10" s="135">
        <v>3000</v>
      </c>
      <c r="CK10" s="136">
        <f>IFERROR(CJ10/CF10,"-")</f>
        <v>1000</v>
      </c>
      <c r="CL10" s="137">
        <v>1</v>
      </c>
      <c r="CM10" s="137"/>
      <c r="CN10" s="137"/>
      <c r="CO10" s="138">
        <v>8</v>
      </c>
      <c r="CP10" s="139">
        <v>297000</v>
      </c>
      <c r="CQ10" s="139">
        <v>168000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1.922514619883</v>
      </c>
      <c r="B11" s="189" t="s">
        <v>80</v>
      </c>
      <c r="C11" s="189"/>
      <c r="D11" s="189" t="s">
        <v>81</v>
      </c>
      <c r="E11" s="189" t="s">
        <v>82</v>
      </c>
      <c r="F11" s="189" t="s">
        <v>64</v>
      </c>
      <c r="G11" s="88" t="s">
        <v>83</v>
      </c>
      <c r="H11" s="88" t="s">
        <v>66</v>
      </c>
      <c r="I11" s="191" t="s">
        <v>84</v>
      </c>
      <c r="J11" s="180">
        <v>684000</v>
      </c>
      <c r="K11" s="79">
        <v>32</v>
      </c>
      <c r="L11" s="79">
        <v>0</v>
      </c>
      <c r="M11" s="79">
        <v>132</v>
      </c>
      <c r="N11" s="89">
        <v>5</v>
      </c>
      <c r="O11" s="90">
        <v>0</v>
      </c>
      <c r="P11" s="91">
        <f>N11+O11</f>
        <v>5</v>
      </c>
      <c r="Q11" s="80">
        <f>IFERROR(P11/M11,"-")</f>
        <v>0.037878787878788</v>
      </c>
      <c r="R11" s="79">
        <v>2</v>
      </c>
      <c r="S11" s="79">
        <v>2</v>
      </c>
      <c r="T11" s="80">
        <f>IFERROR(R11/(P11),"-")</f>
        <v>0.4</v>
      </c>
      <c r="U11" s="186">
        <f>IFERROR(J11/SUM(N11:O16),"-")</f>
        <v>19000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631000</v>
      </c>
      <c r="AB11" s="83">
        <f>SUM(X11:X16)/SUM(J11:J16)</f>
        <v>1.922514619883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0.8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81</v>
      </c>
      <c r="E12" s="189" t="s">
        <v>82</v>
      </c>
      <c r="F12" s="189" t="s">
        <v>78</v>
      </c>
      <c r="G12" s="88"/>
      <c r="H12" s="88"/>
      <c r="I12" s="88"/>
      <c r="J12" s="180"/>
      <c r="K12" s="79">
        <v>66</v>
      </c>
      <c r="L12" s="79">
        <v>55</v>
      </c>
      <c r="M12" s="79">
        <v>19</v>
      </c>
      <c r="N12" s="89">
        <v>17</v>
      </c>
      <c r="O12" s="90">
        <v>0</v>
      </c>
      <c r="P12" s="91">
        <f>N12+O12</f>
        <v>17</v>
      </c>
      <c r="Q12" s="80">
        <f>IFERROR(P12/M12,"-")</f>
        <v>0.89473684210526</v>
      </c>
      <c r="R12" s="79">
        <v>8</v>
      </c>
      <c r="S12" s="79">
        <v>2</v>
      </c>
      <c r="T12" s="80">
        <f>IFERROR(R12/(P12),"-")</f>
        <v>0.47058823529412</v>
      </c>
      <c r="U12" s="186"/>
      <c r="V12" s="82">
        <v>5</v>
      </c>
      <c r="W12" s="80">
        <f>IF(P12=0,"-",V12/P12)</f>
        <v>0.29411764705882</v>
      </c>
      <c r="X12" s="185">
        <v>59000</v>
      </c>
      <c r="Y12" s="186">
        <f>IFERROR(X12/P12,"-")</f>
        <v>3470.5882352941</v>
      </c>
      <c r="Z12" s="186">
        <f>IFERROR(X12/V12,"-")</f>
        <v>11800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0.23529411764706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0.35294117647059</v>
      </c>
      <c r="BP12" s="119">
        <v>2</v>
      </c>
      <c r="BQ12" s="120">
        <f>IFERROR(BP12/BN12,"-")</f>
        <v>0.33333333333333</v>
      </c>
      <c r="BR12" s="121">
        <v>23000</v>
      </c>
      <c r="BS12" s="122">
        <f>IFERROR(BR12/BN12,"-")</f>
        <v>3833.3333333333</v>
      </c>
      <c r="BT12" s="123"/>
      <c r="BU12" s="123">
        <v>1</v>
      </c>
      <c r="BV12" s="123">
        <v>1</v>
      </c>
      <c r="BW12" s="124">
        <v>5</v>
      </c>
      <c r="BX12" s="125">
        <f>IF(P12=0,"",IF(BW12=0,"",(BW12/P12)))</f>
        <v>0.29411764705882</v>
      </c>
      <c r="BY12" s="126">
        <v>2</v>
      </c>
      <c r="BZ12" s="127">
        <f>IFERROR(BY12/BW12,"-")</f>
        <v>0.4</v>
      </c>
      <c r="CA12" s="128">
        <v>31000</v>
      </c>
      <c r="CB12" s="129">
        <f>IFERROR(CA12/BW12,"-")</f>
        <v>6200</v>
      </c>
      <c r="CC12" s="130"/>
      <c r="CD12" s="130"/>
      <c r="CE12" s="130">
        <v>2</v>
      </c>
      <c r="CF12" s="131">
        <v>2</v>
      </c>
      <c r="CG12" s="132">
        <f>IF(P12=0,"",IF(CF12=0,"",(CF12/P12)))</f>
        <v>0.11764705882353</v>
      </c>
      <c r="CH12" s="133">
        <v>1</v>
      </c>
      <c r="CI12" s="134">
        <f>IFERROR(CH12/CF12,"-")</f>
        <v>0.5</v>
      </c>
      <c r="CJ12" s="135">
        <v>5000</v>
      </c>
      <c r="CK12" s="136">
        <f>IFERROR(CJ12/CF12,"-")</f>
        <v>2500</v>
      </c>
      <c r="CL12" s="137">
        <v>1</v>
      </c>
      <c r="CM12" s="137"/>
      <c r="CN12" s="137"/>
      <c r="CO12" s="138">
        <v>5</v>
      </c>
      <c r="CP12" s="139">
        <v>59000</v>
      </c>
      <c r="CQ12" s="139">
        <v>18000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62</v>
      </c>
      <c r="E13" s="189" t="s">
        <v>63</v>
      </c>
      <c r="F13" s="189" t="s">
        <v>64</v>
      </c>
      <c r="G13" s="88" t="s">
        <v>87</v>
      </c>
      <c r="H13" s="88" t="s">
        <v>88</v>
      </c>
      <c r="I13" s="191" t="s">
        <v>89</v>
      </c>
      <c r="J13" s="180"/>
      <c r="K13" s="79">
        <v>1</v>
      </c>
      <c r="L13" s="79">
        <v>0</v>
      </c>
      <c r="M13" s="79">
        <v>11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62</v>
      </c>
      <c r="E14" s="189" t="s">
        <v>63</v>
      </c>
      <c r="F14" s="189" t="s">
        <v>78</v>
      </c>
      <c r="G14" s="88"/>
      <c r="H14" s="88"/>
      <c r="I14" s="88"/>
      <c r="J14" s="180"/>
      <c r="K14" s="79">
        <v>52</v>
      </c>
      <c r="L14" s="79">
        <v>35</v>
      </c>
      <c r="M14" s="79">
        <v>13</v>
      </c>
      <c r="N14" s="89">
        <v>9</v>
      </c>
      <c r="O14" s="90">
        <v>0</v>
      </c>
      <c r="P14" s="91">
        <f>N14+O14</f>
        <v>9</v>
      </c>
      <c r="Q14" s="80">
        <f>IFERROR(P14/M14,"-")</f>
        <v>0.69230769230769</v>
      </c>
      <c r="R14" s="79">
        <v>6</v>
      </c>
      <c r="S14" s="79">
        <v>1</v>
      </c>
      <c r="T14" s="80">
        <f>IFERROR(R14/(P14),"-")</f>
        <v>0.66666666666667</v>
      </c>
      <c r="U14" s="186"/>
      <c r="V14" s="82">
        <v>4</v>
      </c>
      <c r="W14" s="80">
        <f>IF(P14=0,"-",V14/P14)</f>
        <v>0.44444444444444</v>
      </c>
      <c r="X14" s="185">
        <v>1253000</v>
      </c>
      <c r="Y14" s="186">
        <f>IFERROR(X14/P14,"-")</f>
        <v>139222.22222222</v>
      </c>
      <c r="Z14" s="186">
        <f>IFERROR(X14/V14,"-")</f>
        <v>313250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>
        <v>1</v>
      </c>
      <c r="BH14" s="112">
        <f>IFERROR(BG14/BE14,"-")</f>
        <v>1</v>
      </c>
      <c r="BI14" s="113">
        <v>69000</v>
      </c>
      <c r="BJ14" s="114">
        <f>IFERROR(BI14/BE14,"-")</f>
        <v>69000</v>
      </c>
      <c r="BK14" s="115"/>
      <c r="BL14" s="115"/>
      <c r="BM14" s="115">
        <v>1</v>
      </c>
      <c r="BN14" s="117">
        <v>3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0.33333333333333</v>
      </c>
      <c r="BY14" s="126">
        <v>2</v>
      </c>
      <c r="BZ14" s="127">
        <f>IFERROR(BY14/BW14,"-")</f>
        <v>0.66666666666667</v>
      </c>
      <c r="CA14" s="128">
        <v>1141000</v>
      </c>
      <c r="CB14" s="129">
        <f>IFERROR(CA14/BW14,"-")</f>
        <v>380333.33333333</v>
      </c>
      <c r="CC14" s="130"/>
      <c r="CD14" s="130"/>
      <c r="CE14" s="130">
        <v>2</v>
      </c>
      <c r="CF14" s="131">
        <v>2</v>
      </c>
      <c r="CG14" s="132">
        <f>IF(P14=0,"",IF(CF14=0,"",(CF14/P14)))</f>
        <v>0.22222222222222</v>
      </c>
      <c r="CH14" s="133">
        <v>1</v>
      </c>
      <c r="CI14" s="134">
        <f>IFERROR(CH14/CF14,"-")</f>
        <v>0.5</v>
      </c>
      <c r="CJ14" s="135">
        <v>43000</v>
      </c>
      <c r="CK14" s="136">
        <f>IFERROR(CJ14/CF14,"-")</f>
        <v>21500</v>
      </c>
      <c r="CL14" s="137"/>
      <c r="CM14" s="137"/>
      <c r="CN14" s="137">
        <v>1</v>
      </c>
      <c r="CO14" s="138">
        <v>4</v>
      </c>
      <c r="CP14" s="139">
        <v>1253000</v>
      </c>
      <c r="CQ14" s="139">
        <v>1123000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91</v>
      </c>
      <c r="C15" s="189"/>
      <c r="D15" s="189" t="s">
        <v>92</v>
      </c>
      <c r="E15" s="189" t="s">
        <v>93</v>
      </c>
      <c r="F15" s="189" t="s">
        <v>64</v>
      </c>
      <c r="G15" s="88" t="s">
        <v>87</v>
      </c>
      <c r="H15" s="88" t="s">
        <v>88</v>
      </c>
      <c r="I15" s="191" t="s">
        <v>94</v>
      </c>
      <c r="J15" s="180"/>
      <c r="K15" s="79">
        <v>4</v>
      </c>
      <c r="L15" s="79">
        <v>0</v>
      </c>
      <c r="M15" s="79">
        <v>39</v>
      </c>
      <c r="N15" s="89">
        <v>1</v>
      </c>
      <c r="O15" s="90">
        <v>0</v>
      </c>
      <c r="P15" s="91">
        <f>N15+O15</f>
        <v>1</v>
      </c>
      <c r="Q15" s="80">
        <f>IFERROR(P15/M15,"-")</f>
        <v>0.025641025641026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92</v>
      </c>
      <c r="E16" s="189" t="s">
        <v>93</v>
      </c>
      <c r="F16" s="189" t="s">
        <v>78</v>
      </c>
      <c r="G16" s="88"/>
      <c r="H16" s="88"/>
      <c r="I16" s="88"/>
      <c r="J16" s="180"/>
      <c r="K16" s="79">
        <v>25</v>
      </c>
      <c r="L16" s="79">
        <v>23</v>
      </c>
      <c r="M16" s="79">
        <v>6</v>
      </c>
      <c r="N16" s="89">
        <v>4</v>
      </c>
      <c r="O16" s="90">
        <v>0</v>
      </c>
      <c r="P16" s="91">
        <f>N16+O16</f>
        <v>4</v>
      </c>
      <c r="Q16" s="80">
        <f>IFERROR(P16/M16,"-")</f>
        <v>0.66666666666667</v>
      </c>
      <c r="R16" s="79">
        <v>3</v>
      </c>
      <c r="S16" s="79">
        <v>0</v>
      </c>
      <c r="T16" s="80">
        <f>IFERROR(R16/(P16),"-")</f>
        <v>0.75</v>
      </c>
      <c r="U16" s="186"/>
      <c r="V16" s="82">
        <v>1</v>
      </c>
      <c r="W16" s="80">
        <f>IF(P16=0,"-",V16/P16)</f>
        <v>0.25</v>
      </c>
      <c r="X16" s="185">
        <v>3000</v>
      </c>
      <c r="Y16" s="186">
        <f>IFERROR(X16/P16,"-")</f>
        <v>750</v>
      </c>
      <c r="Z16" s="186">
        <f>IFERROR(X16/V16,"-")</f>
        <v>3000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0.35416666666667</v>
      </c>
      <c r="B17" s="189" t="s">
        <v>96</v>
      </c>
      <c r="C17" s="189"/>
      <c r="D17" s="189" t="s">
        <v>81</v>
      </c>
      <c r="E17" s="189" t="s">
        <v>82</v>
      </c>
      <c r="F17" s="189" t="s">
        <v>64</v>
      </c>
      <c r="G17" s="88" t="s">
        <v>97</v>
      </c>
      <c r="H17" s="88" t="s">
        <v>66</v>
      </c>
      <c r="I17" s="190" t="s">
        <v>67</v>
      </c>
      <c r="J17" s="180">
        <v>480000</v>
      </c>
      <c r="K17" s="79">
        <v>24</v>
      </c>
      <c r="L17" s="79">
        <v>0</v>
      </c>
      <c r="M17" s="79">
        <v>105</v>
      </c>
      <c r="N17" s="89">
        <v>5</v>
      </c>
      <c r="O17" s="90">
        <v>0</v>
      </c>
      <c r="P17" s="91">
        <f>N17+O17</f>
        <v>5</v>
      </c>
      <c r="Q17" s="80">
        <f>IFERROR(P17/M17,"-")</f>
        <v>0.047619047619048</v>
      </c>
      <c r="R17" s="79">
        <v>3</v>
      </c>
      <c r="S17" s="79">
        <v>0</v>
      </c>
      <c r="T17" s="80">
        <f>IFERROR(R17/(P17),"-")</f>
        <v>0.6</v>
      </c>
      <c r="U17" s="186">
        <f>IFERROR(J17/SUM(N17:O18),"-")</f>
        <v>24000</v>
      </c>
      <c r="V17" s="82">
        <v>1</v>
      </c>
      <c r="W17" s="80">
        <f>IF(P17=0,"-",V17/P17)</f>
        <v>0.2</v>
      </c>
      <c r="X17" s="185">
        <v>5000</v>
      </c>
      <c r="Y17" s="186">
        <f>IFERROR(X17/P17,"-")</f>
        <v>1000</v>
      </c>
      <c r="Z17" s="186">
        <f>IFERROR(X17/V17,"-")</f>
        <v>5000</v>
      </c>
      <c r="AA17" s="180">
        <f>SUM(X17:X18)-SUM(J17:J18)</f>
        <v>-310000</v>
      </c>
      <c r="AB17" s="83">
        <f>SUM(X17:X18)/SUM(J17:J18)</f>
        <v>0.35416666666667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0.4</v>
      </c>
      <c r="BG17" s="110">
        <v>1</v>
      </c>
      <c r="BH17" s="112">
        <f>IFERROR(BG17/BE17,"-")</f>
        <v>0.5</v>
      </c>
      <c r="BI17" s="113">
        <v>5000</v>
      </c>
      <c r="BJ17" s="114">
        <f>IFERROR(BI17/BE17,"-")</f>
        <v>2500</v>
      </c>
      <c r="BK17" s="115">
        <v>1</v>
      </c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2</v>
      </c>
      <c r="BX17" s="125">
        <f>IF(P17=0,"",IF(BW17=0,"",(BW17/P17)))</f>
        <v>0.4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81</v>
      </c>
      <c r="E18" s="189" t="s">
        <v>82</v>
      </c>
      <c r="F18" s="189" t="s">
        <v>78</v>
      </c>
      <c r="G18" s="88"/>
      <c r="H18" s="88"/>
      <c r="I18" s="88"/>
      <c r="J18" s="180"/>
      <c r="K18" s="79">
        <v>65</v>
      </c>
      <c r="L18" s="79">
        <v>49</v>
      </c>
      <c r="M18" s="79">
        <v>33</v>
      </c>
      <c r="N18" s="89">
        <v>15</v>
      </c>
      <c r="O18" s="90">
        <v>0</v>
      </c>
      <c r="P18" s="91">
        <f>N18+O18</f>
        <v>15</v>
      </c>
      <c r="Q18" s="80">
        <f>IFERROR(P18/M18,"-")</f>
        <v>0.45454545454545</v>
      </c>
      <c r="R18" s="79">
        <v>5</v>
      </c>
      <c r="S18" s="79">
        <v>2</v>
      </c>
      <c r="T18" s="80">
        <f>IFERROR(R18/(P18),"-")</f>
        <v>0.33333333333333</v>
      </c>
      <c r="U18" s="186"/>
      <c r="V18" s="82">
        <v>8</v>
      </c>
      <c r="W18" s="80">
        <f>IF(P18=0,"-",V18/P18)</f>
        <v>0.53333333333333</v>
      </c>
      <c r="X18" s="185">
        <v>165000</v>
      </c>
      <c r="Y18" s="186">
        <f>IFERROR(X18/P18,"-")</f>
        <v>11000</v>
      </c>
      <c r="Z18" s="186">
        <f>IFERROR(X18/V18,"-")</f>
        <v>20625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0.066666666666667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0.13333333333333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6</v>
      </c>
      <c r="BO18" s="118">
        <f>IF(P18=0,"",IF(BN18=0,"",(BN18/P18)))</f>
        <v>0.4</v>
      </c>
      <c r="BP18" s="119">
        <v>4</v>
      </c>
      <c r="BQ18" s="120">
        <f>IFERROR(BP18/BN18,"-")</f>
        <v>0.66666666666667</v>
      </c>
      <c r="BR18" s="121">
        <v>67000</v>
      </c>
      <c r="BS18" s="122">
        <f>IFERROR(BR18/BN18,"-")</f>
        <v>11166.666666667</v>
      </c>
      <c r="BT18" s="123">
        <v>2</v>
      </c>
      <c r="BU18" s="123">
        <v>1</v>
      </c>
      <c r="BV18" s="123">
        <v>1</v>
      </c>
      <c r="BW18" s="124">
        <v>5</v>
      </c>
      <c r="BX18" s="125">
        <f>IF(P18=0,"",IF(BW18=0,"",(BW18/P18)))</f>
        <v>0.33333333333333</v>
      </c>
      <c r="BY18" s="126">
        <v>4</v>
      </c>
      <c r="BZ18" s="127">
        <f>IFERROR(BY18/BW18,"-")</f>
        <v>0.8</v>
      </c>
      <c r="CA18" s="128">
        <v>98000</v>
      </c>
      <c r="CB18" s="129">
        <f>IFERROR(CA18/BW18,"-")</f>
        <v>19600</v>
      </c>
      <c r="CC18" s="130"/>
      <c r="CD18" s="130">
        <v>2</v>
      </c>
      <c r="CE18" s="130">
        <v>2</v>
      </c>
      <c r="CF18" s="131">
        <v>1</v>
      </c>
      <c r="CG18" s="132">
        <f>IF(P18=0,"",IF(CF18=0,"",(CF18/P18)))</f>
        <v>0.066666666666667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8</v>
      </c>
      <c r="CP18" s="139">
        <v>165000</v>
      </c>
      <c r="CQ18" s="139">
        <v>53000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5.4666666666667</v>
      </c>
      <c r="B19" s="189" t="s">
        <v>99</v>
      </c>
      <c r="C19" s="189"/>
      <c r="D19" s="189" t="s">
        <v>100</v>
      </c>
      <c r="E19" s="189" t="s">
        <v>101</v>
      </c>
      <c r="F19" s="189" t="s">
        <v>64</v>
      </c>
      <c r="G19" s="88" t="s">
        <v>69</v>
      </c>
      <c r="H19" s="88" t="s">
        <v>102</v>
      </c>
      <c r="I19" s="88" t="s">
        <v>103</v>
      </c>
      <c r="J19" s="180">
        <v>480000</v>
      </c>
      <c r="K19" s="79">
        <v>19</v>
      </c>
      <c r="L19" s="79">
        <v>0</v>
      </c>
      <c r="M19" s="79">
        <v>124</v>
      </c>
      <c r="N19" s="89">
        <v>5</v>
      </c>
      <c r="O19" s="90">
        <v>0</v>
      </c>
      <c r="P19" s="91">
        <f>N19+O19</f>
        <v>5</v>
      </c>
      <c r="Q19" s="80">
        <f>IFERROR(P19/M19,"-")</f>
        <v>0.040322580645161</v>
      </c>
      <c r="R19" s="79">
        <v>2</v>
      </c>
      <c r="S19" s="79">
        <v>1</v>
      </c>
      <c r="T19" s="80">
        <f>IFERROR(R19/(P19),"-")</f>
        <v>0.4</v>
      </c>
      <c r="U19" s="186">
        <f>IFERROR(J19/SUM(N19:O23),"-")</f>
        <v>8135.593220339</v>
      </c>
      <c r="V19" s="82">
        <v>2</v>
      </c>
      <c r="W19" s="80">
        <f>IF(P19=0,"-",V19/P19)</f>
        <v>0.4</v>
      </c>
      <c r="X19" s="185">
        <v>16000</v>
      </c>
      <c r="Y19" s="186">
        <f>IFERROR(X19/P19,"-")</f>
        <v>3200</v>
      </c>
      <c r="Z19" s="186">
        <f>IFERROR(X19/V19,"-")</f>
        <v>8000</v>
      </c>
      <c r="AA19" s="180">
        <f>SUM(X19:X23)-SUM(J19:J23)</f>
        <v>2144000</v>
      </c>
      <c r="AB19" s="83">
        <f>SUM(X19:X23)/SUM(J19:J23)</f>
        <v>5.4666666666667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>
        <v>1</v>
      </c>
      <c r="CG19" s="132">
        <f>IF(P19=0,"",IF(CF19=0,"",(CF19/P19)))</f>
        <v>0.2</v>
      </c>
      <c r="CH19" s="133">
        <v>1</v>
      </c>
      <c r="CI19" s="134">
        <f>IFERROR(CH19/CF19,"-")</f>
        <v>1</v>
      </c>
      <c r="CJ19" s="135">
        <v>13000</v>
      </c>
      <c r="CK19" s="136">
        <f>IFERROR(CJ19/CF19,"-")</f>
        <v>13000</v>
      </c>
      <c r="CL19" s="137"/>
      <c r="CM19" s="137"/>
      <c r="CN19" s="137">
        <v>1</v>
      </c>
      <c r="CO19" s="138">
        <v>2</v>
      </c>
      <c r="CP19" s="139">
        <v>16000</v>
      </c>
      <c r="CQ19" s="139">
        <v>13000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104</v>
      </c>
      <c r="C20" s="189"/>
      <c r="D20" s="189" t="s">
        <v>105</v>
      </c>
      <c r="E20" s="189" t="s">
        <v>106</v>
      </c>
      <c r="F20" s="189" t="s">
        <v>64</v>
      </c>
      <c r="G20" s="88"/>
      <c r="H20" s="88" t="s">
        <v>102</v>
      </c>
      <c r="I20" s="88"/>
      <c r="J20" s="180"/>
      <c r="K20" s="79">
        <v>24</v>
      </c>
      <c r="L20" s="79">
        <v>0</v>
      </c>
      <c r="M20" s="79">
        <v>88</v>
      </c>
      <c r="N20" s="89">
        <v>4</v>
      </c>
      <c r="O20" s="90">
        <v>0</v>
      </c>
      <c r="P20" s="91">
        <f>N20+O20</f>
        <v>4</v>
      </c>
      <c r="Q20" s="80">
        <f>IFERROR(P20/M20,"-")</f>
        <v>0.045454545454545</v>
      </c>
      <c r="R20" s="79">
        <v>1</v>
      </c>
      <c r="S20" s="79">
        <v>0</v>
      </c>
      <c r="T20" s="80">
        <f>IFERROR(R20/(P20),"-")</f>
        <v>0.25</v>
      </c>
      <c r="U20" s="186"/>
      <c r="V20" s="82">
        <v>1</v>
      </c>
      <c r="W20" s="80">
        <f>IF(P20=0,"-",V20/P20)</f>
        <v>0.25</v>
      </c>
      <c r="X20" s="185">
        <v>25000</v>
      </c>
      <c r="Y20" s="186">
        <f>IFERROR(X20/P20,"-")</f>
        <v>6250</v>
      </c>
      <c r="Z20" s="186">
        <f>IFERROR(X20/V20,"-")</f>
        <v>25000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>
        <v>1</v>
      </c>
      <c r="BQ20" s="120">
        <f>IFERROR(BP20/BN20,"-")</f>
        <v>0.5</v>
      </c>
      <c r="BR20" s="121">
        <v>25000</v>
      </c>
      <c r="BS20" s="122">
        <f>IFERROR(BR20/BN20,"-")</f>
        <v>12500</v>
      </c>
      <c r="BT20" s="123"/>
      <c r="BU20" s="123"/>
      <c r="BV20" s="123">
        <v>1</v>
      </c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25000</v>
      </c>
      <c r="CQ20" s="139">
        <v>25000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 t="s">
        <v>108</v>
      </c>
      <c r="E21" s="189" t="s">
        <v>109</v>
      </c>
      <c r="F21" s="189" t="s">
        <v>64</v>
      </c>
      <c r="G21" s="88"/>
      <c r="H21" s="88" t="s">
        <v>102</v>
      </c>
      <c r="I21" s="88"/>
      <c r="J21" s="180"/>
      <c r="K21" s="79">
        <v>13</v>
      </c>
      <c r="L21" s="79">
        <v>0</v>
      </c>
      <c r="M21" s="79">
        <v>74</v>
      </c>
      <c r="N21" s="89">
        <v>5</v>
      </c>
      <c r="O21" s="90">
        <v>0</v>
      </c>
      <c r="P21" s="91">
        <f>N21+O21</f>
        <v>5</v>
      </c>
      <c r="Q21" s="80">
        <f>IFERROR(P21/M21,"-")</f>
        <v>0.067567567567568</v>
      </c>
      <c r="R21" s="79">
        <v>1</v>
      </c>
      <c r="S21" s="79">
        <v>3</v>
      </c>
      <c r="T21" s="80">
        <f>IFERROR(R21/(P21),"-")</f>
        <v>0.2</v>
      </c>
      <c r="U21" s="186"/>
      <c r="V21" s="82">
        <v>2</v>
      </c>
      <c r="W21" s="80">
        <f>IF(P21=0,"-",V21/P21)</f>
        <v>0.4</v>
      </c>
      <c r="X21" s="185">
        <v>140000</v>
      </c>
      <c r="Y21" s="186">
        <f>IFERROR(X21/P21,"-")</f>
        <v>28000</v>
      </c>
      <c r="Z21" s="186">
        <f>IFERROR(X21/V21,"-")</f>
        <v>70000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0.6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>
        <v>2</v>
      </c>
      <c r="BQ21" s="120">
        <f>IFERROR(BP21/BN21,"-")</f>
        <v>1</v>
      </c>
      <c r="BR21" s="121">
        <v>140000</v>
      </c>
      <c r="BS21" s="122">
        <f>IFERROR(BR21/BN21,"-")</f>
        <v>70000</v>
      </c>
      <c r="BT21" s="123">
        <v>1</v>
      </c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140000</v>
      </c>
      <c r="CQ21" s="139">
        <v>135000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189" t="s">
        <v>110</v>
      </c>
      <c r="C22" s="189"/>
      <c r="D22" s="189" t="s">
        <v>111</v>
      </c>
      <c r="E22" s="189" t="s">
        <v>112</v>
      </c>
      <c r="F22" s="189" t="s">
        <v>64</v>
      </c>
      <c r="G22" s="88"/>
      <c r="H22" s="88" t="s">
        <v>102</v>
      </c>
      <c r="I22" s="88"/>
      <c r="J22" s="180"/>
      <c r="K22" s="79">
        <v>16</v>
      </c>
      <c r="L22" s="79">
        <v>0</v>
      </c>
      <c r="M22" s="79">
        <v>74</v>
      </c>
      <c r="N22" s="89">
        <v>1</v>
      </c>
      <c r="O22" s="90">
        <v>0</v>
      </c>
      <c r="P22" s="91">
        <f>N22+O22</f>
        <v>1</v>
      </c>
      <c r="Q22" s="80">
        <f>IFERROR(P22/M22,"-")</f>
        <v>0.013513513513514</v>
      </c>
      <c r="R22" s="79">
        <v>1</v>
      </c>
      <c r="S22" s="79">
        <v>0</v>
      </c>
      <c r="T22" s="80">
        <f>IFERROR(R22/(P22),"-")</f>
        <v>1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113</v>
      </c>
      <c r="C23" s="189"/>
      <c r="D23" s="189" t="s">
        <v>114</v>
      </c>
      <c r="E23" s="189" t="s">
        <v>114</v>
      </c>
      <c r="F23" s="189" t="s">
        <v>78</v>
      </c>
      <c r="G23" s="88"/>
      <c r="H23" s="88"/>
      <c r="I23" s="88"/>
      <c r="J23" s="180"/>
      <c r="K23" s="79">
        <v>412</v>
      </c>
      <c r="L23" s="79">
        <v>156</v>
      </c>
      <c r="M23" s="79">
        <v>117</v>
      </c>
      <c r="N23" s="89">
        <v>44</v>
      </c>
      <c r="O23" s="90">
        <v>0</v>
      </c>
      <c r="P23" s="91">
        <f>N23+O23</f>
        <v>44</v>
      </c>
      <c r="Q23" s="80">
        <f>IFERROR(P23/M23,"-")</f>
        <v>0.37606837606838</v>
      </c>
      <c r="R23" s="79">
        <v>27</v>
      </c>
      <c r="S23" s="79">
        <v>6</v>
      </c>
      <c r="T23" s="80">
        <f>IFERROR(R23/(P23),"-")</f>
        <v>0.61363636363636</v>
      </c>
      <c r="U23" s="186"/>
      <c r="V23" s="82">
        <v>28</v>
      </c>
      <c r="W23" s="80">
        <f>IF(P23=0,"-",V23/P23)</f>
        <v>0.63636363636364</v>
      </c>
      <c r="X23" s="185">
        <v>2443000</v>
      </c>
      <c r="Y23" s="186">
        <f>IFERROR(X23/P23,"-")</f>
        <v>55522.727272727</v>
      </c>
      <c r="Z23" s="186">
        <f>IFERROR(X23/V23,"-")</f>
        <v>87250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0.022727272727273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5</v>
      </c>
      <c r="BF23" s="111">
        <f>IF(P23=0,"",IF(BE23=0,"",(BE23/P23)))</f>
        <v>0.11363636363636</v>
      </c>
      <c r="BG23" s="110">
        <v>3</v>
      </c>
      <c r="BH23" s="112">
        <f>IFERROR(BG23/BE23,"-")</f>
        <v>0.6</v>
      </c>
      <c r="BI23" s="113">
        <v>151000</v>
      </c>
      <c r="BJ23" s="114">
        <f>IFERROR(BI23/BE23,"-")</f>
        <v>30200</v>
      </c>
      <c r="BK23" s="115"/>
      <c r="BL23" s="115"/>
      <c r="BM23" s="115">
        <v>3</v>
      </c>
      <c r="BN23" s="117">
        <v>18</v>
      </c>
      <c r="BO23" s="118">
        <f>IF(P23=0,"",IF(BN23=0,"",(BN23/P23)))</f>
        <v>0.40909090909091</v>
      </c>
      <c r="BP23" s="119">
        <v>12</v>
      </c>
      <c r="BQ23" s="120">
        <f>IFERROR(BP23/BN23,"-")</f>
        <v>0.66666666666667</v>
      </c>
      <c r="BR23" s="121">
        <v>907000</v>
      </c>
      <c r="BS23" s="122">
        <f>IFERROR(BR23/BN23,"-")</f>
        <v>50388.888888889</v>
      </c>
      <c r="BT23" s="123">
        <v>3</v>
      </c>
      <c r="BU23" s="123">
        <v>1</v>
      </c>
      <c r="BV23" s="123">
        <v>8</v>
      </c>
      <c r="BW23" s="124">
        <v>17</v>
      </c>
      <c r="BX23" s="125">
        <f>IF(P23=0,"",IF(BW23=0,"",(BW23/P23)))</f>
        <v>0.38636363636364</v>
      </c>
      <c r="BY23" s="126">
        <v>12</v>
      </c>
      <c r="BZ23" s="127">
        <f>IFERROR(BY23/BW23,"-")</f>
        <v>0.70588235294118</v>
      </c>
      <c r="CA23" s="128">
        <v>1375000</v>
      </c>
      <c r="CB23" s="129">
        <f>IFERROR(CA23/BW23,"-")</f>
        <v>80882.352941176</v>
      </c>
      <c r="CC23" s="130">
        <v>2</v>
      </c>
      <c r="CD23" s="130">
        <v>1</v>
      </c>
      <c r="CE23" s="130">
        <v>9</v>
      </c>
      <c r="CF23" s="131">
        <v>3</v>
      </c>
      <c r="CG23" s="132">
        <f>IF(P23=0,"",IF(CF23=0,"",(CF23/P23)))</f>
        <v>0.068181818181818</v>
      </c>
      <c r="CH23" s="133">
        <v>1</v>
      </c>
      <c r="CI23" s="134">
        <f>IFERROR(CH23/CF23,"-")</f>
        <v>0.33333333333333</v>
      </c>
      <c r="CJ23" s="135">
        <v>10000</v>
      </c>
      <c r="CK23" s="136">
        <f>IFERROR(CJ23/CF23,"-")</f>
        <v>3333.3333333333</v>
      </c>
      <c r="CL23" s="137"/>
      <c r="CM23" s="137">
        <v>1</v>
      </c>
      <c r="CN23" s="137"/>
      <c r="CO23" s="138">
        <v>28</v>
      </c>
      <c r="CP23" s="139">
        <v>2443000</v>
      </c>
      <c r="CQ23" s="139">
        <v>630000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0.125</v>
      </c>
      <c r="B24" s="189" t="s">
        <v>115</v>
      </c>
      <c r="C24" s="189"/>
      <c r="D24" s="189" t="s">
        <v>92</v>
      </c>
      <c r="E24" s="189" t="s">
        <v>93</v>
      </c>
      <c r="F24" s="189" t="s">
        <v>64</v>
      </c>
      <c r="G24" s="88" t="s">
        <v>65</v>
      </c>
      <c r="H24" s="88" t="s">
        <v>88</v>
      </c>
      <c r="I24" s="190" t="s">
        <v>116</v>
      </c>
      <c r="J24" s="180">
        <v>144000</v>
      </c>
      <c r="K24" s="79">
        <v>10</v>
      </c>
      <c r="L24" s="79">
        <v>0</v>
      </c>
      <c r="M24" s="79">
        <v>69</v>
      </c>
      <c r="N24" s="89">
        <v>4</v>
      </c>
      <c r="O24" s="90">
        <v>0</v>
      </c>
      <c r="P24" s="91">
        <f>N24+O24</f>
        <v>4</v>
      </c>
      <c r="Q24" s="80">
        <f>IFERROR(P24/M24,"-")</f>
        <v>0.057971014492754</v>
      </c>
      <c r="R24" s="79">
        <v>0</v>
      </c>
      <c r="S24" s="79">
        <v>2</v>
      </c>
      <c r="T24" s="80">
        <f>IFERROR(R24/(P24),"-")</f>
        <v>0</v>
      </c>
      <c r="U24" s="186">
        <f>IFERROR(J24/SUM(N24:O25),"-")</f>
        <v>18000</v>
      </c>
      <c r="V24" s="82">
        <v>2</v>
      </c>
      <c r="W24" s="80">
        <f>IF(P24=0,"-",V24/P24)</f>
        <v>0.5</v>
      </c>
      <c r="X24" s="185">
        <v>18000</v>
      </c>
      <c r="Y24" s="186">
        <f>IFERROR(X24/P24,"-")</f>
        <v>4500</v>
      </c>
      <c r="Z24" s="186">
        <f>IFERROR(X24/V24,"-")</f>
        <v>9000</v>
      </c>
      <c r="AA24" s="180">
        <f>SUM(X24:X25)-SUM(J24:J25)</f>
        <v>-126000</v>
      </c>
      <c r="AB24" s="83">
        <f>SUM(X24:X25)/SUM(J24:J25)</f>
        <v>0.125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0.25</v>
      </c>
      <c r="BG24" s="110">
        <v>1</v>
      </c>
      <c r="BH24" s="112">
        <f>IFERROR(BG24/BE24,"-")</f>
        <v>1</v>
      </c>
      <c r="BI24" s="113">
        <v>15000</v>
      </c>
      <c r="BJ24" s="114">
        <f>IFERROR(BI24/BE24,"-")</f>
        <v>15000</v>
      </c>
      <c r="BK24" s="115"/>
      <c r="BL24" s="115"/>
      <c r="BM24" s="115">
        <v>1</v>
      </c>
      <c r="BN24" s="117">
        <v>1</v>
      </c>
      <c r="BO24" s="118">
        <f>IF(P24=0,"",IF(BN24=0,"",(BN24/P24)))</f>
        <v>0.25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0.5</v>
      </c>
      <c r="BY24" s="126">
        <v>1</v>
      </c>
      <c r="BZ24" s="127">
        <f>IFERROR(BY24/BW24,"-")</f>
        <v>0.5</v>
      </c>
      <c r="CA24" s="128">
        <v>3000</v>
      </c>
      <c r="CB24" s="129">
        <f>IFERROR(CA24/BW24,"-")</f>
        <v>1500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18000</v>
      </c>
      <c r="CQ24" s="139">
        <v>15000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117</v>
      </c>
      <c r="C25" s="189"/>
      <c r="D25" s="189" t="s">
        <v>92</v>
      </c>
      <c r="E25" s="189" t="s">
        <v>93</v>
      </c>
      <c r="F25" s="189" t="s">
        <v>78</v>
      </c>
      <c r="G25" s="88"/>
      <c r="H25" s="88"/>
      <c r="I25" s="88"/>
      <c r="J25" s="180"/>
      <c r="K25" s="79">
        <v>34</v>
      </c>
      <c r="L25" s="79">
        <v>24</v>
      </c>
      <c r="M25" s="79">
        <v>5</v>
      </c>
      <c r="N25" s="89">
        <v>4</v>
      </c>
      <c r="O25" s="90">
        <v>0</v>
      </c>
      <c r="P25" s="91">
        <f>N25+O25</f>
        <v>4</v>
      </c>
      <c r="Q25" s="80">
        <f>IFERROR(P25/M25,"-")</f>
        <v>0.8</v>
      </c>
      <c r="R25" s="79">
        <v>2</v>
      </c>
      <c r="S25" s="79">
        <v>0</v>
      </c>
      <c r="T25" s="80">
        <f>IFERROR(R25/(P25),"-")</f>
        <v>0.5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2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0.25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0.71111111111111</v>
      </c>
      <c r="B26" s="189" t="s">
        <v>118</v>
      </c>
      <c r="C26" s="189"/>
      <c r="D26" s="189" t="s">
        <v>92</v>
      </c>
      <c r="E26" s="189" t="s">
        <v>93</v>
      </c>
      <c r="F26" s="189" t="s">
        <v>64</v>
      </c>
      <c r="G26" s="88" t="s">
        <v>69</v>
      </c>
      <c r="H26" s="88" t="s">
        <v>88</v>
      </c>
      <c r="I26" s="190" t="s">
        <v>67</v>
      </c>
      <c r="J26" s="180">
        <v>180000</v>
      </c>
      <c r="K26" s="79">
        <v>13</v>
      </c>
      <c r="L26" s="79">
        <v>0</v>
      </c>
      <c r="M26" s="79">
        <v>37</v>
      </c>
      <c r="N26" s="89">
        <v>6</v>
      </c>
      <c r="O26" s="90">
        <v>0</v>
      </c>
      <c r="P26" s="91">
        <f>N26+O26</f>
        <v>6</v>
      </c>
      <c r="Q26" s="80">
        <f>IFERROR(P26/M26,"-")</f>
        <v>0.16216216216216</v>
      </c>
      <c r="R26" s="79">
        <v>2</v>
      </c>
      <c r="S26" s="79">
        <v>1</v>
      </c>
      <c r="T26" s="80">
        <f>IFERROR(R26/(P26),"-")</f>
        <v>0.33333333333333</v>
      </c>
      <c r="U26" s="186">
        <f>IFERROR(J26/SUM(N26:O27),"-")</f>
        <v>12000</v>
      </c>
      <c r="V26" s="82">
        <v>1</v>
      </c>
      <c r="W26" s="80">
        <f>IF(P26=0,"-",V26/P26)</f>
        <v>0.16666666666667</v>
      </c>
      <c r="X26" s="185">
        <v>8000</v>
      </c>
      <c r="Y26" s="186">
        <f>IFERROR(X26/P26,"-")</f>
        <v>1333.3333333333</v>
      </c>
      <c r="Z26" s="186">
        <f>IFERROR(X26/V26,"-")</f>
        <v>8000</v>
      </c>
      <c r="AA26" s="180">
        <f>SUM(X26:X27)-SUM(J26:J27)</f>
        <v>-52000</v>
      </c>
      <c r="AB26" s="83">
        <f>SUM(X26:X27)/SUM(J26:J27)</f>
        <v>0.71111111111111</v>
      </c>
      <c r="AC26" s="77"/>
      <c r="AD26" s="92">
        <v>1</v>
      </c>
      <c r="AE26" s="93">
        <f>IF(P26=0,"",IF(AD26=0,"",(AD26/P26)))</f>
        <v>0.16666666666667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0.16666666666667</v>
      </c>
      <c r="BG26" s="110">
        <v>1</v>
      </c>
      <c r="BH26" s="112">
        <f>IFERROR(BG26/BE26,"-")</f>
        <v>1</v>
      </c>
      <c r="BI26" s="113">
        <v>8000</v>
      </c>
      <c r="BJ26" s="114">
        <f>IFERROR(BI26/BE26,"-")</f>
        <v>8000</v>
      </c>
      <c r="BK26" s="115"/>
      <c r="BL26" s="115">
        <v>1</v>
      </c>
      <c r="BM26" s="115"/>
      <c r="BN26" s="117">
        <v>3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0.16666666666667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8000</v>
      </c>
      <c r="CQ26" s="139">
        <v>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92</v>
      </c>
      <c r="E27" s="189" t="s">
        <v>93</v>
      </c>
      <c r="F27" s="189" t="s">
        <v>78</v>
      </c>
      <c r="G27" s="88"/>
      <c r="H27" s="88"/>
      <c r="I27" s="88"/>
      <c r="J27" s="180"/>
      <c r="K27" s="79">
        <v>49</v>
      </c>
      <c r="L27" s="79">
        <v>30</v>
      </c>
      <c r="M27" s="79">
        <v>31</v>
      </c>
      <c r="N27" s="89">
        <v>9</v>
      </c>
      <c r="O27" s="90">
        <v>0</v>
      </c>
      <c r="P27" s="91">
        <f>N27+O27</f>
        <v>9</v>
      </c>
      <c r="Q27" s="80">
        <f>IFERROR(P27/M27,"-")</f>
        <v>0.29032258064516</v>
      </c>
      <c r="R27" s="79">
        <v>3</v>
      </c>
      <c r="S27" s="79">
        <v>2</v>
      </c>
      <c r="T27" s="80">
        <f>IFERROR(R27/(P27),"-")</f>
        <v>0.33333333333333</v>
      </c>
      <c r="U27" s="186"/>
      <c r="V27" s="82">
        <v>5</v>
      </c>
      <c r="W27" s="80">
        <f>IF(P27=0,"-",V27/P27)</f>
        <v>0.55555555555556</v>
      </c>
      <c r="X27" s="185">
        <v>120000</v>
      </c>
      <c r="Y27" s="186">
        <f>IFERROR(X27/P27,"-")</f>
        <v>13333.333333333</v>
      </c>
      <c r="Z27" s="186">
        <f>IFERROR(X27/V27,"-")</f>
        <v>24000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0.11111111111111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4</v>
      </c>
      <c r="BO27" s="118">
        <f>IF(P27=0,"",IF(BN27=0,"",(BN27/P27)))</f>
        <v>0.44444444444444</v>
      </c>
      <c r="BP27" s="119">
        <v>2</v>
      </c>
      <c r="BQ27" s="120">
        <f>IFERROR(BP27/BN27,"-")</f>
        <v>0.5</v>
      </c>
      <c r="BR27" s="121">
        <v>44000</v>
      </c>
      <c r="BS27" s="122">
        <f>IFERROR(BR27/BN27,"-")</f>
        <v>11000</v>
      </c>
      <c r="BT27" s="123">
        <v>1</v>
      </c>
      <c r="BU27" s="123"/>
      <c r="BV27" s="123">
        <v>1</v>
      </c>
      <c r="BW27" s="124">
        <v>4</v>
      </c>
      <c r="BX27" s="125">
        <f>IF(P27=0,"",IF(BW27=0,"",(BW27/P27)))</f>
        <v>0.44444444444444</v>
      </c>
      <c r="BY27" s="126">
        <v>3</v>
      </c>
      <c r="BZ27" s="127">
        <f>IFERROR(BY27/BW27,"-")</f>
        <v>0.75</v>
      </c>
      <c r="CA27" s="128">
        <v>76000</v>
      </c>
      <c r="CB27" s="129">
        <f>IFERROR(CA27/BW27,"-")</f>
        <v>19000</v>
      </c>
      <c r="CC27" s="130"/>
      <c r="CD27" s="130">
        <v>1</v>
      </c>
      <c r="CE27" s="130">
        <v>2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5</v>
      </c>
      <c r="CP27" s="139">
        <v>120000</v>
      </c>
      <c r="CQ27" s="139">
        <v>50000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3.4583333333333</v>
      </c>
      <c r="B28" s="189" t="s">
        <v>120</v>
      </c>
      <c r="C28" s="189"/>
      <c r="D28" s="189" t="s">
        <v>121</v>
      </c>
      <c r="E28" s="189" t="s">
        <v>122</v>
      </c>
      <c r="F28" s="189" t="s">
        <v>64</v>
      </c>
      <c r="G28" s="88" t="s">
        <v>87</v>
      </c>
      <c r="H28" s="88" t="s">
        <v>123</v>
      </c>
      <c r="I28" s="88" t="s">
        <v>124</v>
      </c>
      <c r="J28" s="180">
        <v>72000</v>
      </c>
      <c r="K28" s="79">
        <v>10</v>
      </c>
      <c r="L28" s="79">
        <v>0</v>
      </c>
      <c r="M28" s="79">
        <v>24</v>
      </c>
      <c r="N28" s="89">
        <v>3</v>
      </c>
      <c r="O28" s="90">
        <v>0</v>
      </c>
      <c r="P28" s="91">
        <f>N28+O28</f>
        <v>3</v>
      </c>
      <c r="Q28" s="80">
        <f>IFERROR(P28/M28,"-")</f>
        <v>0.125</v>
      </c>
      <c r="R28" s="79">
        <v>1</v>
      </c>
      <c r="S28" s="79">
        <v>2</v>
      </c>
      <c r="T28" s="80">
        <f>IFERROR(R28/(P28),"-")</f>
        <v>0.33333333333333</v>
      </c>
      <c r="U28" s="186">
        <f>IFERROR(J28/SUM(N28:O29),"-")</f>
        <v>8000</v>
      </c>
      <c r="V28" s="82">
        <v>1</v>
      </c>
      <c r="W28" s="80">
        <f>IF(P28=0,"-",V28/P28)</f>
        <v>0.33333333333333</v>
      </c>
      <c r="X28" s="185">
        <v>3000</v>
      </c>
      <c r="Y28" s="186">
        <f>IFERROR(X28/P28,"-")</f>
        <v>1000</v>
      </c>
      <c r="Z28" s="186">
        <f>IFERROR(X28/V28,"-")</f>
        <v>3000</v>
      </c>
      <c r="AA28" s="180">
        <f>SUM(X28:X29)-SUM(J28:J29)</f>
        <v>177000</v>
      </c>
      <c r="AB28" s="83">
        <f>SUM(X28:X29)/SUM(J28:J29)</f>
        <v>3.4583333333333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0.33333333333333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>
        <v>1</v>
      </c>
      <c r="BH28" s="112">
        <f>IFERROR(BG28/BE28,"-")</f>
        <v>1</v>
      </c>
      <c r="BI28" s="113">
        <v>3000</v>
      </c>
      <c r="BJ28" s="114">
        <f>IFERROR(BI28/BE28,"-")</f>
        <v>3000</v>
      </c>
      <c r="BK28" s="115">
        <v>1</v>
      </c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125</v>
      </c>
      <c r="C29" s="189"/>
      <c r="D29" s="189" t="s">
        <v>121</v>
      </c>
      <c r="E29" s="189" t="s">
        <v>122</v>
      </c>
      <c r="F29" s="189" t="s">
        <v>78</v>
      </c>
      <c r="G29" s="88"/>
      <c r="H29" s="88"/>
      <c r="I29" s="88"/>
      <c r="J29" s="180"/>
      <c r="K29" s="79">
        <v>22</v>
      </c>
      <c r="L29" s="79">
        <v>18</v>
      </c>
      <c r="M29" s="79">
        <v>22</v>
      </c>
      <c r="N29" s="89">
        <v>6</v>
      </c>
      <c r="O29" s="90">
        <v>0</v>
      </c>
      <c r="P29" s="91">
        <f>N29+O29</f>
        <v>6</v>
      </c>
      <c r="Q29" s="80">
        <f>IFERROR(P29/M29,"-")</f>
        <v>0.27272727272727</v>
      </c>
      <c r="R29" s="79">
        <v>4</v>
      </c>
      <c r="S29" s="79">
        <v>0</v>
      </c>
      <c r="T29" s="80">
        <f>IFERROR(R29/(P29),"-")</f>
        <v>0.66666666666667</v>
      </c>
      <c r="U29" s="186"/>
      <c r="V29" s="82">
        <v>2</v>
      </c>
      <c r="W29" s="80">
        <f>IF(P29=0,"-",V29/P29)</f>
        <v>0.33333333333333</v>
      </c>
      <c r="X29" s="185">
        <v>246000</v>
      </c>
      <c r="Y29" s="186">
        <f>IFERROR(X29/P29,"-")</f>
        <v>41000</v>
      </c>
      <c r="Z29" s="186">
        <f>IFERROR(X29/V29,"-")</f>
        <v>123000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0.33333333333333</v>
      </c>
      <c r="BP29" s="119">
        <v>1</v>
      </c>
      <c r="BQ29" s="120">
        <f>IFERROR(BP29/BN29,"-")</f>
        <v>0.5</v>
      </c>
      <c r="BR29" s="121">
        <v>8000</v>
      </c>
      <c r="BS29" s="122">
        <f>IFERROR(BR29/BN29,"-")</f>
        <v>4000</v>
      </c>
      <c r="BT29" s="123"/>
      <c r="BU29" s="123">
        <v>1</v>
      </c>
      <c r="BV29" s="123"/>
      <c r="BW29" s="124">
        <v>1</v>
      </c>
      <c r="BX29" s="125">
        <f>IF(P29=0,"",IF(BW29=0,"",(BW29/P29)))</f>
        <v>0.16666666666667</v>
      </c>
      <c r="BY29" s="126">
        <v>1</v>
      </c>
      <c r="BZ29" s="127">
        <f>IFERROR(BY29/BW29,"-")</f>
        <v>1</v>
      </c>
      <c r="CA29" s="128">
        <v>238000</v>
      </c>
      <c r="CB29" s="129">
        <f>IFERROR(CA29/BW29,"-")</f>
        <v>238000</v>
      </c>
      <c r="CC29" s="130"/>
      <c r="CD29" s="130"/>
      <c r="CE29" s="130">
        <v>1</v>
      </c>
      <c r="CF29" s="131">
        <v>1</v>
      </c>
      <c r="CG29" s="132">
        <f>IF(P29=0,"",IF(CF29=0,"",(CF29/P29)))</f>
        <v>0.16666666666667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2</v>
      </c>
      <c r="CP29" s="139">
        <v>246000</v>
      </c>
      <c r="CQ29" s="139">
        <v>238000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0.041666666666667</v>
      </c>
      <c r="B30" s="189" t="s">
        <v>126</v>
      </c>
      <c r="C30" s="189"/>
      <c r="D30" s="189" t="s">
        <v>127</v>
      </c>
      <c r="E30" s="189" t="s">
        <v>128</v>
      </c>
      <c r="F30" s="189" t="s">
        <v>64</v>
      </c>
      <c r="G30" s="88" t="s">
        <v>83</v>
      </c>
      <c r="H30" s="88" t="s">
        <v>123</v>
      </c>
      <c r="I30" s="88" t="s">
        <v>70</v>
      </c>
      <c r="J30" s="180">
        <v>72000</v>
      </c>
      <c r="K30" s="79">
        <v>1</v>
      </c>
      <c r="L30" s="79">
        <v>0</v>
      </c>
      <c r="M30" s="79">
        <v>5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>
        <f>IFERROR(J30/SUM(N30:O31),"-")</f>
        <v>36000</v>
      </c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>
        <f>SUM(X30:X31)-SUM(J30:J31)</f>
        <v>-69000</v>
      </c>
      <c r="AB30" s="83">
        <f>SUM(X30:X31)/SUM(J30:J31)</f>
        <v>0.041666666666667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129</v>
      </c>
      <c r="C31" s="189"/>
      <c r="D31" s="189" t="s">
        <v>127</v>
      </c>
      <c r="E31" s="189" t="s">
        <v>128</v>
      </c>
      <c r="F31" s="189" t="s">
        <v>78</v>
      </c>
      <c r="G31" s="88"/>
      <c r="H31" s="88"/>
      <c r="I31" s="88"/>
      <c r="J31" s="180"/>
      <c r="K31" s="79">
        <v>10</v>
      </c>
      <c r="L31" s="79">
        <v>10</v>
      </c>
      <c r="M31" s="79">
        <v>0</v>
      </c>
      <c r="N31" s="89">
        <v>2</v>
      </c>
      <c r="O31" s="90">
        <v>0</v>
      </c>
      <c r="P31" s="91">
        <f>N31+O31</f>
        <v>2</v>
      </c>
      <c r="Q31" s="80" t="str">
        <f>IFERROR(P31/M31,"-")</f>
        <v>-</v>
      </c>
      <c r="R31" s="79">
        <v>1</v>
      </c>
      <c r="S31" s="79">
        <v>0</v>
      </c>
      <c r="T31" s="80">
        <f>IFERROR(R31/(P31),"-")</f>
        <v>0.5</v>
      </c>
      <c r="U31" s="186"/>
      <c r="V31" s="82">
        <v>1</v>
      </c>
      <c r="W31" s="80">
        <f>IF(P31=0,"-",V31/P31)</f>
        <v>0.5</v>
      </c>
      <c r="X31" s="185">
        <v>3000</v>
      </c>
      <c r="Y31" s="186">
        <f>IFERROR(X31/P31,"-")</f>
        <v>1500</v>
      </c>
      <c r="Z31" s="186">
        <f>IFERROR(X31/V31,"-")</f>
        <v>3000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>
        <v>1</v>
      </c>
      <c r="BZ31" s="127">
        <f>IFERROR(BY31/BW31,"-")</f>
        <v>1</v>
      </c>
      <c r="CA31" s="128">
        <v>3000</v>
      </c>
      <c r="CB31" s="129">
        <f>IFERROR(CA31/BW31,"-")</f>
        <v>3000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0.45555555555556</v>
      </c>
      <c r="B32" s="189" t="s">
        <v>130</v>
      </c>
      <c r="C32" s="189"/>
      <c r="D32" s="189" t="s">
        <v>131</v>
      </c>
      <c r="E32" s="189" t="s">
        <v>131</v>
      </c>
      <c r="F32" s="189" t="s">
        <v>64</v>
      </c>
      <c r="G32" s="88" t="s">
        <v>132</v>
      </c>
      <c r="H32" s="88" t="s">
        <v>123</v>
      </c>
      <c r="I32" s="191" t="s">
        <v>133</v>
      </c>
      <c r="J32" s="180">
        <v>180000</v>
      </c>
      <c r="K32" s="79">
        <v>17</v>
      </c>
      <c r="L32" s="79">
        <v>0</v>
      </c>
      <c r="M32" s="79">
        <v>29</v>
      </c>
      <c r="N32" s="89">
        <v>2</v>
      </c>
      <c r="O32" s="90">
        <v>0</v>
      </c>
      <c r="P32" s="91">
        <f>N32+O32</f>
        <v>2</v>
      </c>
      <c r="Q32" s="80">
        <f>IFERROR(P32/M32,"-")</f>
        <v>0.068965517241379</v>
      </c>
      <c r="R32" s="79">
        <v>1</v>
      </c>
      <c r="S32" s="79">
        <v>1</v>
      </c>
      <c r="T32" s="80">
        <f>IFERROR(R32/(P32),"-")</f>
        <v>0.5</v>
      </c>
      <c r="U32" s="186">
        <f>IFERROR(J32/SUM(N32:O33),"-")</f>
        <v>20000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-98000</v>
      </c>
      <c r="AB32" s="83">
        <f>SUM(X32:X33)/SUM(J32:J33)</f>
        <v>0.45555555555556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 t="s">
        <v>131</v>
      </c>
      <c r="E33" s="189" t="s">
        <v>131</v>
      </c>
      <c r="F33" s="189" t="s">
        <v>78</v>
      </c>
      <c r="G33" s="88"/>
      <c r="H33" s="88"/>
      <c r="I33" s="88"/>
      <c r="J33" s="180"/>
      <c r="K33" s="79">
        <v>41</v>
      </c>
      <c r="L33" s="79">
        <v>31</v>
      </c>
      <c r="M33" s="79">
        <v>12</v>
      </c>
      <c r="N33" s="89">
        <v>7</v>
      </c>
      <c r="O33" s="90">
        <v>0</v>
      </c>
      <c r="P33" s="91">
        <f>N33+O33</f>
        <v>7</v>
      </c>
      <c r="Q33" s="80">
        <f>IFERROR(P33/M33,"-")</f>
        <v>0.58333333333333</v>
      </c>
      <c r="R33" s="79">
        <v>4</v>
      </c>
      <c r="S33" s="79">
        <v>1</v>
      </c>
      <c r="T33" s="80">
        <f>IFERROR(R33/(P33),"-")</f>
        <v>0.57142857142857</v>
      </c>
      <c r="U33" s="186"/>
      <c r="V33" s="82">
        <v>4</v>
      </c>
      <c r="W33" s="80">
        <f>IF(P33=0,"-",V33/P33)</f>
        <v>0.57142857142857</v>
      </c>
      <c r="X33" s="185">
        <v>82000</v>
      </c>
      <c r="Y33" s="186">
        <f>IFERROR(X33/P33,"-")</f>
        <v>11714.285714286</v>
      </c>
      <c r="Z33" s="186">
        <f>IFERROR(X33/V33,"-")</f>
        <v>20500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>
        <v>1</v>
      </c>
      <c r="BH33" s="112">
        <f>IFERROR(BG33/BE33,"-")</f>
        <v>1</v>
      </c>
      <c r="BI33" s="113">
        <v>66000</v>
      </c>
      <c r="BJ33" s="114">
        <f>IFERROR(BI33/BE33,"-")</f>
        <v>66000</v>
      </c>
      <c r="BK33" s="115"/>
      <c r="BL33" s="115"/>
      <c r="BM33" s="115">
        <v>1</v>
      </c>
      <c r="BN33" s="117">
        <v>3</v>
      </c>
      <c r="BO33" s="118">
        <f>IF(P33=0,"",IF(BN33=0,"",(BN33/P33)))</f>
        <v>0.42857142857143</v>
      </c>
      <c r="BP33" s="119">
        <v>1</v>
      </c>
      <c r="BQ33" s="120">
        <f>IFERROR(BP33/BN33,"-")</f>
        <v>0.33333333333333</v>
      </c>
      <c r="BR33" s="121">
        <v>3000</v>
      </c>
      <c r="BS33" s="122">
        <f>IFERROR(BR33/BN33,"-")</f>
        <v>1000</v>
      </c>
      <c r="BT33" s="123">
        <v>1</v>
      </c>
      <c r="BU33" s="123"/>
      <c r="BV33" s="123"/>
      <c r="BW33" s="124">
        <v>3</v>
      </c>
      <c r="BX33" s="125">
        <f>IF(P33=0,"",IF(BW33=0,"",(BW33/P33)))</f>
        <v>0.42857142857143</v>
      </c>
      <c r="BY33" s="126">
        <v>2</v>
      </c>
      <c r="BZ33" s="127">
        <f>IFERROR(BY33/BW33,"-")</f>
        <v>0.66666666666667</v>
      </c>
      <c r="CA33" s="128">
        <v>13000</v>
      </c>
      <c r="CB33" s="129">
        <f>IFERROR(CA33/BW33,"-")</f>
        <v>4333.3333333333</v>
      </c>
      <c r="CC33" s="130">
        <v>2</v>
      </c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4</v>
      </c>
      <c r="CP33" s="139">
        <v>82000</v>
      </c>
      <c r="CQ33" s="139">
        <v>66000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1.55</v>
      </c>
      <c r="B34" s="189" t="s">
        <v>135</v>
      </c>
      <c r="C34" s="189"/>
      <c r="D34" s="189" t="s">
        <v>121</v>
      </c>
      <c r="E34" s="189" t="s">
        <v>122</v>
      </c>
      <c r="F34" s="189" t="s">
        <v>64</v>
      </c>
      <c r="G34" s="88" t="s">
        <v>132</v>
      </c>
      <c r="H34" s="88" t="s">
        <v>123</v>
      </c>
      <c r="I34" s="88" t="s">
        <v>136</v>
      </c>
      <c r="J34" s="180">
        <v>180000</v>
      </c>
      <c r="K34" s="79">
        <v>8</v>
      </c>
      <c r="L34" s="79">
        <v>0</v>
      </c>
      <c r="M34" s="79">
        <v>35</v>
      </c>
      <c r="N34" s="89">
        <v>2</v>
      </c>
      <c r="O34" s="90">
        <v>0</v>
      </c>
      <c r="P34" s="91">
        <f>N34+O34</f>
        <v>2</v>
      </c>
      <c r="Q34" s="80">
        <f>IFERROR(P34/M34,"-")</f>
        <v>0.057142857142857</v>
      </c>
      <c r="R34" s="79">
        <v>1</v>
      </c>
      <c r="S34" s="79">
        <v>0</v>
      </c>
      <c r="T34" s="80">
        <f>IFERROR(R34/(P34),"-")</f>
        <v>0.5</v>
      </c>
      <c r="U34" s="186">
        <f>IFERROR(J34/SUM(N34:O35),"-")</f>
        <v>36000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99000</v>
      </c>
      <c r="AB34" s="83">
        <f>SUM(X34:X35)/SUM(J34:J35)</f>
        <v>1.55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121</v>
      </c>
      <c r="E35" s="189" t="s">
        <v>122</v>
      </c>
      <c r="F35" s="189" t="s">
        <v>78</v>
      </c>
      <c r="G35" s="88"/>
      <c r="H35" s="88"/>
      <c r="I35" s="88"/>
      <c r="J35" s="180"/>
      <c r="K35" s="79">
        <v>38</v>
      </c>
      <c r="L35" s="79">
        <v>20</v>
      </c>
      <c r="M35" s="79">
        <v>9</v>
      </c>
      <c r="N35" s="89">
        <v>3</v>
      </c>
      <c r="O35" s="90">
        <v>0</v>
      </c>
      <c r="P35" s="91">
        <f>N35+O35</f>
        <v>3</v>
      </c>
      <c r="Q35" s="80">
        <f>IFERROR(P35/M35,"-")</f>
        <v>0.33333333333333</v>
      </c>
      <c r="R35" s="79">
        <v>2</v>
      </c>
      <c r="S35" s="79">
        <v>0</v>
      </c>
      <c r="T35" s="80">
        <f>IFERROR(R35/(P35),"-")</f>
        <v>0.66666666666667</v>
      </c>
      <c r="U35" s="186"/>
      <c r="V35" s="82">
        <v>2</v>
      </c>
      <c r="W35" s="80">
        <f>IF(P35=0,"-",V35/P35)</f>
        <v>0.66666666666667</v>
      </c>
      <c r="X35" s="185">
        <v>279000</v>
      </c>
      <c r="Y35" s="186">
        <f>IFERROR(X35/P35,"-")</f>
        <v>93000</v>
      </c>
      <c r="Z35" s="186">
        <f>IFERROR(X35/V35,"-")</f>
        <v>139500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1</v>
      </c>
      <c r="BP35" s="119">
        <v>2</v>
      </c>
      <c r="BQ35" s="120">
        <f>IFERROR(BP35/BN35,"-")</f>
        <v>0.66666666666667</v>
      </c>
      <c r="BR35" s="121">
        <v>279000</v>
      </c>
      <c r="BS35" s="122">
        <f>IFERROR(BR35/BN35,"-")</f>
        <v>93000</v>
      </c>
      <c r="BT35" s="123"/>
      <c r="BU35" s="123"/>
      <c r="BV35" s="123">
        <v>2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279000</v>
      </c>
      <c r="CQ35" s="139">
        <v>241000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</v>
      </c>
      <c r="B36" s="189" t="s">
        <v>138</v>
      </c>
      <c r="C36" s="189"/>
      <c r="D36" s="189" t="s">
        <v>139</v>
      </c>
      <c r="E36" s="189" t="s">
        <v>140</v>
      </c>
      <c r="F36" s="189" t="s">
        <v>64</v>
      </c>
      <c r="G36" s="88" t="s">
        <v>141</v>
      </c>
      <c r="H36" s="88" t="s">
        <v>123</v>
      </c>
      <c r="I36" s="190" t="s">
        <v>116</v>
      </c>
      <c r="J36" s="180">
        <v>78000</v>
      </c>
      <c r="K36" s="79">
        <v>3</v>
      </c>
      <c r="L36" s="79">
        <v>0</v>
      </c>
      <c r="M36" s="79">
        <v>9</v>
      </c>
      <c r="N36" s="89">
        <v>1</v>
      </c>
      <c r="O36" s="90">
        <v>0</v>
      </c>
      <c r="P36" s="91">
        <f>N36+O36</f>
        <v>1</v>
      </c>
      <c r="Q36" s="80">
        <f>IFERROR(P36/M36,"-")</f>
        <v>0.11111111111111</v>
      </c>
      <c r="R36" s="79">
        <v>0</v>
      </c>
      <c r="S36" s="79">
        <v>0</v>
      </c>
      <c r="T36" s="80">
        <f>IFERROR(R36/(P36),"-")</f>
        <v>0</v>
      </c>
      <c r="U36" s="186">
        <f>IFERROR(J36/SUM(N36:O37),"-")</f>
        <v>78000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-78000</v>
      </c>
      <c r="AB36" s="83">
        <f>SUM(X36:X37)/SUM(J36:J37)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142</v>
      </c>
      <c r="C37" s="189"/>
      <c r="D37" s="189" t="s">
        <v>139</v>
      </c>
      <c r="E37" s="189" t="s">
        <v>140</v>
      </c>
      <c r="F37" s="189" t="s">
        <v>78</v>
      </c>
      <c r="G37" s="88"/>
      <c r="H37" s="88"/>
      <c r="I37" s="88"/>
      <c r="J37" s="180"/>
      <c r="K37" s="79">
        <v>3</v>
      </c>
      <c r="L37" s="79">
        <v>3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186"/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0.65625</v>
      </c>
      <c r="B38" s="189" t="s">
        <v>143</v>
      </c>
      <c r="C38" s="189"/>
      <c r="D38" s="189"/>
      <c r="E38" s="189"/>
      <c r="F38" s="189" t="s">
        <v>64</v>
      </c>
      <c r="G38" s="88" t="s">
        <v>144</v>
      </c>
      <c r="H38" s="88" t="s">
        <v>145</v>
      </c>
      <c r="I38" s="88" t="s">
        <v>146</v>
      </c>
      <c r="J38" s="180">
        <v>96000</v>
      </c>
      <c r="K38" s="79">
        <v>21</v>
      </c>
      <c r="L38" s="79">
        <v>0</v>
      </c>
      <c r="M38" s="79">
        <v>102</v>
      </c>
      <c r="N38" s="89">
        <v>3</v>
      </c>
      <c r="O38" s="90">
        <v>0</v>
      </c>
      <c r="P38" s="91">
        <f>N38+O38</f>
        <v>3</v>
      </c>
      <c r="Q38" s="80">
        <f>IFERROR(P38/M38,"-")</f>
        <v>0.029411764705882</v>
      </c>
      <c r="R38" s="79">
        <v>2</v>
      </c>
      <c r="S38" s="79">
        <v>1</v>
      </c>
      <c r="T38" s="80">
        <f>IFERROR(R38/(P38),"-")</f>
        <v>0.66666666666667</v>
      </c>
      <c r="U38" s="186">
        <f>IFERROR(J38/SUM(N38:O39),"-")</f>
        <v>8727.2727272727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-33000</v>
      </c>
      <c r="AB38" s="83">
        <f>SUM(X38:X39)/SUM(J38:J39)</f>
        <v>0.65625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0.66666666666667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147</v>
      </c>
      <c r="C39" s="189"/>
      <c r="D39" s="189"/>
      <c r="E39" s="189"/>
      <c r="F39" s="189" t="s">
        <v>78</v>
      </c>
      <c r="G39" s="88"/>
      <c r="H39" s="88"/>
      <c r="I39" s="88"/>
      <c r="J39" s="180"/>
      <c r="K39" s="79">
        <v>30</v>
      </c>
      <c r="L39" s="79">
        <v>24</v>
      </c>
      <c r="M39" s="79">
        <v>6</v>
      </c>
      <c r="N39" s="89">
        <v>8</v>
      </c>
      <c r="O39" s="90">
        <v>0</v>
      </c>
      <c r="P39" s="91">
        <f>N39+O39</f>
        <v>8</v>
      </c>
      <c r="Q39" s="80">
        <f>IFERROR(P39/M39,"-")</f>
        <v>1.3333333333333</v>
      </c>
      <c r="R39" s="79">
        <v>4</v>
      </c>
      <c r="S39" s="79">
        <v>1</v>
      </c>
      <c r="T39" s="80">
        <f>IFERROR(R39/(P39),"-")</f>
        <v>0.5</v>
      </c>
      <c r="U39" s="186"/>
      <c r="V39" s="82">
        <v>1</v>
      </c>
      <c r="W39" s="80">
        <f>IF(P39=0,"-",V39/P39)</f>
        <v>0.125</v>
      </c>
      <c r="X39" s="185">
        <v>63000</v>
      </c>
      <c r="Y39" s="186">
        <f>IFERROR(X39/P39,"-")</f>
        <v>7875</v>
      </c>
      <c r="Z39" s="186">
        <f>IFERROR(X39/V39,"-")</f>
        <v>63000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0.125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5</v>
      </c>
      <c r="BO39" s="118">
        <f>IF(P39=0,"",IF(BN39=0,"",(BN39/P39)))</f>
        <v>0.625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0.25</v>
      </c>
      <c r="BY39" s="126">
        <v>1</v>
      </c>
      <c r="BZ39" s="127">
        <f>IFERROR(BY39/BW39,"-")</f>
        <v>0.5</v>
      </c>
      <c r="CA39" s="128">
        <v>63000</v>
      </c>
      <c r="CB39" s="129">
        <f>IFERROR(CA39/BW39,"-")</f>
        <v>31500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63000</v>
      </c>
      <c r="CQ39" s="139">
        <v>63000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30"/>
      <c r="B40" s="85"/>
      <c r="C40" s="86"/>
      <c r="D40" s="86"/>
      <c r="E40" s="86"/>
      <c r="F40" s="87"/>
      <c r="G40" s="88"/>
      <c r="H40" s="88"/>
      <c r="I40" s="88"/>
      <c r="J40" s="181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187"/>
      <c r="V40" s="25"/>
      <c r="W40" s="25"/>
      <c r="X40" s="187"/>
      <c r="Y40" s="187"/>
      <c r="Z40" s="187"/>
      <c r="AA40" s="187"/>
      <c r="AB40" s="33"/>
      <c r="AC40" s="57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30"/>
      <c r="B41" s="37"/>
      <c r="C41" s="21"/>
      <c r="D41" s="21"/>
      <c r="E41" s="21"/>
      <c r="F41" s="22"/>
      <c r="G41" s="36"/>
      <c r="H41" s="36"/>
      <c r="I41" s="73"/>
      <c r="J41" s="182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187"/>
      <c r="V41" s="25"/>
      <c r="W41" s="25"/>
      <c r="X41" s="187"/>
      <c r="Y41" s="187"/>
      <c r="Z41" s="187"/>
      <c r="AA41" s="187"/>
      <c r="AB41" s="33"/>
      <c r="AC41" s="59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19">
        <f>AB42</f>
        <v>1.5043029259897</v>
      </c>
      <c r="B42" s="39"/>
      <c r="C42" s="39"/>
      <c r="D42" s="39"/>
      <c r="E42" s="39"/>
      <c r="F42" s="39"/>
      <c r="G42" s="40" t="s">
        <v>148</v>
      </c>
      <c r="H42" s="40"/>
      <c r="I42" s="40"/>
      <c r="J42" s="183">
        <f>SUM(J6:J41)</f>
        <v>3486000</v>
      </c>
      <c r="K42" s="41">
        <f>SUM(K6:K41)</f>
        <v>1290</v>
      </c>
      <c r="L42" s="41">
        <f>SUM(L6:L41)</f>
        <v>607</v>
      </c>
      <c r="M42" s="41">
        <f>SUM(M6:M41)</f>
        <v>1539</v>
      </c>
      <c r="N42" s="41">
        <f>SUM(N6:N41)</f>
        <v>237</v>
      </c>
      <c r="O42" s="41">
        <f>SUM(O6:O41)</f>
        <v>0</v>
      </c>
      <c r="P42" s="41">
        <f>SUM(P6:P41)</f>
        <v>237</v>
      </c>
      <c r="Q42" s="42">
        <f>IFERROR(P42/M42,"-")</f>
        <v>0.15399610136452</v>
      </c>
      <c r="R42" s="76">
        <f>SUM(R6:R41)</f>
        <v>117</v>
      </c>
      <c r="S42" s="76">
        <f>SUM(S6:S41)</f>
        <v>36</v>
      </c>
      <c r="T42" s="42">
        <f>IFERROR(R42/P42,"-")</f>
        <v>0.49367088607595</v>
      </c>
      <c r="U42" s="188">
        <f>IFERROR(J42/P42,"-")</f>
        <v>14708.860759494</v>
      </c>
      <c r="V42" s="44">
        <f>SUM(V6:V41)</f>
        <v>82</v>
      </c>
      <c r="W42" s="42">
        <f>IFERROR(V42/P42,"-")</f>
        <v>0.34599156118143</v>
      </c>
      <c r="X42" s="183">
        <f>SUM(X6:X41)</f>
        <v>5244000</v>
      </c>
      <c r="Y42" s="183">
        <f>IFERROR(X42/P42,"-")</f>
        <v>22126.582278481</v>
      </c>
      <c r="Z42" s="183">
        <f>IFERROR(X42/V42,"-")</f>
        <v>63951.219512195</v>
      </c>
      <c r="AA42" s="183">
        <f>X42-J42</f>
        <v>1758000</v>
      </c>
      <c r="AB42" s="45">
        <f>X42/J42</f>
        <v>1.5043029259897</v>
      </c>
      <c r="AC42" s="58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149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2.8854166666667</v>
      </c>
      <c r="B6" s="189" t="s">
        <v>150</v>
      </c>
      <c r="C6" s="189" t="s">
        <v>151</v>
      </c>
      <c r="D6" s="189" t="s">
        <v>152</v>
      </c>
      <c r="E6" s="189"/>
      <c r="F6" s="189" t="s">
        <v>153</v>
      </c>
      <c r="G6" s="88" t="s">
        <v>154</v>
      </c>
      <c r="H6" s="88" t="s">
        <v>155</v>
      </c>
      <c r="I6" s="88" t="s">
        <v>156</v>
      </c>
      <c r="J6" s="180">
        <v>96000</v>
      </c>
      <c r="K6" s="79">
        <v>38</v>
      </c>
      <c r="L6" s="79">
        <v>0</v>
      </c>
      <c r="M6" s="79">
        <v>150</v>
      </c>
      <c r="N6" s="89">
        <v>10</v>
      </c>
      <c r="O6" s="90">
        <v>2</v>
      </c>
      <c r="P6" s="91">
        <f>N6+O6</f>
        <v>12</v>
      </c>
      <c r="Q6" s="80">
        <f>IFERROR(P6/M6,"-")</f>
        <v>0.08</v>
      </c>
      <c r="R6" s="79">
        <v>1</v>
      </c>
      <c r="S6" s="79">
        <v>2</v>
      </c>
      <c r="T6" s="80">
        <f>IFERROR(R6/(P6),"-")</f>
        <v>0.083333333333333</v>
      </c>
      <c r="U6" s="186">
        <f>IFERROR(J6/SUM(N6:O7),"-")</f>
        <v>1523.8095238095</v>
      </c>
      <c r="V6" s="82">
        <v>1</v>
      </c>
      <c r="W6" s="80">
        <f>IF(P6=0,"-",V6/P6)</f>
        <v>0.083333333333333</v>
      </c>
      <c r="X6" s="185">
        <v>4000</v>
      </c>
      <c r="Y6" s="186">
        <f>IFERROR(X6/P6,"-")</f>
        <v>333.33333333333</v>
      </c>
      <c r="Z6" s="186">
        <f>IFERROR(X6/V6,"-")</f>
        <v>4000</v>
      </c>
      <c r="AA6" s="180">
        <f>SUM(X6:X7)-SUM(J6:J7)</f>
        <v>181000</v>
      </c>
      <c r="AB6" s="83">
        <f>SUM(X6:X7)/SUM(J6:J7)</f>
        <v>2.8854166666667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0.58333333333333</v>
      </c>
      <c r="BP6" s="119">
        <v>1</v>
      </c>
      <c r="BQ6" s="120">
        <f>IFERROR(BP6/BN6,"-")</f>
        <v>0.14285714285714</v>
      </c>
      <c r="BR6" s="121">
        <v>4000</v>
      </c>
      <c r="BS6" s="122">
        <f>IFERROR(BR6/BN6,"-")</f>
        <v>571.42857142857</v>
      </c>
      <c r="BT6" s="123">
        <v>1</v>
      </c>
      <c r="BU6" s="123"/>
      <c r="BV6" s="123"/>
      <c r="BW6" s="124">
        <v>1</v>
      </c>
      <c r="BX6" s="125">
        <f>IF(P6=0,"",IF(BW6=0,"",(BW6/P6)))</f>
        <v>0.083333333333333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4000</v>
      </c>
      <c r="CQ6" s="139">
        <v>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157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198</v>
      </c>
      <c r="L7" s="79">
        <v>150</v>
      </c>
      <c r="M7" s="79">
        <v>31</v>
      </c>
      <c r="N7" s="89">
        <v>51</v>
      </c>
      <c r="O7" s="90">
        <v>0</v>
      </c>
      <c r="P7" s="91">
        <f>N7+O7</f>
        <v>51</v>
      </c>
      <c r="Q7" s="80">
        <f>IFERROR(P7/M7,"-")</f>
        <v>1.6451612903226</v>
      </c>
      <c r="R7" s="79">
        <v>8</v>
      </c>
      <c r="S7" s="79">
        <v>5</v>
      </c>
      <c r="T7" s="80">
        <f>IFERROR(R7/(P7),"-")</f>
        <v>0.15686274509804</v>
      </c>
      <c r="U7" s="186"/>
      <c r="V7" s="82">
        <v>4</v>
      </c>
      <c r="W7" s="80">
        <f>IF(P7=0,"-",V7/P7)</f>
        <v>0.07843137254902</v>
      </c>
      <c r="X7" s="185">
        <v>273000</v>
      </c>
      <c r="Y7" s="186">
        <f>IFERROR(X7/P7,"-")</f>
        <v>5352.9411764706</v>
      </c>
      <c r="Z7" s="186">
        <f>IFERROR(X7/V7,"-")</f>
        <v>68250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4</v>
      </c>
      <c r="AN7" s="99">
        <f>IF(P7=0,"",IF(AM7=0,"",(AM7/P7)))</f>
        <v>0.07843137254902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9</v>
      </c>
      <c r="AW7" s="105">
        <f>IF(P7=0,"",IF(AV7=0,"",(AV7/P7)))</f>
        <v>0.17647058823529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18</v>
      </c>
      <c r="BF7" s="111">
        <f>IF(P7=0,"",IF(BE7=0,"",(BE7/P7)))</f>
        <v>0.35294117647059</v>
      </c>
      <c r="BG7" s="110">
        <v>2</v>
      </c>
      <c r="BH7" s="112">
        <f>IFERROR(BG7/BE7,"-")</f>
        <v>0.11111111111111</v>
      </c>
      <c r="BI7" s="113">
        <v>161000</v>
      </c>
      <c r="BJ7" s="114">
        <f>IFERROR(BI7/BE7,"-")</f>
        <v>8944.4444444444</v>
      </c>
      <c r="BK7" s="115"/>
      <c r="BL7" s="115"/>
      <c r="BM7" s="115">
        <v>2</v>
      </c>
      <c r="BN7" s="117">
        <v>11</v>
      </c>
      <c r="BO7" s="118">
        <f>IF(P7=0,"",IF(BN7=0,"",(BN7/P7)))</f>
        <v>0.2156862745098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0.13725490196078</v>
      </c>
      <c r="BY7" s="126">
        <v>1</v>
      </c>
      <c r="BZ7" s="127">
        <f>IFERROR(BY7/BW7,"-")</f>
        <v>0.14285714285714</v>
      </c>
      <c r="CA7" s="128">
        <v>71000</v>
      </c>
      <c r="CB7" s="129">
        <f>IFERROR(CA7/BW7,"-")</f>
        <v>10142.857142857</v>
      </c>
      <c r="CC7" s="130"/>
      <c r="CD7" s="130"/>
      <c r="CE7" s="130">
        <v>1</v>
      </c>
      <c r="CF7" s="131">
        <v>2</v>
      </c>
      <c r="CG7" s="132">
        <f>IF(P7=0,"",IF(CF7=0,"",(CF7/P7)))</f>
        <v>0.03921568627451</v>
      </c>
      <c r="CH7" s="133">
        <v>1</v>
      </c>
      <c r="CI7" s="134">
        <f>IFERROR(CH7/CF7,"-")</f>
        <v>0.5</v>
      </c>
      <c r="CJ7" s="135">
        <v>41000</v>
      </c>
      <c r="CK7" s="136">
        <f>IFERROR(CJ7/CF7,"-")</f>
        <v>20500</v>
      </c>
      <c r="CL7" s="137"/>
      <c r="CM7" s="137"/>
      <c r="CN7" s="137">
        <v>1</v>
      </c>
      <c r="CO7" s="138">
        <v>4</v>
      </c>
      <c r="CP7" s="139">
        <v>273000</v>
      </c>
      <c r="CQ7" s="139">
        <v>101000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0.84444444444444</v>
      </c>
      <c r="B8" s="189" t="s">
        <v>158</v>
      </c>
      <c r="C8" s="189" t="s">
        <v>159</v>
      </c>
      <c r="D8" s="189" t="s">
        <v>152</v>
      </c>
      <c r="E8" s="189"/>
      <c r="F8" s="189" t="s">
        <v>153</v>
      </c>
      <c r="G8" s="88" t="s">
        <v>160</v>
      </c>
      <c r="H8" s="88" t="s">
        <v>161</v>
      </c>
      <c r="I8" s="88" t="s">
        <v>162</v>
      </c>
      <c r="J8" s="180">
        <v>90000</v>
      </c>
      <c r="K8" s="79">
        <v>21</v>
      </c>
      <c r="L8" s="79">
        <v>0</v>
      </c>
      <c r="M8" s="79">
        <v>111</v>
      </c>
      <c r="N8" s="89">
        <v>6</v>
      </c>
      <c r="O8" s="90">
        <v>0</v>
      </c>
      <c r="P8" s="91">
        <f>N8+O8</f>
        <v>6</v>
      </c>
      <c r="Q8" s="80">
        <f>IFERROR(P8/M8,"-")</f>
        <v>0.054054054054054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900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-14000</v>
      </c>
      <c r="AB8" s="83">
        <f>SUM(X8:X9)/SUM(J8:J9)</f>
        <v>0.84444444444444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163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278</v>
      </c>
      <c r="L9" s="79">
        <v>209</v>
      </c>
      <c r="M9" s="79">
        <v>58</v>
      </c>
      <c r="N9" s="89">
        <v>92</v>
      </c>
      <c r="O9" s="90">
        <v>2</v>
      </c>
      <c r="P9" s="91">
        <f>N9+O9</f>
        <v>94</v>
      </c>
      <c r="Q9" s="80">
        <f>IFERROR(P9/M9,"-")</f>
        <v>1.6206896551724</v>
      </c>
      <c r="R9" s="79">
        <v>11</v>
      </c>
      <c r="S9" s="79">
        <v>17</v>
      </c>
      <c r="T9" s="80">
        <f>IFERROR(R9/(P9),"-")</f>
        <v>0.11702127659574</v>
      </c>
      <c r="U9" s="186"/>
      <c r="V9" s="82">
        <v>5</v>
      </c>
      <c r="W9" s="80">
        <f>IF(P9=0,"-",V9/P9)</f>
        <v>0.053191489361702</v>
      </c>
      <c r="X9" s="185">
        <v>76000</v>
      </c>
      <c r="Y9" s="186">
        <f>IFERROR(X9/P9,"-")</f>
        <v>808.51063829787</v>
      </c>
      <c r="Z9" s="186">
        <f>IFERROR(X9/V9,"-")</f>
        <v>15200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8</v>
      </c>
      <c r="AN9" s="99">
        <f>IF(P9=0,"",IF(AM9=0,"",(AM9/P9)))</f>
        <v>0.085106382978723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9</v>
      </c>
      <c r="AW9" s="105">
        <f>IF(P9=0,"",IF(AV9=0,"",(AV9/P9)))</f>
        <v>0.095744680851064</v>
      </c>
      <c r="AX9" s="104">
        <v>1</v>
      </c>
      <c r="AY9" s="106">
        <f>IFERROR(AX9/AV9,"-")</f>
        <v>0.11111111111111</v>
      </c>
      <c r="AZ9" s="107">
        <v>38000</v>
      </c>
      <c r="BA9" s="108">
        <f>IFERROR(AZ9/AV9,"-")</f>
        <v>4222.2222222222</v>
      </c>
      <c r="BB9" s="109"/>
      <c r="BC9" s="109"/>
      <c r="BD9" s="109">
        <v>1</v>
      </c>
      <c r="BE9" s="110">
        <v>22</v>
      </c>
      <c r="BF9" s="111">
        <f>IF(P9=0,"",IF(BE9=0,"",(BE9/P9)))</f>
        <v>0.23404255319149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35</v>
      </c>
      <c r="BO9" s="118">
        <f>IF(P9=0,"",IF(BN9=0,"",(BN9/P9)))</f>
        <v>0.37234042553191</v>
      </c>
      <c r="BP9" s="119">
        <v>3</v>
      </c>
      <c r="BQ9" s="120">
        <f>IFERROR(BP9/BN9,"-")</f>
        <v>0.085714285714286</v>
      </c>
      <c r="BR9" s="121">
        <v>28000</v>
      </c>
      <c r="BS9" s="122">
        <f>IFERROR(BR9/BN9,"-")</f>
        <v>800</v>
      </c>
      <c r="BT9" s="123">
        <v>1</v>
      </c>
      <c r="BU9" s="123">
        <v>2</v>
      </c>
      <c r="BV9" s="123"/>
      <c r="BW9" s="124">
        <v>18</v>
      </c>
      <c r="BX9" s="125">
        <f>IF(P9=0,"",IF(BW9=0,"",(BW9/P9)))</f>
        <v>0.19148936170213</v>
      </c>
      <c r="BY9" s="126">
        <v>1</v>
      </c>
      <c r="BZ9" s="127">
        <f>IFERROR(BY9/BW9,"-")</f>
        <v>0.055555555555556</v>
      </c>
      <c r="CA9" s="128">
        <v>10000</v>
      </c>
      <c r="CB9" s="129">
        <f>IFERROR(CA9/BW9,"-")</f>
        <v>555.55555555556</v>
      </c>
      <c r="CC9" s="130">
        <v>1</v>
      </c>
      <c r="CD9" s="130"/>
      <c r="CE9" s="130"/>
      <c r="CF9" s="131">
        <v>2</v>
      </c>
      <c r="CG9" s="132">
        <f>IF(P9=0,"",IF(CF9=0,"",(CF9/P9)))</f>
        <v>0.021276595744681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76000</v>
      </c>
      <c r="CQ9" s="139">
        <v>38000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0.13541666666667</v>
      </c>
      <c r="B10" s="189" t="s">
        <v>164</v>
      </c>
      <c r="C10" s="189" t="s">
        <v>165</v>
      </c>
      <c r="D10" s="189" t="s">
        <v>152</v>
      </c>
      <c r="E10" s="189"/>
      <c r="F10" s="189" t="s">
        <v>153</v>
      </c>
      <c r="G10" s="88" t="s">
        <v>166</v>
      </c>
      <c r="H10" s="88" t="s">
        <v>161</v>
      </c>
      <c r="I10" s="88" t="s">
        <v>167</v>
      </c>
      <c r="J10" s="180">
        <v>96000</v>
      </c>
      <c r="K10" s="79">
        <v>13</v>
      </c>
      <c r="L10" s="79">
        <v>0</v>
      </c>
      <c r="M10" s="79">
        <v>31</v>
      </c>
      <c r="N10" s="89">
        <v>1</v>
      </c>
      <c r="O10" s="90">
        <v>1</v>
      </c>
      <c r="P10" s="91">
        <f>N10+O10</f>
        <v>2</v>
      </c>
      <c r="Q10" s="80">
        <f>IFERROR(P10/M10,"-")</f>
        <v>0.064516129032258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2400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-83000</v>
      </c>
      <c r="AB10" s="83">
        <f>SUM(X10:X11)/SUM(J10:J11)</f>
        <v>0.13541666666667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168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95</v>
      </c>
      <c r="L11" s="79">
        <v>83</v>
      </c>
      <c r="M11" s="79">
        <v>18</v>
      </c>
      <c r="N11" s="89">
        <v>35</v>
      </c>
      <c r="O11" s="90">
        <v>3</v>
      </c>
      <c r="P11" s="91">
        <f>N11+O11</f>
        <v>38</v>
      </c>
      <c r="Q11" s="80">
        <f>IFERROR(P11/M11,"-")</f>
        <v>2.1111111111111</v>
      </c>
      <c r="R11" s="79">
        <v>3</v>
      </c>
      <c r="S11" s="79">
        <v>9</v>
      </c>
      <c r="T11" s="80">
        <f>IFERROR(R11/(P11),"-")</f>
        <v>0.078947368421053</v>
      </c>
      <c r="U11" s="186"/>
      <c r="V11" s="82">
        <v>1</v>
      </c>
      <c r="W11" s="80">
        <f>IF(P11=0,"-",V11/P11)</f>
        <v>0.026315789473684</v>
      </c>
      <c r="X11" s="185">
        <v>13000</v>
      </c>
      <c r="Y11" s="186">
        <f>IFERROR(X11/P11,"-")</f>
        <v>342.10526315789</v>
      </c>
      <c r="Z11" s="186">
        <f>IFERROR(X11/V11,"-")</f>
        <v>13000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10</v>
      </c>
      <c r="AN11" s="99">
        <f>IF(P11=0,"",IF(AM11=0,"",(AM11/P11)))</f>
        <v>0.26315789473684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10</v>
      </c>
      <c r="AW11" s="105">
        <f>IF(P11=0,"",IF(AV11=0,"",(AV11/P11)))</f>
        <v>0.26315789473684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10</v>
      </c>
      <c r="BF11" s="111">
        <f>IF(P11=0,"",IF(BE11=0,"",(BE11/P11)))</f>
        <v>0.26315789473684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0.10526315789474</v>
      </c>
      <c r="BP11" s="119">
        <v>1</v>
      </c>
      <c r="BQ11" s="120">
        <f>IFERROR(BP11/BN11,"-")</f>
        <v>0.25</v>
      </c>
      <c r="BR11" s="121">
        <v>13000</v>
      </c>
      <c r="BS11" s="122">
        <f>IFERROR(BR11/BN11,"-")</f>
        <v>3250</v>
      </c>
      <c r="BT11" s="123"/>
      <c r="BU11" s="123">
        <v>1</v>
      </c>
      <c r="BV11" s="123"/>
      <c r="BW11" s="124">
        <v>4</v>
      </c>
      <c r="BX11" s="125">
        <f>IF(P11=0,"",IF(BW11=0,"",(BW11/P11)))</f>
        <v>0.10526315789474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13000</v>
      </c>
      <c r="CQ11" s="139">
        <v>13000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3.6222222222222</v>
      </c>
      <c r="B12" s="189" t="s">
        <v>169</v>
      </c>
      <c r="C12" s="189" t="s">
        <v>159</v>
      </c>
      <c r="D12" s="189" t="s">
        <v>152</v>
      </c>
      <c r="E12" s="189"/>
      <c r="F12" s="189" t="s">
        <v>153</v>
      </c>
      <c r="G12" s="88" t="s">
        <v>170</v>
      </c>
      <c r="H12" s="88" t="s">
        <v>161</v>
      </c>
      <c r="I12" s="88" t="s">
        <v>146</v>
      </c>
      <c r="J12" s="180">
        <v>90000</v>
      </c>
      <c r="K12" s="79">
        <v>32</v>
      </c>
      <c r="L12" s="79">
        <v>0</v>
      </c>
      <c r="M12" s="79">
        <v>122</v>
      </c>
      <c r="N12" s="89">
        <v>7</v>
      </c>
      <c r="O12" s="90">
        <v>0</v>
      </c>
      <c r="P12" s="91">
        <f>N12+O12</f>
        <v>7</v>
      </c>
      <c r="Q12" s="80">
        <f>IFERROR(P12/M12,"-")</f>
        <v>0.057377049180328</v>
      </c>
      <c r="R12" s="79">
        <v>0</v>
      </c>
      <c r="S12" s="79">
        <v>3</v>
      </c>
      <c r="T12" s="80">
        <f>IFERROR(R12/(P12),"-")</f>
        <v>0</v>
      </c>
      <c r="U12" s="186">
        <f>IFERROR(J12/SUM(N12:O13),"-")</f>
        <v>947.36842105263</v>
      </c>
      <c r="V12" s="82">
        <v>1</v>
      </c>
      <c r="W12" s="80">
        <f>IF(P12=0,"-",V12/P12)</f>
        <v>0.14285714285714</v>
      </c>
      <c r="X12" s="185">
        <v>16000</v>
      </c>
      <c r="Y12" s="186">
        <f>IFERROR(X12/P12,"-")</f>
        <v>2285.7142857143</v>
      </c>
      <c r="Z12" s="186">
        <f>IFERROR(X12/V12,"-")</f>
        <v>16000</v>
      </c>
      <c r="AA12" s="180">
        <f>SUM(X12:X13)-SUM(J12:J13)</f>
        <v>236000</v>
      </c>
      <c r="AB12" s="83">
        <f>SUM(X12:X13)/SUM(J12:J13)</f>
        <v>3.6222222222222</v>
      </c>
      <c r="AC12" s="77"/>
      <c r="AD12" s="92">
        <v>1</v>
      </c>
      <c r="AE12" s="93">
        <f>IF(P12=0,"",IF(AD12=0,"",(AD12/P12)))</f>
        <v>0.14285714285714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>
        <v>1</v>
      </c>
      <c r="BQ12" s="120">
        <f>IFERROR(BP12/BN12,"-")</f>
        <v>0.5</v>
      </c>
      <c r="BR12" s="121">
        <v>16000</v>
      </c>
      <c r="BS12" s="122">
        <f>IFERROR(BR12/BN12,"-")</f>
        <v>8000</v>
      </c>
      <c r="BT12" s="123"/>
      <c r="BU12" s="123"/>
      <c r="BV12" s="123">
        <v>1</v>
      </c>
      <c r="BW12" s="124">
        <v>1</v>
      </c>
      <c r="BX12" s="125">
        <f>IF(P12=0,"",IF(BW12=0,"",(BW12/P12)))</f>
        <v>0.14285714285714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16000</v>
      </c>
      <c r="CQ12" s="139">
        <v>16000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171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236</v>
      </c>
      <c r="L13" s="79">
        <v>186</v>
      </c>
      <c r="M13" s="79">
        <v>165</v>
      </c>
      <c r="N13" s="89">
        <v>85</v>
      </c>
      <c r="O13" s="90">
        <v>3</v>
      </c>
      <c r="P13" s="91">
        <f>N13+O13</f>
        <v>88</v>
      </c>
      <c r="Q13" s="80">
        <f>IFERROR(P13/M13,"-")</f>
        <v>0.53333333333333</v>
      </c>
      <c r="R13" s="79">
        <v>13</v>
      </c>
      <c r="S13" s="79">
        <v>6</v>
      </c>
      <c r="T13" s="80">
        <f>IFERROR(R13/(P13),"-")</f>
        <v>0.14772727272727</v>
      </c>
      <c r="U13" s="186"/>
      <c r="V13" s="82">
        <v>5</v>
      </c>
      <c r="W13" s="80">
        <f>IF(P13=0,"-",V13/P13)</f>
        <v>0.056818181818182</v>
      </c>
      <c r="X13" s="185">
        <v>310000</v>
      </c>
      <c r="Y13" s="186">
        <f>IFERROR(X13/P13,"-")</f>
        <v>3522.7272727273</v>
      </c>
      <c r="Z13" s="186">
        <f>IFERROR(X13/V13,"-")</f>
        <v>62000</v>
      </c>
      <c r="AA13" s="180"/>
      <c r="AB13" s="83"/>
      <c r="AC13" s="77"/>
      <c r="AD13" s="92">
        <v>1</v>
      </c>
      <c r="AE13" s="93">
        <f>IF(P13=0,"",IF(AD13=0,"",(AD13/P13)))</f>
        <v>0.011363636363636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8</v>
      </c>
      <c r="AN13" s="99">
        <f>IF(P13=0,"",IF(AM13=0,"",(AM13/P13)))</f>
        <v>0.090909090909091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0.034090909090909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24</v>
      </c>
      <c r="BF13" s="111">
        <f>IF(P13=0,"",IF(BE13=0,"",(BE13/P13)))</f>
        <v>0.27272727272727</v>
      </c>
      <c r="BG13" s="110">
        <v>1</v>
      </c>
      <c r="BH13" s="112">
        <f>IFERROR(BG13/BE13,"-")</f>
        <v>0.041666666666667</v>
      </c>
      <c r="BI13" s="113">
        <v>3000</v>
      </c>
      <c r="BJ13" s="114">
        <f>IFERROR(BI13/BE13,"-")</f>
        <v>125</v>
      </c>
      <c r="BK13" s="115">
        <v>1</v>
      </c>
      <c r="BL13" s="115"/>
      <c r="BM13" s="115"/>
      <c r="BN13" s="117">
        <v>23</v>
      </c>
      <c r="BO13" s="118">
        <f>IF(P13=0,"",IF(BN13=0,"",(BN13/P13)))</f>
        <v>0.26136363636364</v>
      </c>
      <c r="BP13" s="119">
        <v>2</v>
      </c>
      <c r="BQ13" s="120">
        <f>IFERROR(BP13/BN13,"-")</f>
        <v>0.08695652173913</v>
      </c>
      <c r="BR13" s="121">
        <v>89000</v>
      </c>
      <c r="BS13" s="122">
        <f>IFERROR(BR13/BN13,"-")</f>
        <v>3869.5652173913</v>
      </c>
      <c r="BT13" s="123"/>
      <c r="BU13" s="123"/>
      <c r="BV13" s="123">
        <v>2</v>
      </c>
      <c r="BW13" s="124">
        <v>26</v>
      </c>
      <c r="BX13" s="125">
        <f>IF(P13=0,"",IF(BW13=0,"",(BW13/P13)))</f>
        <v>0.29545454545455</v>
      </c>
      <c r="BY13" s="126">
        <v>2</v>
      </c>
      <c r="BZ13" s="127">
        <f>IFERROR(BY13/BW13,"-")</f>
        <v>0.076923076923077</v>
      </c>
      <c r="CA13" s="128">
        <v>218000</v>
      </c>
      <c r="CB13" s="129">
        <f>IFERROR(CA13/BW13,"-")</f>
        <v>8384.6153846154</v>
      </c>
      <c r="CC13" s="130">
        <v>1</v>
      </c>
      <c r="CD13" s="130"/>
      <c r="CE13" s="130">
        <v>1</v>
      </c>
      <c r="CF13" s="131">
        <v>3</v>
      </c>
      <c r="CG13" s="132">
        <f>IF(P13=0,"",IF(CF13=0,"",(CF13/P13)))</f>
        <v>0.034090909090909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5</v>
      </c>
      <c r="CP13" s="139">
        <v>310000</v>
      </c>
      <c r="CQ13" s="139">
        <v>208000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1.28125</v>
      </c>
      <c r="B14" s="189" t="s">
        <v>172</v>
      </c>
      <c r="C14" s="189" t="s">
        <v>165</v>
      </c>
      <c r="D14" s="189" t="s">
        <v>152</v>
      </c>
      <c r="E14" s="189"/>
      <c r="F14" s="189" t="s">
        <v>153</v>
      </c>
      <c r="G14" s="88" t="s">
        <v>173</v>
      </c>
      <c r="H14" s="88" t="s">
        <v>161</v>
      </c>
      <c r="I14" s="88" t="s">
        <v>174</v>
      </c>
      <c r="J14" s="180">
        <v>96000</v>
      </c>
      <c r="K14" s="79">
        <v>18</v>
      </c>
      <c r="L14" s="79">
        <v>0</v>
      </c>
      <c r="M14" s="79">
        <v>64</v>
      </c>
      <c r="N14" s="89">
        <v>13</v>
      </c>
      <c r="O14" s="90">
        <v>0</v>
      </c>
      <c r="P14" s="91">
        <f>N14+O14</f>
        <v>13</v>
      </c>
      <c r="Q14" s="80">
        <f>IFERROR(P14/M14,"-")</f>
        <v>0.203125</v>
      </c>
      <c r="R14" s="79">
        <v>1</v>
      </c>
      <c r="S14" s="79">
        <v>9</v>
      </c>
      <c r="T14" s="80">
        <f>IFERROR(R14/(P14),"-")</f>
        <v>0.076923076923077</v>
      </c>
      <c r="U14" s="186">
        <f>IFERROR(J14/SUM(N14:O15),"-")</f>
        <v>1246.7532467532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27000</v>
      </c>
      <c r="AB14" s="83">
        <f>SUM(X14:X15)/SUM(J14:J15)</f>
        <v>1.28125</v>
      </c>
      <c r="AC14" s="77"/>
      <c r="AD14" s="92">
        <v>3</v>
      </c>
      <c r="AE14" s="93">
        <f>IF(P14=0,"",IF(AD14=0,"",(AD14/P14)))</f>
        <v>0.23076923076923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6</v>
      </c>
      <c r="AN14" s="99">
        <f>IF(P14=0,"",IF(AM14=0,"",(AM14/P14)))</f>
        <v>0.46153846153846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0.076923076923077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0.076923076923077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0.076923076923077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0.076923076923077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175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199</v>
      </c>
      <c r="L15" s="79">
        <v>138</v>
      </c>
      <c r="M15" s="79">
        <v>17</v>
      </c>
      <c r="N15" s="89">
        <v>61</v>
      </c>
      <c r="O15" s="90">
        <v>3</v>
      </c>
      <c r="P15" s="91">
        <f>N15+O15</f>
        <v>64</v>
      </c>
      <c r="Q15" s="80">
        <f>IFERROR(P15/M15,"-")</f>
        <v>3.7647058823529</v>
      </c>
      <c r="R15" s="79">
        <v>15</v>
      </c>
      <c r="S15" s="79">
        <v>10</v>
      </c>
      <c r="T15" s="80">
        <f>IFERROR(R15/(P15),"-")</f>
        <v>0.234375</v>
      </c>
      <c r="U15" s="186"/>
      <c r="V15" s="82">
        <v>7</v>
      </c>
      <c r="W15" s="80">
        <f>IF(P15=0,"-",V15/P15)</f>
        <v>0.109375</v>
      </c>
      <c r="X15" s="185">
        <v>123000</v>
      </c>
      <c r="Y15" s="186">
        <f>IFERROR(X15/P15,"-")</f>
        <v>1921.875</v>
      </c>
      <c r="Z15" s="186">
        <f>IFERROR(X15/V15,"-")</f>
        <v>17571.428571429</v>
      </c>
      <c r="AA15" s="180"/>
      <c r="AB15" s="83"/>
      <c r="AC15" s="77"/>
      <c r="AD15" s="92">
        <v>2</v>
      </c>
      <c r="AE15" s="93">
        <f>IF(P15=0,"",IF(AD15=0,"",(AD15/P15)))</f>
        <v>0.03125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11</v>
      </c>
      <c r="AN15" s="99">
        <f>IF(P15=0,"",IF(AM15=0,"",(AM15/P15)))</f>
        <v>0.171875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15</v>
      </c>
      <c r="AW15" s="105">
        <f>IF(P15=0,"",IF(AV15=0,"",(AV15/P15)))</f>
        <v>0.234375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22</v>
      </c>
      <c r="BF15" s="111">
        <f>IF(P15=0,"",IF(BE15=0,"",(BE15/P15)))</f>
        <v>0.34375</v>
      </c>
      <c r="BG15" s="110">
        <v>3</v>
      </c>
      <c r="BH15" s="112">
        <f>IFERROR(BG15/BE15,"-")</f>
        <v>0.13636363636364</v>
      </c>
      <c r="BI15" s="113">
        <v>77000</v>
      </c>
      <c r="BJ15" s="114">
        <f>IFERROR(BI15/BE15,"-")</f>
        <v>3500</v>
      </c>
      <c r="BK15" s="115">
        <v>1</v>
      </c>
      <c r="BL15" s="115"/>
      <c r="BM15" s="115">
        <v>2</v>
      </c>
      <c r="BN15" s="117">
        <v>7</v>
      </c>
      <c r="BO15" s="118">
        <f>IF(P15=0,"",IF(BN15=0,"",(BN15/P15)))</f>
        <v>0.109375</v>
      </c>
      <c r="BP15" s="119">
        <v>1</v>
      </c>
      <c r="BQ15" s="120">
        <f>IFERROR(BP15/BN15,"-")</f>
        <v>0.14285714285714</v>
      </c>
      <c r="BR15" s="121">
        <v>30000</v>
      </c>
      <c r="BS15" s="122">
        <f>IFERROR(BR15/BN15,"-")</f>
        <v>4285.7142857143</v>
      </c>
      <c r="BT15" s="123"/>
      <c r="BU15" s="123"/>
      <c r="BV15" s="123">
        <v>1</v>
      </c>
      <c r="BW15" s="124">
        <v>5</v>
      </c>
      <c r="BX15" s="125">
        <f>IF(P15=0,"",IF(BW15=0,"",(BW15/P15)))</f>
        <v>0.078125</v>
      </c>
      <c r="BY15" s="126">
        <v>2</v>
      </c>
      <c r="BZ15" s="127">
        <f>IFERROR(BY15/BW15,"-")</f>
        <v>0.4</v>
      </c>
      <c r="CA15" s="128">
        <v>11000</v>
      </c>
      <c r="CB15" s="129">
        <f>IFERROR(CA15/BW15,"-")</f>
        <v>2200</v>
      </c>
      <c r="CC15" s="130">
        <v>1</v>
      </c>
      <c r="CD15" s="130">
        <v>1</v>
      </c>
      <c r="CE15" s="130"/>
      <c r="CF15" s="131">
        <v>2</v>
      </c>
      <c r="CG15" s="132">
        <f>IF(P15=0,"",IF(CF15=0,"",(CF15/P15)))</f>
        <v>0.03125</v>
      </c>
      <c r="CH15" s="133">
        <v>1</v>
      </c>
      <c r="CI15" s="134">
        <f>IFERROR(CH15/CF15,"-")</f>
        <v>0.5</v>
      </c>
      <c r="CJ15" s="135">
        <v>5000</v>
      </c>
      <c r="CK15" s="136">
        <f>IFERROR(CJ15/CF15,"-")</f>
        <v>2500</v>
      </c>
      <c r="CL15" s="137">
        <v>1</v>
      </c>
      <c r="CM15" s="137"/>
      <c r="CN15" s="137"/>
      <c r="CO15" s="138">
        <v>7</v>
      </c>
      <c r="CP15" s="139">
        <v>123000</v>
      </c>
      <c r="CQ15" s="139">
        <v>58000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1.741452991453</v>
      </c>
      <c r="B18" s="39"/>
      <c r="C18" s="39"/>
      <c r="D18" s="39"/>
      <c r="E18" s="39"/>
      <c r="F18" s="39"/>
      <c r="G18" s="40" t="s">
        <v>176</v>
      </c>
      <c r="H18" s="40"/>
      <c r="I18" s="40"/>
      <c r="J18" s="183">
        <f>SUM(J6:J17)</f>
        <v>468000</v>
      </c>
      <c r="K18" s="41">
        <f>SUM(K6:K17)</f>
        <v>1128</v>
      </c>
      <c r="L18" s="41">
        <f>SUM(L6:L17)</f>
        <v>766</v>
      </c>
      <c r="M18" s="41">
        <f>SUM(M6:M17)</f>
        <v>767</v>
      </c>
      <c r="N18" s="41">
        <f>SUM(N6:N17)</f>
        <v>361</v>
      </c>
      <c r="O18" s="41">
        <f>SUM(O6:O17)</f>
        <v>14</v>
      </c>
      <c r="P18" s="41">
        <f>SUM(P6:P17)</f>
        <v>375</v>
      </c>
      <c r="Q18" s="42">
        <f>IFERROR(P18/M18,"-")</f>
        <v>0.48891786179922</v>
      </c>
      <c r="R18" s="76">
        <f>SUM(R6:R17)</f>
        <v>52</v>
      </c>
      <c r="S18" s="76">
        <f>SUM(S6:S17)</f>
        <v>62</v>
      </c>
      <c r="T18" s="42">
        <f>IFERROR(R18/P18,"-")</f>
        <v>0.13866666666667</v>
      </c>
      <c r="U18" s="188">
        <f>IFERROR(J18/P18,"-")</f>
        <v>1248</v>
      </c>
      <c r="V18" s="44">
        <f>SUM(V6:V17)</f>
        <v>24</v>
      </c>
      <c r="W18" s="42">
        <f>IFERROR(V18/P18,"-")</f>
        <v>0.064</v>
      </c>
      <c r="X18" s="183">
        <f>SUM(X6:X17)</f>
        <v>815000</v>
      </c>
      <c r="Y18" s="183">
        <f>IFERROR(X18/P18,"-")</f>
        <v>2173.3333333333</v>
      </c>
      <c r="Z18" s="183">
        <f>IFERROR(X18/V18,"-")</f>
        <v>33958.333333333</v>
      </c>
      <c r="AA18" s="183">
        <f>X18-J18</f>
        <v>347000</v>
      </c>
      <c r="AB18" s="45">
        <f>X18/J18</f>
        <v>1.741452991453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