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<sst xmlns="http://schemas.openxmlformats.org/spreadsheetml/2006/main" uniqueCount="175">
  <si>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</si>
  <si>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</si>
  <si>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</si>
  <si>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</si>
  <si>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</si>
  <si>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</si>
  <si>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</si>
  <si>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</si>
  <si>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</si>
  <si>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</si>
  <si>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</si>
  <si>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</si>
  <si>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</si>
  <si>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</si>
  <si>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</si>
  <si>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</si>
  <si>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</si>
  <si>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</si>
  <si>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</si>
  <si>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</si>
  <si>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</si>
  <si>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</si>
  <si>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</si>
  <si>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</si>
  <si>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</si>
  <si>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</si>
  <si>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</si>
  <si>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</si>
  <si>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</si>
  <si>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</si>
  <si>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</si>
  <si>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</si>
  <si>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</si>
  <si>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</si>
  <si>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</si>
  <si>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</si>
  <si>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</si>
  <si>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</si>
  <si>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</si>
  <si>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</si>
  <si>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</si>
  <si>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</si>
  <si>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</si>
  <si>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</si>
  <si>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</si>
  <si>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</si>
  <si>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</si>
  <si>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</si>
  <si>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</si>
  <si>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</si>
  <si>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</si>
  <si>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</si>
  <si>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</si>
  <si>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</si>
  <si>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</si>
  <si>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</si>
  <si>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</si>
  <si>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</si>
  <si>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</si>
  <si>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</si>
  <si>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np2961</t>
  </si>
  <si>
    <t>右女9（緒方泰子）</t>
  </si>
  <si>
    <t>70歳までの出会いリクルート</t>
  </si>
  <si>
    <t>lp03_l</t>
  </si>
  <si>
    <t>ニッカン関西</t>
  </si>
  <si>
    <t>4C全面</t>
  </si>
  <si>
    <t>1月15日(土)</t>
  </si>
  <si>
    <t>np2962</t>
  </si>
  <si>
    <t>空電</t>
  </si>
  <si>
    <t>np2963</t>
  </si>
  <si>
    <t>デリヘル版3（緒方泰子）</t>
  </si>
  <si>
    <t>出会い求人</t>
  </si>
  <si>
    <t>lp03_a</t>
  </si>
  <si>
    <t>東スポ 8回セット</t>
  </si>
  <si>
    <t>全2段金土</t>
  </si>
  <si>
    <t>1/1～</t>
  </si>
  <si>
    <t>np2964</t>
  </si>
  <si>
    <t>np2965</t>
  </si>
  <si>
    <t>求人風（赤い服女性）</t>
  </si>
  <si>
    <t>np2966</t>
  </si>
  <si>
    <t>np2967</t>
  </si>
  <si>
    <t>雑誌版（緒方泰子）</t>
  </si>
  <si>
    <t>冬だね・・・しよ？</t>
  </si>
  <si>
    <t>np2968</t>
  </si>
  <si>
    <t>np2969</t>
  </si>
  <si>
    <t>デイリースポーツ関西</t>
  </si>
  <si>
    <t>全5段・半5段つかみ10段保証</t>
  </si>
  <si>
    <t>10段保証</t>
  </si>
  <si>
    <t>np2970</t>
  </si>
  <si>
    <t>np2971</t>
  </si>
  <si>
    <t>デリヘル版2（赤い服女性）</t>
  </si>
  <si>
    <t>もう50代の熟女だけど</t>
  </si>
  <si>
    <t>np2972</t>
  </si>
  <si>
    <t>np2973</t>
  </si>
  <si>
    <t>カオス版（緒方泰子）</t>
  </si>
  <si>
    <t>感動の熟女体験</t>
  </si>
  <si>
    <t>np2974</t>
  </si>
  <si>
    <t>np2975</t>
  </si>
  <si>
    <t>DVDパッケージ＿ストーリー版（赤い服女性）</t>
  </si>
  <si>
    <t>どうした熟女</t>
  </si>
  <si>
    <t>np2976</t>
  </si>
  <si>
    <t>np2977</t>
  </si>
  <si>
    <t>コンパニオン版（緒方泰子）</t>
  </si>
  <si>
    <t>食事の後にお持ち帰りしたぜ</t>
  </si>
  <si>
    <t>np2978</t>
  </si>
  <si>
    <t>np2979</t>
  </si>
  <si>
    <t>日刊ゲンダイ東海版</t>
  </si>
  <si>
    <t>全2段</t>
  </si>
  <si>
    <t>1～15日</t>
  </si>
  <si>
    <t>np2980</t>
  </si>
  <si>
    <t>np2981</t>
  </si>
  <si>
    <t>16～31日</t>
  </si>
  <si>
    <t>np2982</t>
  </si>
  <si>
    <t>np2983</t>
  </si>
  <si>
    <t>大正版（緒方泰子）</t>
  </si>
  <si>
    <t>スポーツ報知関西　1回目</t>
  </si>
  <si>
    <t>4C終面雑報</t>
  </si>
  <si>
    <t>1月05日(水)</t>
  </si>
  <si>
    <t>np2984</t>
  </si>
  <si>
    <t>旧デイリー風（赤い服女性）</t>
  </si>
  <si>
    <t>スポーツ報知関西　2回目</t>
  </si>
  <si>
    <t>1月06日(木)</t>
  </si>
  <si>
    <t>np2985</t>
  </si>
  <si>
    <t>スポーツ報知関西　3回目</t>
  </si>
  <si>
    <t>1月07日(金)</t>
  </si>
  <si>
    <t>np2986</t>
  </si>
  <si>
    <t>興奮版（赤い服女性）</t>
  </si>
  <si>
    <t>久々に興奮しました</t>
  </si>
  <si>
    <t>スポーツ報知関西　4回目</t>
  </si>
  <si>
    <t>1月11日(火)</t>
  </si>
  <si>
    <t>np2987</t>
  </si>
  <si>
    <t>スポーツ報知関西　5回目</t>
  </si>
  <si>
    <t>1月14日(金)</t>
  </si>
  <si>
    <t>np2988</t>
  </si>
  <si>
    <t>スポーツ報知関西　6回目</t>
  </si>
  <si>
    <t>1月17日(月)</t>
  </si>
  <si>
    <t>np2989</t>
  </si>
  <si>
    <t>スポーツ報知関西　7回目</t>
  </si>
  <si>
    <t>1月18日(火)</t>
  </si>
  <si>
    <t>np2990</t>
  </si>
  <si>
    <t>スポーツ報知関西　8回目</t>
  </si>
  <si>
    <t>1月19日(水)</t>
  </si>
  <si>
    <t>np2991</t>
  </si>
  <si>
    <t>スポーツ報知関西　9回目</t>
  </si>
  <si>
    <t>1月20日(木)</t>
  </si>
  <si>
    <t>np2992</t>
  </si>
  <si>
    <t>スポーツ報知関西　10回目</t>
  </si>
  <si>
    <t>1月23日(日)</t>
  </si>
  <si>
    <t>np2993</t>
  </si>
  <si>
    <t>スポーツ報知関西　11回目</t>
  </si>
  <si>
    <t>1月24日(月)</t>
  </si>
  <si>
    <t>np2994</t>
  </si>
  <si>
    <t>スポーツ報知関西　12回目</t>
  </si>
  <si>
    <t>1月25日(火)</t>
  </si>
  <si>
    <t>np2995</t>
  </si>
  <si>
    <t>スポーツ報知関西　13回目</t>
  </si>
  <si>
    <t>1月26日(水)</t>
  </si>
  <si>
    <t>np2996</t>
  </si>
  <si>
    <t>(空電共通)</t>
  </si>
  <si>
    <t>共通</t>
  </si>
  <si>
    <t>np2997</t>
  </si>
  <si>
    <t>学生いませんギャルもいません熟女熟女熟女熟女</t>
  </si>
  <si>
    <t>スポニチ関東 特価</t>
  </si>
  <si>
    <t>全5段</t>
  </si>
  <si>
    <t>12月31日(金)</t>
  </si>
  <si>
    <t>np2998</t>
  </si>
  <si>
    <t>np2999</t>
  </si>
  <si>
    <t>スポニチ関西 特価</t>
  </si>
  <si>
    <t>1月01日(土)</t>
  </si>
  <si>
    <t>np3000</t>
  </si>
  <si>
    <t>np3001</t>
  </si>
  <si>
    <t>九スポ</t>
  </si>
  <si>
    <t>1月16日(日)</t>
  </si>
  <si>
    <t>np3002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</si>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</sst>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42</v>
      </c>
      <c r="D6" s="180">
        <v>2016000</v>
      </c>
      <c r="E6" s="79">
        <v>966</v>
      </c>
      <c r="F6" s="79">
        <v>301</v>
      </c>
      <c r="G6" s="79">
        <v>1585</v>
      </c>
      <c r="H6" s="89">
        <v>214</v>
      </c>
      <c r="I6" s="90">
        <v>1</v>
      </c>
      <c r="J6" s="143">
        <f>H6+I6</f>
        <v>215</v>
      </c>
      <c r="K6" s="80">
        <f>IFERROR(J6/G6,"-")</f>
        <v>0.13564668769716</v>
      </c>
      <c r="L6" s="79">
        <v>20</v>
      </c>
      <c r="M6" s="79">
        <v>64</v>
      </c>
      <c r="N6" s="80">
        <f>IFERROR(L6/J6,"-")</f>
        <v>0.093023255813953</v>
      </c>
      <c r="O6" s="81">
        <f>IFERROR(D6/J6,"-")</f>
        <v>9376.7441860465</v>
      </c>
      <c r="P6" s="82">
        <v>52</v>
      </c>
      <c r="Q6" s="80">
        <f>IFERROR(P6/J6,"-")</f>
        <v>0.24186046511628</v>
      </c>
      <c r="R6" s="185">
        <v>2729100</v>
      </c>
      <c r="S6" s="186">
        <f>IFERROR(R6/J6,"-")</f>
        <v>12693.488372093</v>
      </c>
      <c r="T6" s="186">
        <f>IFERROR(R6/P6,"-")</f>
        <v>52482.692307692</v>
      </c>
      <c r="U6" s="180">
        <f>IFERROR(R6-D6,"-")</f>
        <v>713100</v>
      </c>
      <c r="V6" s="83">
        <f>R6/D6</f>
        <v>1.3537202380952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2016000</v>
      </c>
      <c r="E9" s="41">
        <f>SUM(E6:E7)</f>
        <v>966</v>
      </c>
      <c r="F9" s="41">
        <f>SUM(F6:F7)</f>
        <v>301</v>
      </c>
      <c r="G9" s="41">
        <f>SUM(G6:G7)</f>
        <v>1585</v>
      </c>
      <c r="H9" s="41">
        <f>SUM(H6:H7)</f>
        <v>214</v>
      </c>
      <c r="I9" s="41">
        <f>SUM(I6:I7)</f>
        <v>1</v>
      </c>
      <c r="J9" s="41">
        <f>SUM(J6:J7)</f>
        <v>215</v>
      </c>
      <c r="K9" s="42">
        <f>IFERROR(J9/G9,"-")</f>
        <v>0.13564668769716</v>
      </c>
      <c r="L9" s="76">
        <f>SUM(L6:L7)</f>
        <v>20</v>
      </c>
      <c r="M9" s="76">
        <f>SUM(M6:M7)</f>
        <v>64</v>
      </c>
      <c r="N9" s="42">
        <f>IFERROR(L9/J9,"-")</f>
        <v>0.093023255813953</v>
      </c>
      <c r="O9" s="43">
        <f>IFERROR(D9/J9,"-")</f>
        <v>9376.7441860465</v>
      </c>
      <c r="P9" s="44">
        <f>SUM(P6:P7)</f>
        <v>52</v>
      </c>
      <c r="Q9" s="42">
        <f>IFERROR(P9/J9,"-")</f>
        <v>0.24186046511628</v>
      </c>
      <c r="R9" s="183">
        <f>SUM(R6:R7)</f>
        <v>2729100</v>
      </c>
      <c r="S9" s="183">
        <f>IFERROR(R9/J9,"-")</f>
        <v>12693.488372093</v>
      </c>
      <c r="T9" s="183">
        <f>IFERROR(P9/P9,"-")</f>
        <v>1</v>
      </c>
      <c r="U9" s="183">
        <f>SUM(U6:U7)</f>
        <v>713100</v>
      </c>
      <c r="V9" s="45">
        <f>IFERROR(R9/D9,"-")</f>
        <v>1.3537202380952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0.0625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384000</v>
      </c>
      <c r="K6" s="79">
        <v>46</v>
      </c>
      <c r="L6" s="79">
        <v>0</v>
      </c>
      <c r="M6" s="79">
        <v>111</v>
      </c>
      <c r="N6" s="89">
        <v>19</v>
      </c>
      <c r="O6" s="90">
        <v>0</v>
      </c>
      <c r="P6" s="91">
        <f>N6+O6</f>
        <v>19</v>
      </c>
      <c r="Q6" s="80">
        <f>IFERROR(P6/M6,"-")</f>
        <v>0.17117117117117</v>
      </c>
      <c r="R6" s="79">
        <v>2</v>
      </c>
      <c r="S6" s="79">
        <v>2</v>
      </c>
      <c r="T6" s="80">
        <f>IFERROR(R6/(P6),"-")</f>
        <v>0.10526315789474</v>
      </c>
      <c r="U6" s="186">
        <f>IFERROR(J6/SUM(N6:O7),"-")</f>
        <v>15360</v>
      </c>
      <c r="V6" s="82">
        <v>3</v>
      </c>
      <c r="W6" s="80">
        <f>IF(P6=0,"-",V6/P6)</f>
        <v>0.15789473684211</v>
      </c>
      <c r="X6" s="185">
        <v>4000</v>
      </c>
      <c r="Y6" s="186">
        <f>IFERROR(X6/P6,"-")</f>
        <v>210.52631578947</v>
      </c>
      <c r="Z6" s="186">
        <f>IFERROR(X6/V6,"-")</f>
        <v>1333.3333333333</v>
      </c>
      <c r="AA6" s="180">
        <f>SUM(X6:X7)-SUM(J6:J7)</f>
        <v>-360000</v>
      </c>
      <c r="AB6" s="83">
        <f>SUM(X6:X7)/SUM(J6:J7)</f>
        <v>0.0625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0.052631578947368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15</v>
      </c>
      <c r="BO6" s="118">
        <f>IF(P6=0,"",IF(BN6=0,"",(BN6/P6)))</f>
        <v>0.78947368421053</v>
      </c>
      <c r="BP6" s="119">
        <v>3</v>
      </c>
      <c r="BQ6" s="120">
        <f>IFERROR(BP6/BN6,"-")</f>
        <v>0.2</v>
      </c>
      <c r="BR6" s="121">
        <v>4000</v>
      </c>
      <c r="BS6" s="122">
        <f>IFERROR(BR6/BN6,"-")</f>
        <v>266.66666666667</v>
      </c>
      <c r="BT6" s="123">
        <v>3</v>
      </c>
      <c r="BU6" s="123"/>
      <c r="BV6" s="123"/>
      <c r="BW6" s="124">
        <v>3</v>
      </c>
      <c r="BX6" s="125">
        <f>IF(P6=0,"",IF(BW6=0,"",(BW6/P6)))</f>
        <v>0.15789473684211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4000</v>
      </c>
      <c r="CQ6" s="139">
        <v>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26</v>
      </c>
      <c r="L7" s="79">
        <v>20</v>
      </c>
      <c r="M7" s="79">
        <v>8</v>
      </c>
      <c r="N7" s="89">
        <v>6</v>
      </c>
      <c r="O7" s="90">
        <v>0</v>
      </c>
      <c r="P7" s="91">
        <f>N7+O7</f>
        <v>6</v>
      </c>
      <c r="Q7" s="80">
        <f>IFERROR(P7/M7,"-")</f>
        <v>0.75</v>
      </c>
      <c r="R7" s="79">
        <v>0</v>
      </c>
      <c r="S7" s="79">
        <v>2</v>
      </c>
      <c r="T7" s="80">
        <f>IFERROR(R7/(P7),"-")</f>
        <v>0</v>
      </c>
      <c r="U7" s="186"/>
      <c r="V7" s="82">
        <v>3</v>
      </c>
      <c r="W7" s="80">
        <f>IF(P7=0,"-",V7/P7)</f>
        <v>0.5</v>
      </c>
      <c r="X7" s="185">
        <v>20000</v>
      </c>
      <c r="Y7" s="186">
        <f>IFERROR(X7/P7,"-")</f>
        <v>3333.3333333333</v>
      </c>
      <c r="Z7" s="186">
        <f>IFERROR(X7/V7,"-")</f>
        <v>6666.6666666667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0.66666666666667</v>
      </c>
      <c r="BP7" s="119">
        <v>3</v>
      </c>
      <c r="BQ7" s="120">
        <f>IFERROR(BP7/BN7,"-")</f>
        <v>0.75</v>
      </c>
      <c r="BR7" s="121">
        <v>20000</v>
      </c>
      <c r="BS7" s="122">
        <f>IFERROR(BR7/BN7,"-")</f>
        <v>5000</v>
      </c>
      <c r="BT7" s="123">
        <v>2</v>
      </c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0.16666666666667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20000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2.13</v>
      </c>
      <c r="B8" s="189" t="s">
        <v>69</v>
      </c>
      <c r="C8" s="189"/>
      <c r="D8" s="189" t="s">
        <v>70</v>
      </c>
      <c r="E8" s="189" t="s">
        <v>71</v>
      </c>
      <c r="F8" s="189" t="s">
        <v>72</v>
      </c>
      <c r="G8" s="88" t="s">
        <v>73</v>
      </c>
      <c r="H8" s="88" t="s">
        <v>74</v>
      </c>
      <c r="I8" s="88" t="s">
        <v>75</v>
      </c>
      <c r="J8" s="180">
        <v>600000</v>
      </c>
      <c r="K8" s="79">
        <v>30</v>
      </c>
      <c r="L8" s="79">
        <v>0</v>
      </c>
      <c r="M8" s="79">
        <v>122</v>
      </c>
      <c r="N8" s="89">
        <v>20</v>
      </c>
      <c r="O8" s="90">
        <v>0</v>
      </c>
      <c r="P8" s="91">
        <f>N8+O8</f>
        <v>20</v>
      </c>
      <c r="Q8" s="80">
        <f>IFERROR(P8/M8,"-")</f>
        <v>0.16393442622951</v>
      </c>
      <c r="R8" s="79">
        <v>1</v>
      </c>
      <c r="S8" s="79">
        <v>5</v>
      </c>
      <c r="T8" s="80">
        <f>IFERROR(R8/(P8),"-")</f>
        <v>0.05</v>
      </c>
      <c r="U8" s="186">
        <f>IFERROR(J8/SUM(N8:O13),"-")</f>
        <v>11764.705882353</v>
      </c>
      <c r="V8" s="82">
        <v>4</v>
      </c>
      <c r="W8" s="80">
        <f>IF(P8=0,"-",V8/P8)</f>
        <v>0.2</v>
      </c>
      <c r="X8" s="185">
        <v>25000</v>
      </c>
      <c r="Y8" s="186">
        <f>IFERROR(X8/P8,"-")</f>
        <v>1250</v>
      </c>
      <c r="Z8" s="186">
        <f>IFERROR(X8/V8,"-")</f>
        <v>6250</v>
      </c>
      <c r="AA8" s="180">
        <f>SUM(X8:X13)-SUM(J8:J13)</f>
        <v>678000</v>
      </c>
      <c r="AB8" s="83">
        <f>SUM(X8:X13)/SUM(J8:J13)</f>
        <v>2.13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0.05</v>
      </c>
      <c r="AO8" s="98">
        <v>1</v>
      </c>
      <c r="AP8" s="100">
        <f>IFERROR(AO8/AM8,"-")</f>
        <v>1</v>
      </c>
      <c r="AQ8" s="101">
        <v>6000</v>
      </c>
      <c r="AR8" s="102">
        <f>IFERROR(AQ8/AM8,"-")</f>
        <v>6000</v>
      </c>
      <c r="AS8" s="103"/>
      <c r="AT8" s="103">
        <v>1</v>
      </c>
      <c r="AU8" s="103"/>
      <c r="AV8" s="104">
        <v>1</v>
      </c>
      <c r="AW8" s="105">
        <f>IF(P8=0,"",IF(AV8=0,"",(AV8/P8)))</f>
        <v>0.05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5</v>
      </c>
      <c r="BF8" s="111">
        <f>IF(P8=0,"",IF(BE8=0,"",(BE8/P8)))</f>
        <v>0.25</v>
      </c>
      <c r="BG8" s="110">
        <v>1</v>
      </c>
      <c r="BH8" s="112">
        <f>IFERROR(BG8/BE8,"-")</f>
        <v>0.2</v>
      </c>
      <c r="BI8" s="113">
        <v>10000</v>
      </c>
      <c r="BJ8" s="114">
        <f>IFERROR(BI8/BE8,"-")</f>
        <v>2000</v>
      </c>
      <c r="BK8" s="115">
        <v>1</v>
      </c>
      <c r="BL8" s="115"/>
      <c r="BM8" s="115"/>
      <c r="BN8" s="117">
        <v>6</v>
      </c>
      <c r="BO8" s="118">
        <f>IF(P8=0,"",IF(BN8=0,"",(BN8/P8)))</f>
        <v>0.3</v>
      </c>
      <c r="BP8" s="119">
        <v>2</v>
      </c>
      <c r="BQ8" s="120">
        <f>IFERROR(BP8/BN8,"-")</f>
        <v>0.33333333333333</v>
      </c>
      <c r="BR8" s="121">
        <v>9000</v>
      </c>
      <c r="BS8" s="122">
        <f>IFERROR(BR8/BN8,"-")</f>
        <v>1500</v>
      </c>
      <c r="BT8" s="123">
        <v>1</v>
      </c>
      <c r="BU8" s="123">
        <v>1</v>
      </c>
      <c r="BV8" s="123"/>
      <c r="BW8" s="124">
        <v>7</v>
      </c>
      <c r="BX8" s="125">
        <f>IF(P8=0,"",IF(BW8=0,"",(BW8/P8)))</f>
        <v>0.35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4</v>
      </c>
      <c r="CP8" s="139">
        <v>25000</v>
      </c>
      <c r="CQ8" s="139">
        <v>10000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76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95</v>
      </c>
      <c r="L9" s="79">
        <v>30</v>
      </c>
      <c r="M9" s="79">
        <v>17</v>
      </c>
      <c r="N9" s="89">
        <v>10</v>
      </c>
      <c r="O9" s="90">
        <v>0</v>
      </c>
      <c r="P9" s="91">
        <f>N9+O9</f>
        <v>10</v>
      </c>
      <c r="Q9" s="80">
        <f>IFERROR(P9/M9,"-")</f>
        <v>0.58823529411765</v>
      </c>
      <c r="R9" s="79">
        <v>0</v>
      </c>
      <c r="S9" s="79">
        <v>1</v>
      </c>
      <c r="T9" s="80">
        <f>IFERROR(R9/(P9),"-")</f>
        <v>0</v>
      </c>
      <c r="U9" s="186"/>
      <c r="V9" s="82">
        <v>3</v>
      </c>
      <c r="W9" s="80">
        <f>IF(P9=0,"-",V9/P9)</f>
        <v>0.3</v>
      </c>
      <c r="X9" s="185">
        <v>31000</v>
      </c>
      <c r="Y9" s="186">
        <f>IFERROR(X9/P9,"-")</f>
        <v>3100</v>
      </c>
      <c r="Z9" s="186">
        <f>IFERROR(X9/V9,"-")</f>
        <v>10333.333333333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5</v>
      </c>
      <c r="BX9" s="125">
        <f>IF(P9=0,"",IF(BW9=0,"",(BW9/P9)))</f>
        <v>0.5</v>
      </c>
      <c r="BY9" s="126">
        <v>3</v>
      </c>
      <c r="BZ9" s="127">
        <f>IFERROR(BY9/BW9,"-")</f>
        <v>0.6</v>
      </c>
      <c r="CA9" s="128">
        <v>9000</v>
      </c>
      <c r="CB9" s="129">
        <f>IFERROR(CA9/BW9,"-")</f>
        <v>1800</v>
      </c>
      <c r="CC9" s="130">
        <v>2</v>
      </c>
      <c r="CD9" s="130">
        <v>1</v>
      </c>
      <c r="CE9" s="130"/>
      <c r="CF9" s="131">
        <v>1</v>
      </c>
      <c r="CG9" s="132">
        <f>IF(P9=0,"",IF(CF9=0,"",(CF9/P9)))</f>
        <v>0.1</v>
      </c>
      <c r="CH9" s="133">
        <v>1</v>
      </c>
      <c r="CI9" s="134">
        <f>IFERROR(CH9/CF9,"-")</f>
        <v>1</v>
      </c>
      <c r="CJ9" s="135">
        <v>23000</v>
      </c>
      <c r="CK9" s="136">
        <f>IFERROR(CJ9/CF9,"-")</f>
        <v>23000</v>
      </c>
      <c r="CL9" s="137"/>
      <c r="CM9" s="137"/>
      <c r="CN9" s="137">
        <v>1</v>
      </c>
      <c r="CO9" s="138">
        <v>3</v>
      </c>
      <c r="CP9" s="139">
        <v>31000</v>
      </c>
      <c r="CQ9" s="139">
        <v>23000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77</v>
      </c>
      <c r="C10" s="189"/>
      <c r="D10" s="189" t="s">
        <v>78</v>
      </c>
      <c r="E10" s="189" t="s">
        <v>62</v>
      </c>
      <c r="F10" s="189" t="s">
        <v>72</v>
      </c>
      <c r="G10" s="88"/>
      <c r="H10" s="88" t="s">
        <v>74</v>
      </c>
      <c r="I10" s="88"/>
      <c r="J10" s="180"/>
      <c r="K10" s="79">
        <v>22</v>
      </c>
      <c r="L10" s="79">
        <v>0</v>
      </c>
      <c r="M10" s="79">
        <v>83</v>
      </c>
      <c r="N10" s="89">
        <v>10</v>
      </c>
      <c r="O10" s="90">
        <v>0</v>
      </c>
      <c r="P10" s="91">
        <f>N10+O10</f>
        <v>10</v>
      </c>
      <c r="Q10" s="80">
        <f>IFERROR(P10/M10,"-")</f>
        <v>0.12048192771084</v>
      </c>
      <c r="R10" s="79">
        <v>1</v>
      </c>
      <c r="S10" s="79">
        <v>2</v>
      </c>
      <c r="T10" s="80">
        <f>IFERROR(R10/(P10),"-")</f>
        <v>0.1</v>
      </c>
      <c r="U10" s="186"/>
      <c r="V10" s="82">
        <v>2</v>
      </c>
      <c r="W10" s="80">
        <f>IF(P10=0,"-",V10/P10)</f>
        <v>0.2</v>
      </c>
      <c r="X10" s="185">
        <v>1103000</v>
      </c>
      <c r="Y10" s="186">
        <f>IFERROR(X10/P10,"-")</f>
        <v>110300</v>
      </c>
      <c r="Z10" s="186">
        <f>IFERROR(X10/V10,"-")</f>
        <v>551500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5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0.2</v>
      </c>
      <c r="BY10" s="126">
        <v>2</v>
      </c>
      <c r="BZ10" s="127">
        <f>IFERROR(BY10/BW10,"-")</f>
        <v>1</v>
      </c>
      <c r="CA10" s="128">
        <v>1103000</v>
      </c>
      <c r="CB10" s="129">
        <f>IFERROR(CA10/BW10,"-")</f>
        <v>551500</v>
      </c>
      <c r="CC10" s="130">
        <v>1</v>
      </c>
      <c r="CD10" s="130"/>
      <c r="CE10" s="130">
        <v>1</v>
      </c>
      <c r="CF10" s="131">
        <v>2</v>
      </c>
      <c r="CG10" s="132">
        <f>IF(P10=0,"",IF(CF10=0,"",(CF10/P10)))</f>
        <v>0.2</v>
      </c>
      <c r="CH10" s="133">
        <v>1</v>
      </c>
      <c r="CI10" s="134">
        <f>IFERROR(CH10/CF10,"-")</f>
        <v>0.5</v>
      </c>
      <c r="CJ10" s="135">
        <v>28000</v>
      </c>
      <c r="CK10" s="136">
        <f>IFERROR(CJ10/CF10,"-")</f>
        <v>14000</v>
      </c>
      <c r="CL10" s="137"/>
      <c r="CM10" s="137"/>
      <c r="CN10" s="137">
        <v>1</v>
      </c>
      <c r="CO10" s="138">
        <v>2</v>
      </c>
      <c r="CP10" s="139">
        <v>1103000</v>
      </c>
      <c r="CQ10" s="139">
        <v>1100000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79</v>
      </c>
      <c r="C11" s="189"/>
      <c r="D11" s="189" t="s">
        <v>78</v>
      </c>
      <c r="E11" s="189" t="s">
        <v>62</v>
      </c>
      <c r="F11" s="189" t="s">
        <v>68</v>
      </c>
      <c r="G11" s="88"/>
      <c r="H11" s="88"/>
      <c r="I11" s="88"/>
      <c r="J11" s="180"/>
      <c r="K11" s="79">
        <v>25</v>
      </c>
      <c r="L11" s="79">
        <v>18</v>
      </c>
      <c r="M11" s="79">
        <v>10</v>
      </c>
      <c r="N11" s="89">
        <v>6</v>
      </c>
      <c r="O11" s="90">
        <v>0</v>
      </c>
      <c r="P11" s="91">
        <f>N11+O11</f>
        <v>6</v>
      </c>
      <c r="Q11" s="80">
        <f>IFERROR(P11/M11,"-")</f>
        <v>0.6</v>
      </c>
      <c r="R11" s="79">
        <v>2</v>
      </c>
      <c r="S11" s="79">
        <v>2</v>
      </c>
      <c r="T11" s="80">
        <f>IFERROR(R11/(P11),"-")</f>
        <v>0.33333333333333</v>
      </c>
      <c r="U11" s="186"/>
      <c r="V11" s="82">
        <v>2</v>
      </c>
      <c r="W11" s="80">
        <f>IF(P11=0,"-",V11/P11)</f>
        <v>0.33333333333333</v>
      </c>
      <c r="X11" s="185">
        <v>113000</v>
      </c>
      <c r="Y11" s="186">
        <f>IFERROR(X11/P11,"-")</f>
        <v>18833.333333333</v>
      </c>
      <c r="Z11" s="186">
        <f>IFERROR(X11/V11,"-")</f>
        <v>56500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0.33333333333333</v>
      </c>
      <c r="BP11" s="119">
        <v>1</v>
      </c>
      <c r="BQ11" s="120">
        <f>IFERROR(BP11/BN11,"-")</f>
        <v>0.5</v>
      </c>
      <c r="BR11" s="121">
        <v>35000</v>
      </c>
      <c r="BS11" s="122">
        <f>IFERROR(BR11/BN11,"-")</f>
        <v>17500</v>
      </c>
      <c r="BT11" s="123"/>
      <c r="BU11" s="123"/>
      <c r="BV11" s="123">
        <v>1</v>
      </c>
      <c r="BW11" s="124">
        <v>3</v>
      </c>
      <c r="BX11" s="125">
        <f>IF(P11=0,"",IF(BW11=0,"",(BW11/P11)))</f>
        <v>0.5</v>
      </c>
      <c r="BY11" s="126">
        <v>2</v>
      </c>
      <c r="BZ11" s="127">
        <f>IFERROR(BY11/BW11,"-")</f>
        <v>0.66666666666667</v>
      </c>
      <c r="CA11" s="128">
        <v>421000</v>
      </c>
      <c r="CB11" s="129">
        <f>IFERROR(CA11/BW11,"-")</f>
        <v>140333.33333333</v>
      </c>
      <c r="CC11" s="130"/>
      <c r="CD11" s="130"/>
      <c r="CE11" s="130">
        <v>2</v>
      </c>
      <c r="CF11" s="131">
        <v>1</v>
      </c>
      <c r="CG11" s="132">
        <f>IF(P11=0,"",IF(CF11=0,"",(CF11/P11)))</f>
        <v>0.16666666666667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113000</v>
      </c>
      <c r="CQ11" s="139">
        <v>348000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80</v>
      </c>
      <c r="C12" s="189"/>
      <c r="D12" s="189" t="s">
        <v>81</v>
      </c>
      <c r="E12" s="189" t="s">
        <v>82</v>
      </c>
      <c r="F12" s="189" t="s">
        <v>72</v>
      </c>
      <c r="G12" s="88"/>
      <c r="H12" s="88" t="s">
        <v>74</v>
      </c>
      <c r="I12" s="88"/>
      <c r="J12" s="180"/>
      <c r="K12" s="79">
        <v>4</v>
      </c>
      <c r="L12" s="79">
        <v>0</v>
      </c>
      <c r="M12" s="79">
        <v>28</v>
      </c>
      <c r="N12" s="89">
        <v>1</v>
      </c>
      <c r="O12" s="90">
        <v>0</v>
      </c>
      <c r="P12" s="91">
        <f>N12+O12</f>
        <v>1</v>
      </c>
      <c r="Q12" s="80">
        <f>IFERROR(P12/M12,"-")</f>
        <v>0.035714285714286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83</v>
      </c>
      <c r="C13" s="189"/>
      <c r="D13" s="189" t="s">
        <v>81</v>
      </c>
      <c r="E13" s="189" t="s">
        <v>82</v>
      </c>
      <c r="F13" s="189" t="s">
        <v>68</v>
      </c>
      <c r="G13" s="88"/>
      <c r="H13" s="88"/>
      <c r="I13" s="88"/>
      <c r="J13" s="180"/>
      <c r="K13" s="79">
        <v>19</v>
      </c>
      <c r="L13" s="79">
        <v>18</v>
      </c>
      <c r="M13" s="79">
        <v>7</v>
      </c>
      <c r="N13" s="89">
        <v>4</v>
      </c>
      <c r="O13" s="90">
        <v>0</v>
      </c>
      <c r="P13" s="91">
        <f>N13+O13</f>
        <v>4</v>
      </c>
      <c r="Q13" s="80">
        <f>IFERROR(P13/M13,"-")</f>
        <v>0.57142857142857</v>
      </c>
      <c r="R13" s="79">
        <v>0</v>
      </c>
      <c r="S13" s="79">
        <v>2</v>
      </c>
      <c r="T13" s="80">
        <f>IFERROR(R13/(P13),"-")</f>
        <v>0</v>
      </c>
      <c r="U13" s="186"/>
      <c r="V13" s="82">
        <v>2</v>
      </c>
      <c r="W13" s="80">
        <f>IF(P13=0,"-",V13/P13)</f>
        <v>0.5</v>
      </c>
      <c r="X13" s="185">
        <v>6000</v>
      </c>
      <c r="Y13" s="186">
        <f>IFERROR(X13/P13,"-")</f>
        <v>1500</v>
      </c>
      <c r="Z13" s="186">
        <f>IFERROR(X13/V13,"-")</f>
        <v>3000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0.25</v>
      </c>
      <c r="AX13" s="104">
        <v>1</v>
      </c>
      <c r="AY13" s="106">
        <f>IFERROR(AX13/AV13,"-")</f>
        <v>1</v>
      </c>
      <c r="AZ13" s="107">
        <v>3000</v>
      </c>
      <c r="BA13" s="108">
        <f>IFERROR(AZ13/AV13,"-")</f>
        <v>3000</v>
      </c>
      <c r="BB13" s="109">
        <v>1</v>
      </c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>
        <v>1</v>
      </c>
      <c r="BQ13" s="120">
        <f>IFERROR(BP13/BN13,"-")</f>
        <v>0.5</v>
      </c>
      <c r="BR13" s="121">
        <v>3000</v>
      </c>
      <c r="BS13" s="122">
        <f>IFERROR(BR13/BN13,"-")</f>
        <v>1500</v>
      </c>
      <c r="BT13" s="123">
        <v>1</v>
      </c>
      <c r="BU13" s="123"/>
      <c r="BV13" s="123"/>
      <c r="BW13" s="124">
        <v>1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6000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0.63958333333333</v>
      </c>
      <c r="B14" s="189" t="s">
        <v>84</v>
      </c>
      <c r="C14" s="189"/>
      <c r="D14" s="189" t="s">
        <v>70</v>
      </c>
      <c r="E14" s="189" t="s">
        <v>62</v>
      </c>
      <c r="F14" s="189" t="s">
        <v>72</v>
      </c>
      <c r="G14" s="88" t="s">
        <v>85</v>
      </c>
      <c r="H14" s="88" t="s">
        <v>86</v>
      </c>
      <c r="I14" s="88" t="s">
        <v>87</v>
      </c>
      <c r="J14" s="180">
        <v>240000</v>
      </c>
      <c r="K14" s="79">
        <v>16</v>
      </c>
      <c r="L14" s="79">
        <v>0</v>
      </c>
      <c r="M14" s="79">
        <v>118</v>
      </c>
      <c r="N14" s="89">
        <v>4</v>
      </c>
      <c r="O14" s="90">
        <v>0</v>
      </c>
      <c r="P14" s="91">
        <f>N14+O14</f>
        <v>4</v>
      </c>
      <c r="Q14" s="80">
        <f>IFERROR(P14/M14,"-")</f>
        <v>0.033898305084746</v>
      </c>
      <c r="R14" s="79">
        <v>2</v>
      </c>
      <c r="S14" s="79">
        <v>1</v>
      </c>
      <c r="T14" s="80">
        <f>IFERROR(R14/(P14),"-")</f>
        <v>0.5</v>
      </c>
      <c r="U14" s="186">
        <f>IFERROR(J14/SUM(N14:O23),"-")</f>
        <v>5454.5454545455</v>
      </c>
      <c r="V14" s="82">
        <v>1</v>
      </c>
      <c r="W14" s="80">
        <f>IF(P14=0,"-",V14/P14)</f>
        <v>0.25</v>
      </c>
      <c r="X14" s="185">
        <v>3000</v>
      </c>
      <c r="Y14" s="186">
        <f>IFERROR(X14/P14,"-")</f>
        <v>750</v>
      </c>
      <c r="Z14" s="186">
        <f>IFERROR(X14/V14,"-")</f>
        <v>3000</v>
      </c>
      <c r="AA14" s="180">
        <f>SUM(X14:X23)-SUM(J14:J23)</f>
        <v>-86500</v>
      </c>
      <c r="AB14" s="83">
        <f>SUM(X14:X23)/SUM(J14:J23)</f>
        <v>0.63958333333333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0.25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2</v>
      </c>
      <c r="BX14" s="125">
        <f>IF(P14=0,"",IF(BW14=0,"",(BW14/P14)))</f>
        <v>0.5</v>
      </c>
      <c r="BY14" s="126">
        <v>1</v>
      </c>
      <c r="BZ14" s="127">
        <f>IFERROR(BY14/BW14,"-")</f>
        <v>0.5</v>
      </c>
      <c r="CA14" s="128">
        <v>3000</v>
      </c>
      <c r="CB14" s="129">
        <f>IFERROR(CA14/BW14,"-")</f>
        <v>1500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88</v>
      </c>
      <c r="C15" s="189"/>
      <c r="D15" s="189" t="s">
        <v>70</v>
      </c>
      <c r="E15" s="189" t="s">
        <v>62</v>
      </c>
      <c r="F15" s="189" t="s">
        <v>68</v>
      </c>
      <c r="G15" s="88"/>
      <c r="H15" s="88"/>
      <c r="I15" s="88"/>
      <c r="J15" s="180"/>
      <c r="K15" s="79">
        <v>92</v>
      </c>
      <c r="L15" s="79">
        <v>27</v>
      </c>
      <c r="M15" s="79">
        <v>18</v>
      </c>
      <c r="N15" s="89">
        <v>8</v>
      </c>
      <c r="O15" s="90">
        <v>0</v>
      </c>
      <c r="P15" s="91">
        <f>N15+O15</f>
        <v>8</v>
      </c>
      <c r="Q15" s="80">
        <f>IFERROR(P15/M15,"-")</f>
        <v>0.44444444444444</v>
      </c>
      <c r="R15" s="79">
        <v>2</v>
      </c>
      <c r="S15" s="79">
        <v>1</v>
      </c>
      <c r="T15" s="80">
        <f>IFERROR(R15/(P15),"-")</f>
        <v>0.25</v>
      </c>
      <c r="U15" s="186"/>
      <c r="V15" s="82">
        <v>2</v>
      </c>
      <c r="W15" s="80">
        <f>IF(P15=0,"-",V15/P15)</f>
        <v>0.25</v>
      </c>
      <c r="X15" s="185">
        <v>107000</v>
      </c>
      <c r="Y15" s="186">
        <f>IFERROR(X15/P15,"-")</f>
        <v>13375</v>
      </c>
      <c r="Z15" s="186">
        <f>IFERROR(X15/V15,"-")</f>
        <v>53500</v>
      </c>
      <c r="AA15" s="180"/>
      <c r="AB15" s="83"/>
      <c r="AC15" s="77"/>
      <c r="AD15" s="92">
        <v>1</v>
      </c>
      <c r="AE15" s="93">
        <f>IF(P15=0,"",IF(AD15=0,"",(AD15/P15)))</f>
        <v>0.125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0.125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0.25</v>
      </c>
      <c r="BP15" s="119">
        <v>1</v>
      </c>
      <c r="BQ15" s="120">
        <f>IFERROR(BP15/BN15,"-")</f>
        <v>0.5</v>
      </c>
      <c r="BR15" s="121">
        <v>10000</v>
      </c>
      <c r="BS15" s="122">
        <f>IFERROR(BR15/BN15,"-")</f>
        <v>5000</v>
      </c>
      <c r="BT15" s="123"/>
      <c r="BU15" s="123"/>
      <c r="BV15" s="123">
        <v>1</v>
      </c>
      <c r="BW15" s="124">
        <v>2</v>
      </c>
      <c r="BX15" s="125">
        <f>IF(P15=0,"",IF(BW15=0,"",(BW15/P15)))</f>
        <v>0.25</v>
      </c>
      <c r="BY15" s="126">
        <v>2</v>
      </c>
      <c r="BZ15" s="127">
        <f>IFERROR(BY15/BW15,"-")</f>
        <v>1</v>
      </c>
      <c r="CA15" s="128">
        <v>205000</v>
      </c>
      <c r="CB15" s="129">
        <f>IFERROR(CA15/BW15,"-")</f>
        <v>102500</v>
      </c>
      <c r="CC15" s="130">
        <v>1</v>
      </c>
      <c r="CD15" s="130"/>
      <c r="CE15" s="130">
        <v>1</v>
      </c>
      <c r="CF15" s="131">
        <v>2</v>
      </c>
      <c r="CG15" s="132">
        <f>IF(P15=0,"",IF(CF15=0,"",(CF15/P15)))</f>
        <v>0.25</v>
      </c>
      <c r="CH15" s="133">
        <v>1</v>
      </c>
      <c r="CI15" s="134">
        <f>IFERROR(CH15/CF15,"-")</f>
        <v>0.5</v>
      </c>
      <c r="CJ15" s="135">
        <v>102000</v>
      </c>
      <c r="CK15" s="136">
        <f>IFERROR(CJ15/CF15,"-")</f>
        <v>51000</v>
      </c>
      <c r="CL15" s="137"/>
      <c r="CM15" s="137"/>
      <c r="CN15" s="137">
        <v>1</v>
      </c>
      <c r="CO15" s="138">
        <v>2</v>
      </c>
      <c r="CP15" s="139">
        <v>107000</v>
      </c>
      <c r="CQ15" s="139">
        <v>200000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189" t="s">
        <v>89</v>
      </c>
      <c r="C16" s="189"/>
      <c r="D16" s="189" t="s">
        <v>90</v>
      </c>
      <c r="E16" s="189" t="s">
        <v>91</v>
      </c>
      <c r="F16" s="189" t="s">
        <v>72</v>
      </c>
      <c r="G16" s="88"/>
      <c r="H16" s="88" t="s">
        <v>86</v>
      </c>
      <c r="I16" s="88"/>
      <c r="J16" s="180"/>
      <c r="K16" s="79">
        <v>4</v>
      </c>
      <c r="L16" s="79">
        <v>0</v>
      </c>
      <c r="M16" s="79">
        <v>42</v>
      </c>
      <c r="N16" s="89">
        <v>1</v>
      </c>
      <c r="O16" s="90">
        <v>0</v>
      </c>
      <c r="P16" s="91">
        <f>N16+O16</f>
        <v>1</v>
      </c>
      <c r="Q16" s="80">
        <f>IFERROR(P16/M16,"-")</f>
        <v>0.023809523809524</v>
      </c>
      <c r="R16" s="79">
        <v>0</v>
      </c>
      <c r="S16" s="79">
        <v>1</v>
      </c>
      <c r="T16" s="80">
        <f>IFERROR(R16/(P16),"-")</f>
        <v>0</v>
      </c>
      <c r="U16" s="186"/>
      <c r="V16" s="82">
        <v>1</v>
      </c>
      <c r="W16" s="80">
        <f>IF(P16=0,"-",V16/P16)</f>
        <v>1</v>
      </c>
      <c r="X16" s="185">
        <v>1000</v>
      </c>
      <c r="Y16" s="186">
        <f>IFERROR(X16/P16,"-")</f>
        <v>1000</v>
      </c>
      <c r="Z16" s="186">
        <f>IFERROR(X16/V16,"-")</f>
        <v>1000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1</v>
      </c>
      <c r="BP16" s="119">
        <v>1</v>
      </c>
      <c r="BQ16" s="120">
        <f>IFERROR(BP16/BN16,"-")</f>
        <v>1</v>
      </c>
      <c r="BR16" s="121">
        <v>1000</v>
      </c>
      <c r="BS16" s="122">
        <f>IFERROR(BR16/BN16,"-")</f>
        <v>1000</v>
      </c>
      <c r="BT16" s="123">
        <v>1</v>
      </c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1000</v>
      </c>
      <c r="CQ16" s="139">
        <v>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92</v>
      </c>
      <c r="C17" s="189"/>
      <c r="D17" s="189" t="s">
        <v>90</v>
      </c>
      <c r="E17" s="189" t="s">
        <v>91</v>
      </c>
      <c r="F17" s="189" t="s">
        <v>68</v>
      </c>
      <c r="G17" s="88"/>
      <c r="H17" s="88"/>
      <c r="I17" s="88"/>
      <c r="J17" s="180"/>
      <c r="K17" s="79">
        <v>22</v>
      </c>
      <c r="L17" s="79">
        <v>11</v>
      </c>
      <c r="M17" s="79">
        <v>7</v>
      </c>
      <c r="N17" s="89">
        <v>2</v>
      </c>
      <c r="O17" s="90">
        <v>0</v>
      </c>
      <c r="P17" s="91">
        <f>N17+O17</f>
        <v>2</v>
      </c>
      <c r="Q17" s="80">
        <f>IFERROR(P17/M17,"-")</f>
        <v>0.28571428571429</v>
      </c>
      <c r="R17" s="79">
        <v>0</v>
      </c>
      <c r="S17" s="79">
        <v>2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0.5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93</v>
      </c>
      <c r="C18" s="189"/>
      <c r="D18" s="189" t="s">
        <v>94</v>
      </c>
      <c r="E18" s="189" t="s">
        <v>95</v>
      </c>
      <c r="F18" s="189" t="s">
        <v>72</v>
      </c>
      <c r="G18" s="88"/>
      <c r="H18" s="88" t="s">
        <v>86</v>
      </c>
      <c r="I18" s="88"/>
      <c r="J18" s="180"/>
      <c r="K18" s="79">
        <v>7</v>
      </c>
      <c r="L18" s="79">
        <v>0</v>
      </c>
      <c r="M18" s="79">
        <v>35</v>
      </c>
      <c r="N18" s="89">
        <v>4</v>
      </c>
      <c r="O18" s="90">
        <v>0</v>
      </c>
      <c r="P18" s="91">
        <f>N18+O18</f>
        <v>4</v>
      </c>
      <c r="Q18" s="80">
        <f>IFERROR(P18/M18,"-")</f>
        <v>0.11428571428571</v>
      </c>
      <c r="R18" s="79">
        <v>1</v>
      </c>
      <c r="S18" s="79">
        <v>3</v>
      </c>
      <c r="T18" s="80">
        <f>IFERROR(R18/(P18),"-")</f>
        <v>0.25</v>
      </c>
      <c r="U18" s="186"/>
      <c r="V18" s="82">
        <v>0</v>
      </c>
      <c r="W18" s="80">
        <f>IF(P18=0,"-",V18/P18)</f>
        <v>0</v>
      </c>
      <c r="X18" s="185">
        <v>25000</v>
      </c>
      <c r="Y18" s="186">
        <f>IFERROR(X18/P18,"-")</f>
        <v>6250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2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0.25</v>
      </c>
      <c r="CH18" s="133">
        <v>1</v>
      </c>
      <c r="CI18" s="134">
        <f>IFERROR(CH18/CF18,"-")</f>
        <v>1</v>
      </c>
      <c r="CJ18" s="135">
        <v>960000</v>
      </c>
      <c r="CK18" s="136">
        <f>IFERROR(CJ18/CF18,"-")</f>
        <v>960000</v>
      </c>
      <c r="CL18" s="137"/>
      <c r="CM18" s="137"/>
      <c r="CN18" s="137">
        <v>1</v>
      </c>
      <c r="CO18" s="138">
        <v>0</v>
      </c>
      <c r="CP18" s="139">
        <v>25000</v>
      </c>
      <c r="CQ18" s="139">
        <v>960000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189" t="s">
        <v>96</v>
      </c>
      <c r="C19" s="189"/>
      <c r="D19" s="189" t="s">
        <v>94</v>
      </c>
      <c r="E19" s="189" t="s">
        <v>95</v>
      </c>
      <c r="F19" s="189" t="s">
        <v>68</v>
      </c>
      <c r="G19" s="88"/>
      <c r="H19" s="88"/>
      <c r="I19" s="88"/>
      <c r="J19" s="180"/>
      <c r="K19" s="79">
        <v>14</v>
      </c>
      <c r="L19" s="79">
        <v>11</v>
      </c>
      <c r="M19" s="79">
        <v>1</v>
      </c>
      <c r="N19" s="89">
        <v>3</v>
      </c>
      <c r="O19" s="90">
        <v>0</v>
      </c>
      <c r="P19" s="91">
        <f>N19+O19</f>
        <v>3</v>
      </c>
      <c r="Q19" s="80">
        <f>IFERROR(P19/M19,"-")</f>
        <v>3</v>
      </c>
      <c r="R19" s="79">
        <v>1</v>
      </c>
      <c r="S19" s="79">
        <v>0</v>
      </c>
      <c r="T19" s="80">
        <f>IFERROR(R19/(P19),"-")</f>
        <v>0.33333333333333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2</v>
      </c>
      <c r="CG19" s="132">
        <f>IF(P19=0,"",IF(CF19=0,"",(CF19/P19)))</f>
        <v>0.66666666666667</v>
      </c>
      <c r="CH19" s="133">
        <v>2</v>
      </c>
      <c r="CI19" s="134">
        <f>IFERROR(CH19/CF19,"-")</f>
        <v>1</v>
      </c>
      <c r="CJ19" s="135">
        <v>31000</v>
      </c>
      <c r="CK19" s="136">
        <f>IFERROR(CJ19/CF19,"-")</f>
        <v>15500</v>
      </c>
      <c r="CL19" s="137">
        <v>1</v>
      </c>
      <c r="CM19" s="137"/>
      <c r="CN19" s="137">
        <v>1</v>
      </c>
      <c r="CO19" s="138">
        <v>0</v>
      </c>
      <c r="CP19" s="139">
        <v>0</v>
      </c>
      <c r="CQ19" s="139">
        <v>30000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97</v>
      </c>
      <c r="C20" s="189"/>
      <c r="D20" s="189" t="s">
        <v>98</v>
      </c>
      <c r="E20" s="189" t="s">
        <v>99</v>
      </c>
      <c r="F20" s="189" t="s">
        <v>72</v>
      </c>
      <c r="G20" s="88"/>
      <c r="H20" s="88" t="s">
        <v>86</v>
      </c>
      <c r="I20" s="88"/>
      <c r="J20" s="180"/>
      <c r="K20" s="79">
        <v>19</v>
      </c>
      <c r="L20" s="79">
        <v>0</v>
      </c>
      <c r="M20" s="79">
        <v>75</v>
      </c>
      <c r="N20" s="89">
        <v>8</v>
      </c>
      <c r="O20" s="90">
        <v>0</v>
      </c>
      <c r="P20" s="91">
        <f>N20+O20</f>
        <v>8</v>
      </c>
      <c r="Q20" s="80">
        <f>IFERROR(P20/M20,"-")</f>
        <v>0.10666666666667</v>
      </c>
      <c r="R20" s="79">
        <v>0</v>
      </c>
      <c r="S20" s="79">
        <v>3</v>
      </c>
      <c r="T20" s="80">
        <f>IFERROR(R20/(P20),"-")</f>
        <v>0</v>
      </c>
      <c r="U20" s="186"/>
      <c r="V20" s="82">
        <v>1</v>
      </c>
      <c r="W20" s="80">
        <f>IF(P20=0,"-",V20/P20)</f>
        <v>0.125</v>
      </c>
      <c r="X20" s="185">
        <v>3000</v>
      </c>
      <c r="Y20" s="186">
        <f>IFERROR(X20/P20,"-")</f>
        <v>375</v>
      </c>
      <c r="Z20" s="186">
        <f>IFERROR(X20/V20,"-")</f>
        <v>3000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0.375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0.375</v>
      </c>
      <c r="BP20" s="119">
        <v>1</v>
      </c>
      <c r="BQ20" s="120">
        <f>IFERROR(BP20/BN20,"-")</f>
        <v>0.33333333333333</v>
      </c>
      <c r="BR20" s="121">
        <v>3000</v>
      </c>
      <c r="BS20" s="122">
        <f>IFERROR(BR20/BN20,"-")</f>
        <v>1000</v>
      </c>
      <c r="BT20" s="123">
        <v>1</v>
      </c>
      <c r="BU20" s="123"/>
      <c r="BV20" s="123"/>
      <c r="BW20" s="124">
        <v>2</v>
      </c>
      <c r="BX20" s="125">
        <f>IF(P20=0,"",IF(BW20=0,"",(BW20/P20)))</f>
        <v>0.25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100</v>
      </c>
      <c r="C21" s="189"/>
      <c r="D21" s="189" t="s">
        <v>98</v>
      </c>
      <c r="E21" s="189" t="s">
        <v>99</v>
      </c>
      <c r="F21" s="189" t="s">
        <v>68</v>
      </c>
      <c r="G21" s="88"/>
      <c r="H21" s="88"/>
      <c r="I21" s="88"/>
      <c r="J21" s="180"/>
      <c r="K21" s="79">
        <v>81</v>
      </c>
      <c r="L21" s="79">
        <v>23</v>
      </c>
      <c r="M21" s="79">
        <v>16</v>
      </c>
      <c r="N21" s="89">
        <v>5</v>
      </c>
      <c r="O21" s="90">
        <v>0</v>
      </c>
      <c r="P21" s="91">
        <f>N21+O21</f>
        <v>5</v>
      </c>
      <c r="Q21" s="80">
        <f>IFERROR(P21/M21,"-")</f>
        <v>0.3125</v>
      </c>
      <c r="R21" s="79">
        <v>2</v>
      </c>
      <c r="S21" s="79">
        <v>1</v>
      </c>
      <c r="T21" s="80">
        <f>IFERROR(R21/(P21),"-")</f>
        <v>0.4</v>
      </c>
      <c r="U21" s="186"/>
      <c r="V21" s="82">
        <v>2</v>
      </c>
      <c r="W21" s="80">
        <f>IF(P21=0,"-",V21/P21)</f>
        <v>0.4</v>
      </c>
      <c r="X21" s="185">
        <v>9500</v>
      </c>
      <c r="Y21" s="186">
        <f>IFERROR(X21/P21,"-")</f>
        <v>1900</v>
      </c>
      <c r="Z21" s="186">
        <f>IFERROR(X21/V21,"-")</f>
        <v>4750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0.4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0.2</v>
      </c>
      <c r="BY21" s="126">
        <v>1</v>
      </c>
      <c r="BZ21" s="127">
        <f>IFERROR(BY21/BW21,"-")</f>
        <v>1</v>
      </c>
      <c r="CA21" s="128">
        <v>8000</v>
      </c>
      <c r="CB21" s="129">
        <f>IFERROR(CA21/BW21,"-")</f>
        <v>8000</v>
      </c>
      <c r="CC21" s="130"/>
      <c r="CD21" s="130"/>
      <c r="CE21" s="130">
        <v>1</v>
      </c>
      <c r="CF21" s="131">
        <v>1</v>
      </c>
      <c r="CG21" s="132">
        <f>IF(P21=0,"",IF(CF21=0,"",(CF21/P21)))</f>
        <v>0.2</v>
      </c>
      <c r="CH21" s="133">
        <v>1</v>
      </c>
      <c r="CI21" s="134">
        <f>IFERROR(CH21/CF21,"-")</f>
        <v>1</v>
      </c>
      <c r="CJ21" s="135">
        <v>1500</v>
      </c>
      <c r="CK21" s="136">
        <f>IFERROR(CJ21/CF21,"-")</f>
        <v>1500</v>
      </c>
      <c r="CL21" s="137"/>
      <c r="CM21" s="137">
        <v>1</v>
      </c>
      <c r="CN21" s="137"/>
      <c r="CO21" s="138">
        <v>2</v>
      </c>
      <c r="CP21" s="139">
        <v>9500</v>
      </c>
      <c r="CQ21" s="139">
        <v>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101</v>
      </c>
      <c r="C22" s="189"/>
      <c r="D22" s="189" t="s">
        <v>102</v>
      </c>
      <c r="E22" s="189" t="s">
        <v>103</v>
      </c>
      <c r="F22" s="189" t="s">
        <v>72</v>
      </c>
      <c r="G22" s="88"/>
      <c r="H22" s="88" t="s">
        <v>86</v>
      </c>
      <c r="I22" s="88"/>
      <c r="J22" s="180"/>
      <c r="K22" s="79">
        <v>10</v>
      </c>
      <c r="L22" s="79">
        <v>0</v>
      </c>
      <c r="M22" s="79">
        <v>42</v>
      </c>
      <c r="N22" s="89">
        <v>3</v>
      </c>
      <c r="O22" s="90">
        <v>0</v>
      </c>
      <c r="P22" s="91">
        <f>N22+O22</f>
        <v>3</v>
      </c>
      <c r="Q22" s="80">
        <f>IFERROR(P22/M22,"-")</f>
        <v>0.071428571428571</v>
      </c>
      <c r="R22" s="79">
        <v>0</v>
      </c>
      <c r="S22" s="79">
        <v>1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0.66666666666667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0.33333333333333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104</v>
      </c>
      <c r="C23" s="189"/>
      <c r="D23" s="189" t="s">
        <v>102</v>
      </c>
      <c r="E23" s="189" t="s">
        <v>103</v>
      </c>
      <c r="F23" s="189" t="s">
        <v>68</v>
      </c>
      <c r="G23" s="88"/>
      <c r="H23" s="88"/>
      <c r="I23" s="88"/>
      <c r="J23" s="180"/>
      <c r="K23" s="79">
        <v>34</v>
      </c>
      <c r="L23" s="79">
        <v>23</v>
      </c>
      <c r="M23" s="79">
        <v>9</v>
      </c>
      <c r="N23" s="89">
        <v>6</v>
      </c>
      <c r="O23" s="90">
        <v>0</v>
      </c>
      <c r="P23" s="91">
        <f>N23+O23</f>
        <v>6</v>
      </c>
      <c r="Q23" s="80">
        <f>IFERROR(P23/M23,"-")</f>
        <v>0.66666666666667</v>
      </c>
      <c r="R23" s="79">
        <v>0</v>
      </c>
      <c r="S23" s="79">
        <v>2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5000</v>
      </c>
      <c r="Y23" s="186">
        <f>IFERROR(X23/P23,"-")</f>
        <v>833.33333333333</v>
      </c>
      <c r="Z23" s="186" t="str">
        <f>IFERROR(X23/V23,"-")</f>
        <v>-</v>
      </c>
      <c r="AA23" s="180"/>
      <c r="AB23" s="83"/>
      <c r="AC23" s="77"/>
      <c r="AD23" s="92">
        <v>2</v>
      </c>
      <c r="AE23" s="93">
        <f>IF(P23=0,"",IF(AD23=0,"",(AD23/P23)))</f>
        <v>0.33333333333333</v>
      </c>
      <c r="AF23" s="92">
        <v>1</v>
      </c>
      <c r="AG23" s="94">
        <f>IFERROR(AF23/AD23,"-")</f>
        <v>0.5</v>
      </c>
      <c r="AH23" s="95">
        <v>3000</v>
      </c>
      <c r="AI23" s="96">
        <f>IFERROR(AH23/AD23,"-")</f>
        <v>1500</v>
      </c>
      <c r="AJ23" s="97">
        <v>1</v>
      </c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0.16666666666667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0.33333333333333</v>
      </c>
      <c r="BP23" s="119">
        <v>1</v>
      </c>
      <c r="BQ23" s="120">
        <f>IFERROR(BP23/BN23,"-")</f>
        <v>0.5</v>
      </c>
      <c r="BR23" s="121">
        <v>8000</v>
      </c>
      <c r="BS23" s="122">
        <f>IFERROR(BR23/BN23,"-")</f>
        <v>4000</v>
      </c>
      <c r="BT23" s="123"/>
      <c r="BU23" s="123">
        <v>1</v>
      </c>
      <c r="BV23" s="123"/>
      <c r="BW23" s="124">
        <v>1</v>
      </c>
      <c r="BX23" s="125">
        <f>IF(P23=0,"",IF(BW23=0,"",(BW23/P23)))</f>
        <v>0.16666666666667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5000</v>
      </c>
      <c r="CQ23" s="139">
        <v>8000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3.4333333333333</v>
      </c>
      <c r="B24" s="189" t="s">
        <v>105</v>
      </c>
      <c r="C24" s="189"/>
      <c r="D24" s="189" t="s">
        <v>70</v>
      </c>
      <c r="E24" s="189" t="s">
        <v>71</v>
      </c>
      <c r="F24" s="189" t="s">
        <v>72</v>
      </c>
      <c r="G24" s="88" t="s">
        <v>106</v>
      </c>
      <c r="H24" s="88" t="s">
        <v>107</v>
      </c>
      <c r="I24" s="88" t="s">
        <v>108</v>
      </c>
      <c r="J24" s="180">
        <v>120000</v>
      </c>
      <c r="K24" s="79">
        <v>13</v>
      </c>
      <c r="L24" s="79">
        <v>0</v>
      </c>
      <c r="M24" s="79">
        <v>67</v>
      </c>
      <c r="N24" s="89">
        <v>7</v>
      </c>
      <c r="O24" s="90">
        <v>0</v>
      </c>
      <c r="P24" s="91">
        <f>N24+O24</f>
        <v>7</v>
      </c>
      <c r="Q24" s="80">
        <f>IFERROR(P24/M24,"-")</f>
        <v>0.1044776119403</v>
      </c>
      <c r="R24" s="79">
        <v>0</v>
      </c>
      <c r="S24" s="79">
        <v>4</v>
      </c>
      <c r="T24" s="80">
        <f>IFERROR(R24/(P24),"-")</f>
        <v>0</v>
      </c>
      <c r="U24" s="186">
        <f>IFERROR(J24/SUM(N24:O27),"-")</f>
        <v>9230.7692307692</v>
      </c>
      <c r="V24" s="82">
        <v>3</v>
      </c>
      <c r="W24" s="80">
        <f>IF(P24=0,"-",V24/P24)</f>
        <v>0.42857142857143</v>
      </c>
      <c r="X24" s="185">
        <v>6000</v>
      </c>
      <c r="Y24" s="186">
        <f>IFERROR(X24/P24,"-")</f>
        <v>857.14285714286</v>
      </c>
      <c r="Z24" s="186">
        <f>IFERROR(X24/V24,"-")</f>
        <v>2000</v>
      </c>
      <c r="AA24" s="180">
        <f>SUM(X24:X27)-SUM(J24:J27)</f>
        <v>292000</v>
      </c>
      <c r="AB24" s="83">
        <f>SUM(X24:X27)/SUM(J24:J27)</f>
        <v>3.4333333333333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0.28571428571429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0.42857142857143</v>
      </c>
      <c r="BP24" s="119">
        <v>1</v>
      </c>
      <c r="BQ24" s="120">
        <f>IFERROR(BP24/BN24,"-")</f>
        <v>0.33333333333333</v>
      </c>
      <c r="BR24" s="121">
        <v>1000</v>
      </c>
      <c r="BS24" s="122">
        <f>IFERROR(BR24/BN24,"-")</f>
        <v>333.33333333333</v>
      </c>
      <c r="BT24" s="123">
        <v>1</v>
      </c>
      <c r="BU24" s="123"/>
      <c r="BV24" s="123"/>
      <c r="BW24" s="124">
        <v>2</v>
      </c>
      <c r="BX24" s="125">
        <f>IF(P24=0,"",IF(BW24=0,"",(BW24/P24)))</f>
        <v>0.28571428571429</v>
      </c>
      <c r="BY24" s="126">
        <v>2</v>
      </c>
      <c r="BZ24" s="127">
        <f>IFERROR(BY24/BW24,"-")</f>
        <v>1</v>
      </c>
      <c r="CA24" s="128">
        <v>5000</v>
      </c>
      <c r="CB24" s="129">
        <f>IFERROR(CA24/BW24,"-")</f>
        <v>2500</v>
      </c>
      <c r="CC24" s="130">
        <v>1</v>
      </c>
      <c r="CD24" s="130">
        <v>1</v>
      </c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3</v>
      </c>
      <c r="CP24" s="139">
        <v>6000</v>
      </c>
      <c r="CQ24" s="139">
        <v>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109</v>
      </c>
      <c r="C25" s="189"/>
      <c r="D25" s="189" t="s">
        <v>70</v>
      </c>
      <c r="E25" s="189" t="s">
        <v>71</v>
      </c>
      <c r="F25" s="189" t="s">
        <v>68</v>
      </c>
      <c r="G25" s="88"/>
      <c r="H25" s="88"/>
      <c r="I25" s="88"/>
      <c r="J25" s="180"/>
      <c r="K25" s="79">
        <v>28</v>
      </c>
      <c r="L25" s="79">
        <v>13</v>
      </c>
      <c r="M25" s="79">
        <v>7</v>
      </c>
      <c r="N25" s="89">
        <v>3</v>
      </c>
      <c r="O25" s="90">
        <v>0</v>
      </c>
      <c r="P25" s="91">
        <f>N25+O25</f>
        <v>3</v>
      </c>
      <c r="Q25" s="80">
        <f>IFERROR(P25/M25,"-")</f>
        <v>0.42857142857143</v>
      </c>
      <c r="R25" s="79">
        <v>1</v>
      </c>
      <c r="S25" s="79">
        <v>1</v>
      </c>
      <c r="T25" s="80">
        <f>IFERROR(R25/(P25),"-")</f>
        <v>0.33333333333333</v>
      </c>
      <c r="U25" s="186"/>
      <c r="V25" s="82">
        <v>1</v>
      </c>
      <c r="W25" s="80">
        <f>IF(P25=0,"-",V25/P25)</f>
        <v>0.33333333333333</v>
      </c>
      <c r="X25" s="185">
        <v>401000</v>
      </c>
      <c r="Y25" s="186">
        <f>IFERROR(X25/P25,"-")</f>
        <v>133666.66666667</v>
      </c>
      <c r="Z25" s="186">
        <f>IFERROR(X25/V25,"-")</f>
        <v>401000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1</v>
      </c>
      <c r="BX25" s="125">
        <f>IF(P25=0,"",IF(BW25=0,"",(BW25/P25)))</f>
        <v>0.33333333333333</v>
      </c>
      <c r="BY25" s="126">
        <v>1</v>
      </c>
      <c r="BZ25" s="127">
        <f>IFERROR(BY25/BW25,"-")</f>
        <v>1</v>
      </c>
      <c r="CA25" s="128">
        <v>643000</v>
      </c>
      <c r="CB25" s="129">
        <f>IFERROR(CA25/BW25,"-")</f>
        <v>643000</v>
      </c>
      <c r="CC25" s="130"/>
      <c r="CD25" s="130"/>
      <c r="CE25" s="130">
        <v>1</v>
      </c>
      <c r="CF25" s="131">
        <v>1</v>
      </c>
      <c r="CG25" s="132">
        <f>IF(P25=0,"",IF(CF25=0,"",(CF25/P25)))</f>
        <v>0.33333333333333</v>
      </c>
      <c r="CH25" s="133">
        <v>1</v>
      </c>
      <c r="CI25" s="134">
        <f>IFERROR(CH25/CF25,"-")</f>
        <v>1</v>
      </c>
      <c r="CJ25" s="135">
        <v>3000</v>
      </c>
      <c r="CK25" s="136">
        <f>IFERROR(CJ25/CF25,"-")</f>
        <v>3000</v>
      </c>
      <c r="CL25" s="137">
        <v>1</v>
      </c>
      <c r="CM25" s="137"/>
      <c r="CN25" s="137"/>
      <c r="CO25" s="138">
        <v>1</v>
      </c>
      <c r="CP25" s="139">
        <v>401000</v>
      </c>
      <c r="CQ25" s="139">
        <v>643000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189" t="s">
        <v>110</v>
      </c>
      <c r="C26" s="189"/>
      <c r="D26" s="189" t="s">
        <v>78</v>
      </c>
      <c r="E26" s="189" t="s">
        <v>62</v>
      </c>
      <c r="F26" s="189" t="s">
        <v>72</v>
      </c>
      <c r="G26" s="88"/>
      <c r="H26" s="88" t="s">
        <v>107</v>
      </c>
      <c r="I26" s="88" t="s">
        <v>111</v>
      </c>
      <c r="J26" s="180"/>
      <c r="K26" s="79">
        <v>8</v>
      </c>
      <c r="L26" s="79">
        <v>0</v>
      </c>
      <c r="M26" s="79">
        <v>46</v>
      </c>
      <c r="N26" s="89">
        <v>2</v>
      </c>
      <c r="O26" s="90">
        <v>0</v>
      </c>
      <c r="P26" s="91">
        <f>N26+O26</f>
        <v>2</v>
      </c>
      <c r="Q26" s="80">
        <f>IFERROR(P26/M26,"-")</f>
        <v>0.043478260869565</v>
      </c>
      <c r="R26" s="79">
        <v>0</v>
      </c>
      <c r="S26" s="79">
        <v>2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0.5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112</v>
      </c>
      <c r="C27" s="189"/>
      <c r="D27" s="189" t="s">
        <v>78</v>
      </c>
      <c r="E27" s="189" t="s">
        <v>62</v>
      </c>
      <c r="F27" s="189" t="s">
        <v>68</v>
      </c>
      <c r="G27" s="88"/>
      <c r="H27" s="88"/>
      <c r="I27" s="88"/>
      <c r="J27" s="180"/>
      <c r="K27" s="79">
        <v>13</v>
      </c>
      <c r="L27" s="79">
        <v>8</v>
      </c>
      <c r="M27" s="79">
        <v>3</v>
      </c>
      <c r="N27" s="89">
        <v>1</v>
      </c>
      <c r="O27" s="90">
        <v>0</v>
      </c>
      <c r="P27" s="91">
        <f>N27+O27</f>
        <v>1</v>
      </c>
      <c r="Q27" s="80">
        <f>IFERROR(P27/M27,"-")</f>
        <v>0.33333333333333</v>
      </c>
      <c r="R27" s="79">
        <v>0</v>
      </c>
      <c r="S27" s="79">
        <v>0</v>
      </c>
      <c r="T27" s="80">
        <f>IFERROR(R27/(P27),"-")</f>
        <v>0</v>
      </c>
      <c r="U27" s="186"/>
      <c r="V27" s="82">
        <v>1</v>
      </c>
      <c r="W27" s="80">
        <f>IF(P27=0,"-",V27/P27)</f>
        <v>1</v>
      </c>
      <c r="X27" s="185">
        <v>5000</v>
      </c>
      <c r="Y27" s="186">
        <f>IFERROR(X27/P27,"-")</f>
        <v>5000</v>
      </c>
      <c r="Z27" s="186">
        <f>IFERROR(X27/V27,"-")</f>
        <v>5000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1</v>
      </c>
      <c r="CG27" s="132">
        <f>IF(P27=0,"",IF(CF27=0,"",(CF27/P27)))</f>
        <v>1</v>
      </c>
      <c r="CH27" s="133">
        <v>1</v>
      </c>
      <c r="CI27" s="134">
        <f>IFERROR(CH27/CF27,"-")</f>
        <v>1</v>
      </c>
      <c r="CJ27" s="135">
        <v>5000</v>
      </c>
      <c r="CK27" s="136">
        <f>IFERROR(CJ27/CF27,"-")</f>
        <v>5000</v>
      </c>
      <c r="CL27" s="137">
        <v>1</v>
      </c>
      <c r="CM27" s="137"/>
      <c r="CN27" s="137"/>
      <c r="CO27" s="138">
        <v>1</v>
      </c>
      <c r="CP27" s="139">
        <v>5000</v>
      </c>
      <c r="CQ27" s="139">
        <v>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1.2527777777778</v>
      </c>
      <c r="B28" s="189" t="s">
        <v>113</v>
      </c>
      <c r="C28" s="189"/>
      <c r="D28" s="189" t="s">
        <v>114</v>
      </c>
      <c r="E28" s="189" t="s">
        <v>62</v>
      </c>
      <c r="F28" s="189" t="s">
        <v>72</v>
      </c>
      <c r="G28" s="88" t="s">
        <v>115</v>
      </c>
      <c r="H28" s="88" t="s">
        <v>116</v>
      </c>
      <c r="I28" s="88" t="s">
        <v>117</v>
      </c>
      <c r="J28" s="180">
        <v>360000</v>
      </c>
      <c r="K28" s="79">
        <v>13</v>
      </c>
      <c r="L28" s="79">
        <v>0</v>
      </c>
      <c r="M28" s="79">
        <v>41</v>
      </c>
      <c r="N28" s="89">
        <v>3</v>
      </c>
      <c r="O28" s="90">
        <v>0</v>
      </c>
      <c r="P28" s="91">
        <f>N28+O28</f>
        <v>3</v>
      </c>
      <c r="Q28" s="80">
        <f>IFERROR(P28/M28,"-")</f>
        <v>0.073170731707317</v>
      </c>
      <c r="R28" s="79">
        <v>0</v>
      </c>
      <c r="S28" s="79">
        <v>2</v>
      </c>
      <c r="T28" s="80">
        <f>IFERROR(R28/(P28),"-")</f>
        <v>0</v>
      </c>
      <c r="U28" s="186">
        <f>IFERROR(J28/SUM(N28:O41),"-")</f>
        <v>8571.4285714286</v>
      </c>
      <c r="V28" s="82">
        <v>1</v>
      </c>
      <c r="W28" s="80">
        <f>IF(P28=0,"-",V28/P28)</f>
        <v>0.33333333333333</v>
      </c>
      <c r="X28" s="185">
        <v>98000</v>
      </c>
      <c r="Y28" s="186">
        <f>IFERROR(X28/P28,"-")</f>
        <v>32666.666666667</v>
      </c>
      <c r="Z28" s="186">
        <f>IFERROR(X28/V28,"-")</f>
        <v>98000</v>
      </c>
      <c r="AA28" s="180">
        <f>SUM(X28:X41)-SUM(J28:J41)</f>
        <v>91000</v>
      </c>
      <c r="AB28" s="83">
        <f>SUM(X28:X41)/SUM(J28:J41)</f>
        <v>1.2527777777778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2</v>
      </c>
      <c r="CG28" s="132">
        <f>IF(P28=0,"",IF(CF28=0,"",(CF28/P28)))</f>
        <v>0.66666666666667</v>
      </c>
      <c r="CH28" s="133">
        <v>1</v>
      </c>
      <c r="CI28" s="134">
        <f>IFERROR(CH28/CF28,"-")</f>
        <v>0.5</v>
      </c>
      <c r="CJ28" s="135">
        <v>98000</v>
      </c>
      <c r="CK28" s="136">
        <f>IFERROR(CJ28/CF28,"-")</f>
        <v>49000</v>
      </c>
      <c r="CL28" s="137"/>
      <c r="CM28" s="137"/>
      <c r="CN28" s="137">
        <v>1</v>
      </c>
      <c r="CO28" s="138">
        <v>1</v>
      </c>
      <c r="CP28" s="139">
        <v>98000</v>
      </c>
      <c r="CQ28" s="139">
        <v>98000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118</v>
      </c>
      <c r="C29" s="189"/>
      <c r="D29" s="189" t="s">
        <v>119</v>
      </c>
      <c r="E29" s="189" t="s">
        <v>91</v>
      </c>
      <c r="F29" s="189" t="s">
        <v>72</v>
      </c>
      <c r="G29" s="88" t="s">
        <v>120</v>
      </c>
      <c r="H29" s="88" t="s">
        <v>116</v>
      </c>
      <c r="I29" s="88" t="s">
        <v>121</v>
      </c>
      <c r="J29" s="180"/>
      <c r="K29" s="79">
        <v>11</v>
      </c>
      <c r="L29" s="79">
        <v>0</v>
      </c>
      <c r="M29" s="79">
        <v>31</v>
      </c>
      <c r="N29" s="89">
        <v>6</v>
      </c>
      <c r="O29" s="90">
        <v>0</v>
      </c>
      <c r="P29" s="91">
        <f>N29+O29</f>
        <v>6</v>
      </c>
      <c r="Q29" s="80">
        <f>IFERROR(P29/M29,"-")</f>
        <v>0.19354838709677</v>
      </c>
      <c r="R29" s="79">
        <v>1</v>
      </c>
      <c r="S29" s="79">
        <v>3</v>
      </c>
      <c r="T29" s="80">
        <f>IFERROR(R29/(P29),"-")</f>
        <v>0.16666666666667</v>
      </c>
      <c r="U29" s="186"/>
      <c r="V29" s="82">
        <v>1</v>
      </c>
      <c r="W29" s="80">
        <f>IF(P29=0,"-",V29/P29)</f>
        <v>0.16666666666667</v>
      </c>
      <c r="X29" s="185">
        <v>78000</v>
      </c>
      <c r="Y29" s="186">
        <f>IFERROR(X29/P29,"-")</f>
        <v>13000</v>
      </c>
      <c r="Z29" s="186">
        <f>IFERROR(X29/V29,"-")</f>
        <v>78000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0.16666666666667</v>
      </c>
      <c r="BG29" s="110">
        <v>1</v>
      </c>
      <c r="BH29" s="112">
        <f>IFERROR(BG29/BE29,"-")</f>
        <v>1</v>
      </c>
      <c r="BI29" s="113">
        <v>78000</v>
      </c>
      <c r="BJ29" s="114">
        <f>IFERROR(BI29/BE29,"-")</f>
        <v>78000</v>
      </c>
      <c r="BK29" s="115"/>
      <c r="BL29" s="115"/>
      <c r="BM29" s="115">
        <v>1</v>
      </c>
      <c r="BN29" s="117">
        <v>2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3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78000</v>
      </c>
      <c r="CQ29" s="139">
        <v>78000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122</v>
      </c>
      <c r="C30" s="189"/>
      <c r="D30" s="189" t="s">
        <v>114</v>
      </c>
      <c r="E30" s="189" t="s">
        <v>71</v>
      </c>
      <c r="F30" s="189" t="s">
        <v>72</v>
      </c>
      <c r="G30" s="88" t="s">
        <v>123</v>
      </c>
      <c r="H30" s="88" t="s">
        <v>116</v>
      </c>
      <c r="I30" s="88" t="s">
        <v>124</v>
      </c>
      <c r="J30" s="180"/>
      <c r="K30" s="79">
        <v>8</v>
      </c>
      <c r="L30" s="79">
        <v>0</v>
      </c>
      <c r="M30" s="79">
        <v>31</v>
      </c>
      <c r="N30" s="89">
        <v>3</v>
      </c>
      <c r="O30" s="90">
        <v>0</v>
      </c>
      <c r="P30" s="91">
        <f>N30+O30</f>
        <v>3</v>
      </c>
      <c r="Q30" s="80">
        <f>IFERROR(P30/M30,"-")</f>
        <v>0.096774193548387</v>
      </c>
      <c r="R30" s="79">
        <v>0</v>
      </c>
      <c r="S30" s="79">
        <v>1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0.66666666666667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125</v>
      </c>
      <c r="C31" s="189"/>
      <c r="D31" s="189" t="s">
        <v>126</v>
      </c>
      <c r="E31" s="189" t="s">
        <v>127</v>
      </c>
      <c r="F31" s="189" t="s">
        <v>72</v>
      </c>
      <c r="G31" s="88" t="s">
        <v>128</v>
      </c>
      <c r="H31" s="88" t="s">
        <v>116</v>
      </c>
      <c r="I31" s="88" t="s">
        <v>129</v>
      </c>
      <c r="J31" s="180"/>
      <c r="K31" s="79">
        <v>16</v>
      </c>
      <c r="L31" s="79">
        <v>0</v>
      </c>
      <c r="M31" s="79">
        <v>50</v>
      </c>
      <c r="N31" s="89">
        <v>6</v>
      </c>
      <c r="O31" s="90">
        <v>0</v>
      </c>
      <c r="P31" s="91">
        <f>N31+O31</f>
        <v>6</v>
      </c>
      <c r="Q31" s="80">
        <f>IFERROR(P31/M31,"-")</f>
        <v>0.12</v>
      </c>
      <c r="R31" s="79">
        <v>0</v>
      </c>
      <c r="S31" s="79">
        <v>3</v>
      </c>
      <c r="T31" s="80">
        <f>IFERROR(R31/(P31),"-")</f>
        <v>0</v>
      </c>
      <c r="U31" s="186"/>
      <c r="V31" s="82">
        <v>1</v>
      </c>
      <c r="W31" s="80">
        <f>IF(P31=0,"-",V31/P31)</f>
        <v>0.16666666666667</v>
      </c>
      <c r="X31" s="185">
        <v>1000</v>
      </c>
      <c r="Y31" s="186">
        <f>IFERROR(X31/P31,"-")</f>
        <v>166.66666666667</v>
      </c>
      <c r="Z31" s="186">
        <f>IFERROR(X31/V31,"-")</f>
        <v>1000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0.16666666666667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0.5</v>
      </c>
      <c r="BP31" s="119">
        <v>1</v>
      </c>
      <c r="BQ31" s="120">
        <f>IFERROR(BP31/BN31,"-")</f>
        <v>0.33333333333333</v>
      </c>
      <c r="BR31" s="121">
        <v>1000</v>
      </c>
      <c r="BS31" s="122">
        <f>IFERROR(BR31/BN31,"-")</f>
        <v>333.33333333333</v>
      </c>
      <c r="BT31" s="123">
        <v>1</v>
      </c>
      <c r="BU31" s="123"/>
      <c r="BV31" s="123"/>
      <c r="BW31" s="124">
        <v>1</v>
      </c>
      <c r="BX31" s="125">
        <f>IF(P31=0,"",IF(BW31=0,"",(BW31/P31)))</f>
        <v>0.16666666666667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1000</v>
      </c>
      <c r="CQ31" s="139">
        <v>1000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130</v>
      </c>
      <c r="C32" s="189"/>
      <c r="D32" s="189" t="s">
        <v>114</v>
      </c>
      <c r="E32" s="189" t="s">
        <v>62</v>
      </c>
      <c r="F32" s="189" t="s">
        <v>72</v>
      </c>
      <c r="G32" s="88" t="s">
        <v>131</v>
      </c>
      <c r="H32" s="88" t="s">
        <v>116</v>
      </c>
      <c r="I32" s="88" t="s">
        <v>132</v>
      </c>
      <c r="J32" s="180"/>
      <c r="K32" s="79">
        <v>6</v>
      </c>
      <c r="L32" s="79">
        <v>0</v>
      </c>
      <c r="M32" s="79">
        <v>25</v>
      </c>
      <c r="N32" s="89">
        <v>1</v>
      </c>
      <c r="O32" s="90">
        <v>0</v>
      </c>
      <c r="P32" s="91">
        <f>N32+O32</f>
        <v>1</v>
      </c>
      <c r="Q32" s="80">
        <f>IFERROR(P32/M32,"-")</f>
        <v>0.04</v>
      </c>
      <c r="R32" s="79">
        <v>0</v>
      </c>
      <c r="S32" s="79">
        <v>0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133</v>
      </c>
      <c r="C33" s="189"/>
      <c r="D33" s="189" t="s">
        <v>119</v>
      </c>
      <c r="E33" s="189" t="s">
        <v>91</v>
      </c>
      <c r="F33" s="189" t="s">
        <v>72</v>
      </c>
      <c r="G33" s="88" t="s">
        <v>134</v>
      </c>
      <c r="H33" s="88" t="s">
        <v>116</v>
      </c>
      <c r="I33" s="88" t="s">
        <v>135</v>
      </c>
      <c r="J33" s="180"/>
      <c r="K33" s="79">
        <v>5</v>
      </c>
      <c r="L33" s="79">
        <v>0</v>
      </c>
      <c r="M33" s="79">
        <v>41</v>
      </c>
      <c r="N33" s="89">
        <v>1</v>
      </c>
      <c r="O33" s="90">
        <v>0</v>
      </c>
      <c r="P33" s="91">
        <f>N33+O33</f>
        <v>1</v>
      </c>
      <c r="Q33" s="80">
        <f>IFERROR(P33/M33,"-")</f>
        <v>0.024390243902439</v>
      </c>
      <c r="R33" s="79">
        <v>0</v>
      </c>
      <c r="S33" s="79">
        <v>1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1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136</v>
      </c>
      <c r="C34" s="189"/>
      <c r="D34" s="189" t="s">
        <v>114</v>
      </c>
      <c r="E34" s="189" t="s">
        <v>71</v>
      </c>
      <c r="F34" s="189" t="s">
        <v>72</v>
      </c>
      <c r="G34" s="88" t="s">
        <v>137</v>
      </c>
      <c r="H34" s="88" t="s">
        <v>116</v>
      </c>
      <c r="I34" s="88" t="s">
        <v>138</v>
      </c>
      <c r="J34" s="180"/>
      <c r="K34" s="79">
        <v>7</v>
      </c>
      <c r="L34" s="79">
        <v>0</v>
      </c>
      <c r="M34" s="79">
        <v>30</v>
      </c>
      <c r="N34" s="89">
        <v>2</v>
      </c>
      <c r="O34" s="90">
        <v>0</v>
      </c>
      <c r="P34" s="91">
        <f>N34+O34</f>
        <v>2</v>
      </c>
      <c r="Q34" s="80">
        <f>IFERROR(P34/M34,"-")</f>
        <v>0.066666666666667</v>
      </c>
      <c r="R34" s="79">
        <v>0</v>
      </c>
      <c r="S34" s="79">
        <v>1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139</v>
      </c>
      <c r="C35" s="189"/>
      <c r="D35" s="189" t="s">
        <v>126</v>
      </c>
      <c r="E35" s="189" t="s">
        <v>127</v>
      </c>
      <c r="F35" s="189" t="s">
        <v>72</v>
      </c>
      <c r="G35" s="88" t="s">
        <v>140</v>
      </c>
      <c r="H35" s="88" t="s">
        <v>116</v>
      </c>
      <c r="I35" s="88" t="s">
        <v>141</v>
      </c>
      <c r="J35" s="180"/>
      <c r="K35" s="79">
        <v>1</v>
      </c>
      <c r="L35" s="79">
        <v>0</v>
      </c>
      <c r="M35" s="79">
        <v>22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186"/>
      <c r="V35" s="82">
        <v>0</v>
      </c>
      <c r="W35" s="80" t="str">
        <f>IF(P35=0,"-",V35/P35)</f>
        <v>-</v>
      </c>
      <c r="X35" s="185">
        <v>0</v>
      </c>
      <c r="Y35" s="186" t="str">
        <f>IFERROR(X35/P35,"-")</f>
        <v>-</v>
      </c>
      <c r="Z35" s="186" t="str">
        <f>IFERROR(X35/V35,"-")</f>
        <v>-</v>
      </c>
      <c r="AA35" s="18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142</v>
      </c>
      <c r="C36" s="189"/>
      <c r="D36" s="189" t="s">
        <v>114</v>
      </c>
      <c r="E36" s="189" t="s">
        <v>62</v>
      </c>
      <c r="F36" s="189" t="s">
        <v>72</v>
      </c>
      <c r="G36" s="88" t="s">
        <v>143</v>
      </c>
      <c r="H36" s="88" t="s">
        <v>116</v>
      </c>
      <c r="I36" s="88" t="s">
        <v>144</v>
      </c>
      <c r="J36" s="180"/>
      <c r="K36" s="79">
        <v>5</v>
      </c>
      <c r="L36" s="79">
        <v>0</v>
      </c>
      <c r="M36" s="79">
        <v>22</v>
      </c>
      <c r="N36" s="89">
        <v>3</v>
      </c>
      <c r="O36" s="90">
        <v>0</v>
      </c>
      <c r="P36" s="91">
        <f>N36+O36</f>
        <v>3</v>
      </c>
      <c r="Q36" s="80">
        <f>IFERROR(P36/M36,"-")</f>
        <v>0.13636363636364</v>
      </c>
      <c r="R36" s="79">
        <v>1</v>
      </c>
      <c r="S36" s="79">
        <v>1</v>
      </c>
      <c r="T36" s="80">
        <f>IFERROR(R36/(P36),"-")</f>
        <v>0.33333333333333</v>
      </c>
      <c r="U36" s="186"/>
      <c r="V36" s="82">
        <v>1</v>
      </c>
      <c r="W36" s="80">
        <f>IF(P36=0,"-",V36/P36)</f>
        <v>0.33333333333333</v>
      </c>
      <c r="X36" s="185">
        <v>2000</v>
      </c>
      <c r="Y36" s="186">
        <f>IFERROR(X36/P36,"-")</f>
        <v>666.66666666667</v>
      </c>
      <c r="Z36" s="186">
        <f>IFERROR(X36/V36,"-")</f>
        <v>2000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0.66666666666667</v>
      </c>
      <c r="BP36" s="119">
        <v>1</v>
      </c>
      <c r="BQ36" s="120">
        <f>IFERROR(BP36/BN36,"-")</f>
        <v>0.5</v>
      </c>
      <c r="BR36" s="121">
        <v>2000</v>
      </c>
      <c r="BS36" s="122">
        <f>IFERROR(BR36/BN36,"-")</f>
        <v>1000</v>
      </c>
      <c r="BT36" s="123">
        <v>1</v>
      </c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2000</v>
      </c>
      <c r="CQ36" s="139">
        <v>2000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145</v>
      </c>
      <c r="C37" s="189"/>
      <c r="D37" s="189" t="s">
        <v>119</v>
      </c>
      <c r="E37" s="189" t="s">
        <v>91</v>
      </c>
      <c r="F37" s="189" t="s">
        <v>72</v>
      </c>
      <c r="G37" s="88" t="s">
        <v>146</v>
      </c>
      <c r="H37" s="88" t="s">
        <v>116</v>
      </c>
      <c r="I37" s="191" t="s">
        <v>147</v>
      </c>
      <c r="J37" s="180"/>
      <c r="K37" s="79">
        <v>16</v>
      </c>
      <c r="L37" s="79">
        <v>0</v>
      </c>
      <c r="M37" s="79">
        <v>49</v>
      </c>
      <c r="N37" s="89">
        <v>2</v>
      </c>
      <c r="O37" s="90">
        <v>0</v>
      </c>
      <c r="P37" s="91">
        <f>N37+O37</f>
        <v>2</v>
      </c>
      <c r="Q37" s="80">
        <f>IFERROR(P37/M37,"-")</f>
        <v>0.040816326530612</v>
      </c>
      <c r="R37" s="79">
        <v>0</v>
      </c>
      <c r="S37" s="79">
        <v>0</v>
      </c>
      <c r="T37" s="80">
        <f>IFERROR(R37/(P37),"-")</f>
        <v>0</v>
      </c>
      <c r="U37" s="186"/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148</v>
      </c>
      <c r="C38" s="189"/>
      <c r="D38" s="189" t="s">
        <v>114</v>
      </c>
      <c r="E38" s="189" t="s">
        <v>71</v>
      </c>
      <c r="F38" s="189" t="s">
        <v>72</v>
      </c>
      <c r="G38" s="88" t="s">
        <v>149</v>
      </c>
      <c r="H38" s="88" t="s">
        <v>116</v>
      </c>
      <c r="I38" s="88" t="s">
        <v>150</v>
      </c>
      <c r="J38" s="180"/>
      <c r="K38" s="79">
        <v>8</v>
      </c>
      <c r="L38" s="79">
        <v>0</v>
      </c>
      <c r="M38" s="79">
        <v>22</v>
      </c>
      <c r="N38" s="89">
        <v>1</v>
      </c>
      <c r="O38" s="90">
        <v>0</v>
      </c>
      <c r="P38" s="91">
        <f>N38+O38</f>
        <v>1</v>
      </c>
      <c r="Q38" s="80">
        <f>IFERROR(P38/M38,"-")</f>
        <v>0.045454545454545</v>
      </c>
      <c r="R38" s="79">
        <v>0</v>
      </c>
      <c r="S38" s="79">
        <v>0</v>
      </c>
      <c r="T38" s="80">
        <f>IFERROR(R38/(P38),"-")</f>
        <v>0</v>
      </c>
      <c r="U38" s="186"/>
      <c r="V38" s="82">
        <v>1</v>
      </c>
      <c r="W38" s="80">
        <f>IF(P38=0,"-",V38/P38)</f>
        <v>1</v>
      </c>
      <c r="X38" s="185">
        <v>207000</v>
      </c>
      <c r="Y38" s="186">
        <f>IFERROR(X38/P38,"-")</f>
        <v>207000</v>
      </c>
      <c r="Z38" s="186">
        <f>IFERROR(X38/V38,"-")</f>
        <v>207000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1</v>
      </c>
      <c r="BP38" s="119">
        <v>1</v>
      </c>
      <c r="BQ38" s="120">
        <f>IFERROR(BP38/BN38,"-")</f>
        <v>1</v>
      </c>
      <c r="BR38" s="121">
        <v>207000</v>
      </c>
      <c r="BS38" s="122">
        <f>IFERROR(BR38/BN38,"-")</f>
        <v>207000</v>
      </c>
      <c r="BT38" s="123"/>
      <c r="BU38" s="123"/>
      <c r="BV38" s="123">
        <v>1</v>
      </c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207000</v>
      </c>
      <c r="CQ38" s="139">
        <v>207000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/>
      <c r="B39" s="189" t="s">
        <v>151</v>
      </c>
      <c r="C39" s="189"/>
      <c r="D39" s="189" t="s">
        <v>126</v>
      </c>
      <c r="E39" s="189" t="s">
        <v>127</v>
      </c>
      <c r="F39" s="189" t="s">
        <v>72</v>
      </c>
      <c r="G39" s="88" t="s">
        <v>152</v>
      </c>
      <c r="H39" s="88" t="s">
        <v>116</v>
      </c>
      <c r="I39" s="88" t="s">
        <v>153</v>
      </c>
      <c r="J39" s="180"/>
      <c r="K39" s="79">
        <v>2</v>
      </c>
      <c r="L39" s="79">
        <v>0</v>
      </c>
      <c r="M39" s="79">
        <v>11</v>
      </c>
      <c r="N39" s="89">
        <v>1</v>
      </c>
      <c r="O39" s="90">
        <v>0</v>
      </c>
      <c r="P39" s="91">
        <f>N39+O39</f>
        <v>1</v>
      </c>
      <c r="Q39" s="80">
        <f>IFERROR(P39/M39,"-")</f>
        <v>0.090909090909091</v>
      </c>
      <c r="R39" s="79">
        <v>0</v>
      </c>
      <c r="S39" s="79">
        <v>1</v>
      </c>
      <c r="T39" s="80">
        <f>IFERROR(R39/(P39),"-")</f>
        <v>0</v>
      </c>
      <c r="U39" s="186"/>
      <c r="V39" s="82">
        <v>1</v>
      </c>
      <c r="W39" s="80">
        <f>IF(P39=0,"-",V39/P39)</f>
        <v>1</v>
      </c>
      <c r="X39" s="185">
        <v>24000</v>
      </c>
      <c r="Y39" s="186">
        <f>IFERROR(X39/P39,"-")</f>
        <v>24000</v>
      </c>
      <c r="Z39" s="186">
        <f>IFERROR(X39/V39,"-")</f>
        <v>24000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1</v>
      </c>
      <c r="BG39" s="110">
        <v>1</v>
      </c>
      <c r="BH39" s="112">
        <f>IFERROR(BG39/BE39,"-")</f>
        <v>1</v>
      </c>
      <c r="BI39" s="113">
        <v>24000</v>
      </c>
      <c r="BJ39" s="114">
        <f>IFERROR(BI39/BE39,"-")</f>
        <v>24000</v>
      </c>
      <c r="BK39" s="115"/>
      <c r="BL39" s="115"/>
      <c r="BM39" s="115">
        <v>1</v>
      </c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24000</v>
      </c>
      <c r="CQ39" s="139">
        <v>24000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154</v>
      </c>
      <c r="C40" s="189"/>
      <c r="D40" s="189" t="s">
        <v>114</v>
      </c>
      <c r="E40" s="189" t="s">
        <v>62</v>
      </c>
      <c r="F40" s="189" t="s">
        <v>72</v>
      </c>
      <c r="G40" s="88" t="s">
        <v>155</v>
      </c>
      <c r="H40" s="88" t="s">
        <v>116</v>
      </c>
      <c r="I40" s="88" t="s">
        <v>156</v>
      </c>
      <c r="J40" s="180"/>
      <c r="K40" s="79">
        <v>3</v>
      </c>
      <c r="L40" s="79">
        <v>0</v>
      </c>
      <c r="M40" s="79">
        <v>22</v>
      </c>
      <c r="N40" s="89">
        <v>3</v>
      </c>
      <c r="O40" s="90">
        <v>0</v>
      </c>
      <c r="P40" s="91">
        <f>N40+O40</f>
        <v>3</v>
      </c>
      <c r="Q40" s="80">
        <f>IFERROR(P40/M40,"-")</f>
        <v>0.13636363636364</v>
      </c>
      <c r="R40" s="79">
        <v>0</v>
      </c>
      <c r="S40" s="79">
        <v>2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0.33333333333333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2</v>
      </c>
      <c r="BO40" s="118">
        <f>IF(P40=0,"",IF(BN40=0,"",(BN40/P40)))</f>
        <v>0.66666666666667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157</v>
      </c>
      <c r="C41" s="189"/>
      <c r="D41" s="189" t="s">
        <v>158</v>
      </c>
      <c r="E41" s="189" t="s">
        <v>158</v>
      </c>
      <c r="F41" s="189" t="s">
        <v>68</v>
      </c>
      <c r="G41" s="88" t="s">
        <v>159</v>
      </c>
      <c r="H41" s="88"/>
      <c r="I41" s="88"/>
      <c r="J41" s="180"/>
      <c r="K41" s="79">
        <v>84</v>
      </c>
      <c r="L41" s="79">
        <v>46</v>
      </c>
      <c r="M41" s="79">
        <v>43</v>
      </c>
      <c r="N41" s="89">
        <v>9</v>
      </c>
      <c r="O41" s="90">
        <v>1</v>
      </c>
      <c r="P41" s="91">
        <f>N41+O41</f>
        <v>10</v>
      </c>
      <c r="Q41" s="80">
        <f>IFERROR(P41/M41,"-")</f>
        <v>0.23255813953488</v>
      </c>
      <c r="R41" s="79">
        <v>1</v>
      </c>
      <c r="S41" s="79">
        <v>2</v>
      </c>
      <c r="T41" s="80">
        <f>IFERROR(R41/(P41),"-")</f>
        <v>0.1</v>
      </c>
      <c r="U41" s="186"/>
      <c r="V41" s="82">
        <v>5</v>
      </c>
      <c r="W41" s="80">
        <f>IF(P41=0,"-",V41/P41)</f>
        <v>0.5</v>
      </c>
      <c r="X41" s="185">
        <v>41000</v>
      </c>
      <c r="Y41" s="186">
        <f>IFERROR(X41/P41,"-")</f>
        <v>4100</v>
      </c>
      <c r="Z41" s="186">
        <f>IFERROR(X41/V41,"-")</f>
        <v>8200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4</v>
      </c>
      <c r="BO41" s="118">
        <f>IF(P41=0,"",IF(BN41=0,"",(BN41/P41)))</f>
        <v>0.4</v>
      </c>
      <c r="BP41" s="119">
        <v>1</v>
      </c>
      <c r="BQ41" s="120">
        <f>IFERROR(BP41/BN41,"-")</f>
        <v>0.25</v>
      </c>
      <c r="BR41" s="121">
        <v>3000</v>
      </c>
      <c r="BS41" s="122">
        <f>IFERROR(BR41/BN41,"-")</f>
        <v>750</v>
      </c>
      <c r="BT41" s="123">
        <v>1</v>
      </c>
      <c r="BU41" s="123"/>
      <c r="BV41" s="123"/>
      <c r="BW41" s="124">
        <v>1</v>
      </c>
      <c r="BX41" s="125">
        <f>IF(P41=0,"",IF(BW41=0,"",(BW41/P41)))</f>
        <v>0.1</v>
      </c>
      <c r="BY41" s="126">
        <v>1</v>
      </c>
      <c r="BZ41" s="127">
        <f>IFERROR(BY41/BW41,"-")</f>
        <v>1</v>
      </c>
      <c r="CA41" s="128">
        <v>2000</v>
      </c>
      <c r="CB41" s="129">
        <f>IFERROR(CA41/BW41,"-")</f>
        <v>2000</v>
      </c>
      <c r="CC41" s="130"/>
      <c r="CD41" s="130">
        <v>1</v>
      </c>
      <c r="CE41" s="130"/>
      <c r="CF41" s="131">
        <v>5</v>
      </c>
      <c r="CG41" s="132">
        <f>IF(P41=0,"",IF(CF41=0,"",(CF41/P41)))</f>
        <v>0.5</v>
      </c>
      <c r="CH41" s="133">
        <v>5</v>
      </c>
      <c r="CI41" s="134">
        <f>IFERROR(CH41/CF41,"-")</f>
        <v>1</v>
      </c>
      <c r="CJ41" s="135">
        <v>51000</v>
      </c>
      <c r="CK41" s="136">
        <f>IFERROR(CJ41/CF41,"-")</f>
        <v>10200</v>
      </c>
      <c r="CL41" s="137">
        <v>3</v>
      </c>
      <c r="CM41" s="137"/>
      <c r="CN41" s="137">
        <v>2</v>
      </c>
      <c r="CO41" s="138">
        <v>5</v>
      </c>
      <c r="CP41" s="139">
        <v>41000</v>
      </c>
      <c r="CQ41" s="139">
        <v>30000</v>
      </c>
      <c r="CR41" s="139">
        <v>3000</v>
      </c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0.037037037037037</v>
      </c>
      <c r="B42" s="189" t="s">
        <v>160</v>
      </c>
      <c r="C42" s="189"/>
      <c r="D42" s="189" t="s">
        <v>98</v>
      </c>
      <c r="E42" s="189" t="s">
        <v>161</v>
      </c>
      <c r="F42" s="189" t="s">
        <v>72</v>
      </c>
      <c r="G42" s="88" t="s">
        <v>162</v>
      </c>
      <c r="H42" s="88" t="s">
        <v>163</v>
      </c>
      <c r="I42" s="88" t="s">
        <v>164</v>
      </c>
      <c r="J42" s="180">
        <v>108000</v>
      </c>
      <c r="K42" s="79">
        <v>23</v>
      </c>
      <c r="L42" s="79">
        <v>0</v>
      </c>
      <c r="M42" s="79">
        <v>71</v>
      </c>
      <c r="N42" s="89">
        <v>7</v>
      </c>
      <c r="O42" s="90">
        <v>0</v>
      </c>
      <c r="P42" s="91">
        <f>N42+O42</f>
        <v>7</v>
      </c>
      <c r="Q42" s="80">
        <f>IFERROR(P42/M42,"-")</f>
        <v>0.098591549295775</v>
      </c>
      <c r="R42" s="79">
        <v>0</v>
      </c>
      <c r="S42" s="79">
        <v>3</v>
      </c>
      <c r="T42" s="80">
        <f>IFERROR(R42/(P42),"-")</f>
        <v>0</v>
      </c>
      <c r="U42" s="186">
        <f>IFERROR(J42/SUM(N42:O43),"-")</f>
        <v>13500</v>
      </c>
      <c r="V42" s="82">
        <v>1</v>
      </c>
      <c r="W42" s="80">
        <f>IF(P42=0,"-",V42/P42)</f>
        <v>0.14285714285714</v>
      </c>
      <c r="X42" s="185">
        <v>1000</v>
      </c>
      <c r="Y42" s="186">
        <f>IFERROR(X42/P42,"-")</f>
        <v>142.85714285714</v>
      </c>
      <c r="Z42" s="186">
        <f>IFERROR(X42/V42,"-")</f>
        <v>1000</v>
      </c>
      <c r="AA42" s="180">
        <f>SUM(X42:X43)-SUM(J42:J43)</f>
        <v>-104000</v>
      </c>
      <c r="AB42" s="83">
        <f>SUM(X42:X43)/SUM(J42:J43)</f>
        <v>0.037037037037037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0.14285714285714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0.14285714285714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0.42857142857143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0.28571428571429</v>
      </c>
      <c r="BY42" s="126">
        <v>1</v>
      </c>
      <c r="BZ42" s="127">
        <f>IFERROR(BY42/BW42,"-")</f>
        <v>0.5</v>
      </c>
      <c r="CA42" s="128">
        <v>1000</v>
      </c>
      <c r="CB42" s="129">
        <f>IFERROR(CA42/BW42,"-")</f>
        <v>500</v>
      </c>
      <c r="CC42" s="130">
        <v>1</v>
      </c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1000</v>
      </c>
      <c r="CQ42" s="139">
        <v>1000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165</v>
      </c>
      <c r="C43" s="189"/>
      <c r="D43" s="189" t="s">
        <v>98</v>
      </c>
      <c r="E43" s="189" t="s">
        <v>161</v>
      </c>
      <c r="F43" s="189" t="s">
        <v>68</v>
      </c>
      <c r="G43" s="88"/>
      <c r="H43" s="88"/>
      <c r="I43" s="88"/>
      <c r="J43" s="180"/>
      <c r="K43" s="79">
        <v>21</v>
      </c>
      <c r="L43" s="79">
        <v>15</v>
      </c>
      <c r="M43" s="79">
        <v>7</v>
      </c>
      <c r="N43" s="89">
        <v>1</v>
      </c>
      <c r="O43" s="90">
        <v>0</v>
      </c>
      <c r="P43" s="91">
        <f>N43+O43</f>
        <v>1</v>
      </c>
      <c r="Q43" s="80">
        <f>IFERROR(P43/M43,"-")</f>
        <v>0.14285714285714</v>
      </c>
      <c r="R43" s="79">
        <v>0</v>
      </c>
      <c r="S43" s="79">
        <v>0</v>
      </c>
      <c r="T43" s="80">
        <f>IFERROR(R43/(P43),"-")</f>
        <v>0</v>
      </c>
      <c r="U43" s="186"/>
      <c r="V43" s="82">
        <v>1</v>
      </c>
      <c r="W43" s="80">
        <f>IF(P43=0,"-",V43/P43)</f>
        <v>1</v>
      </c>
      <c r="X43" s="185">
        <v>3000</v>
      </c>
      <c r="Y43" s="186">
        <f>IFERROR(X43/P43,"-")</f>
        <v>3000</v>
      </c>
      <c r="Z43" s="186">
        <f>IFERROR(X43/V43,"-")</f>
        <v>3000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1</v>
      </c>
      <c r="BY43" s="126">
        <v>1</v>
      </c>
      <c r="BZ43" s="127">
        <f>IFERROR(BY43/BW43,"-")</f>
        <v>1</v>
      </c>
      <c r="CA43" s="128">
        <v>3000</v>
      </c>
      <c r="CB43" s="129">
        <f>IFERROR(CA43/BW43,"-")</f>
        <v>3000</v>
      </c>
      <c r="CC43" s="130">
        <v>1</v>
      </c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3000</v>
      </c>
      <c r="CQ43" s="139">
        <v>3000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2.3981481481481</v>
      </c>
      <c r="B44" s="189" t="s">
        <v>166</v>
      </c>
      <c r="C44" s="189"/>
      <c r="D44" s="189" t="s">
        <v>98</v>
      </c>
      <c r="E44" s="189" t="s">
        <v>161</v>
      </c>
      <c r="F44" s="189" t="s">
        <v>72</v>
      </c>
      <c r="G44" s="88" t="s">
        <v>167</v>
      </c>
      <c r="H44" s="88" t="s">
        <v>163</v>
      </c>
      <c r="I44" s="190" t="s">
        <v>168</v>
      </c>
      <c r="J44" s="180">
        <v>108000</v>
      </c>
      <c r="K44" s="79">
        <v>29</v>
      </c>
      <c r="L44" s="79">
        <v>0</v>
      </c>
      <c r="M44" s="79">
        <v>99</v>
      </c>
      <c r="N44" s="89">
        <v>8</v>
      </c>
      <c r="O44" s="90">
        <v>0</v>
      </c>
      <c r="P44" s="91">
        <f>N44+O44</f>
        <v>8</v>
      </c>
      <c r="Q44" s="80">
        <f>IFERROR(P44/M44,"-")</f>
        <v>0.080808080808081</v>
      </c>
      <c r="R44" s="79">
        <v>0</v>
      </c>
      <c r="S44" s="79">
        <v>3</v>
      </c>
      <c r="T44" s="80">
        <f>IFERROR(R44/(P44),"-")</f>
        <v>0</v>
      </c>
      <c r="U44" s="186">
        <f>IFERROR(J44/SUM(N44:O45),"-")</f>
        <v>7200</v>
      </c>
      <c r="V44" s="82">
        <v>1</v>
      </c>
      <c r="W44" s="80">
        <f>IF(P44=0,"-",V44/P44)</f>
        <v>0.125</v>
      </c>
      <c r="X44" s="185">
        <v>95000</v>
      </c>
      <c r="Y44" s="186">
        <f>IFERROR(X44/P44,"-")</f>
        <v>11875</v>
      </c>
      <c r="Z44" s="186">
        <f>IFERROR(X44/V44,"-")</f>
        <v>95000</v>
      </c>
      <c r="AA44" s="180">
        <f>SUM(X44:X45)-SUM(J44:J45)</f>
        <v>151000</v>
      </c>
      <c r="AB44" s="83">
        <f>SUM(X44:X45)/SUM(J44:J45)</f>
        <v>2.3981481481481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0.125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3</v>
      </c>
      <c r="BF44" s="111">
        <f>IF(P44=0,"",IF(BE44=0,"",(BE44/P44)))</f>
        <v>0.375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0.25</v>
      </c>
      <c r="BP44" s="119">
        <v>1</v>
      </c>
      <c r="BQ44" s="120">
        <f>IFERROR(BP44/BN44,"-")</f>
        <v>0.5</v>
      </c>
      <c r="BR44" s="121">
        <v>95000</v>
      </c>
      <c r="BS44" s="122">
        <f>IFERROR(BR44/BN44,"-")</f>
        <v>47500</v>
      </c>
      <c r="BT44" s="123"/>
      <c r="BU44" s="123"/>
      <c r="BV44" s="123">
        <v>1</v>
      </c>
      <c r="BW44" s="124">
        <v>2</v>
      </c>
      <c r="BX44" s="125">
        <f>IF(P44=0,"",IF(BW44=0,"",(BW44/P44)))</f>
        <v>0.25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95000</v>
      </c>
      <c r="CQ44" s="139">
        <v>95000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169</v>
      </c>
      <c r="C45" s="189"/>
      <c r="D45" s="189" t="s">
        <v>98</v>
      </c>
      <c r="E45" s="189" t="s">
        <v>161</v>
      </c>
      <c r="F45" s="189" t="s">
        <v>68</v>
      </c>
      <c r="G45" s="88"/>
      <c r="H45" s="88"/>
      <c r="I45" s="88"/>
      <c r="J45" s="180"/>
      <c r="K45" s="79">
        <v>30</v>
      </c>
      <c r="L45" s="79">
        <v>23</v>
      </c>
      <c r="M45" s="79">
        <v>17</v>
      </c>
      <c r="N45" s="89">
        <v>7</v>
      </c>
      <c r="O45" s="90">
        <v>0</v>
      </c>
      <c r="P45" s="91">
        <f>N45+O45</f>
        <v>7</v>
      </c>
      <c r="Q45" s="80">
        <f>IFERROR(P45/M45,"-")</f>
        <v>0.41176470588235</v>
      </c>
      <c r="R45" s="79">
        <v>1</v>
      </c>
      <c r="S45" s="79">
        <v>2</v>
      </c>
      <c r="T45" s="80">
        <f>IFERROR(R45/(P45),"-")</f>
        <v>0.14285714285714</v>
      </c>
      <c r="U45" s="186"/>
      <c r="V45" s="82">
        <v>3</v>
      </c>
      <c r="W45" s="80">
        <f>IF(P45=0,"-",V45/P45)</f>
        <v>0.42857142857143</v>
      </c>
      <c r="X45" s="185">
        <v>164000</v>
      </c>
      <c r="Y45" s="186">
        <f>IFERROR(X45/P45,"-")</f>
        <v>23428.571428571</v>
      </c>
      <c r="Z45" s="186">
        <f>IFERROR(X45/V45,"-")</f>
        <v>54666.666666667</v>
      </c>
      <c r="AA45" s="180"/>
      <c r="AB45" s="83"/>
      <c r="AC45" s="77"/>
      <c r="AD45" s="92">
        <v>1</v>
      </c>
      <c r="AE45" s="93">
        <f>IF(P45=0,"",IF(AD45=0,"",(AD45/P45)))</f>
        <v>0.14285714285714</v>
      </c>
      <c r="AF45" s="92"/>
      <c r="AG45" s="94">
        <f>IFERROR(AF45/AD45,"-")</f>
        <v>0</v>
      </c>
      <c r="AH45" s="95"/>
      <c r="AI45" s="96">
        <f>IFERROR(AH45/AD45,"-")</f>
        <v>0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0.14285714285714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4</v>
      </c>
      <c r="BX45" s="125">
        <f>IF(P45=0,"",IF(BW45=0,"",(BW45/P45)))</f>
        <v>0.57142857142857</v>
      </c>
      <c r="BY45" s="126">
        <v>2</v>
      </c>
      <c r="BZ45" s="127">
        <f>IFERROR(BY45/BW45,"-")</f>
        <v>0.5</v>
      </c>
      <c r="CA45" s="128">
        <v>19000</v>
      </c>
      <c r="CB45" s="129">
        <f>IFERROR(CA45/BW45,"-")</f>
        <v>4750</v>
      </c>
      <c r="CC45" s="130">
        <v>1</v>
      </c>
      <c r="CD45" s="130"/>
      <c r="CE45" s="130">
        <v>1</v>
      </c>
      <c r="CF45" s="131">
        <v>1</v>
      </c>
      <c r="CG45" s="132">
        <f>IF(P45=0,"",IF(CF45=0,"",(CF45/P45)))</f>
        <v>0.14285714285714</v>
      </c>
      <c r="CH45" s="133">
        <v>1</v>
      </c>
      <c r="CI45" s="134">
        <f>IFERROR(CH45/CF45,"-")</f>
        <v>1</v>
      </c>
      <c r="CJ45" s="135">
        <v>145000</v>
      </c>
      <c r="CK45" s="136">
        <f>IFERROR(CJ45/CF45,"-")</f>
        <v>145000</v>
      </c>
      <c r="CL45" s="137"/>
      <c r="CM45" s="137"/>
      <c r="CN45" s="137">
        <v>1</v>
      </c>
      <c r="CO45" s="138">
        <v>3</v>
      </c>
      <c r="CP45" s="139">
        <v>164000</v>
      </c>
      <c r="CQ45" s="139">
        <v>145000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1.5375</v>
      </c>
      <c r="B46" s="189" t="s">
        <v>170</v>
      </c>
      <c r="C46" s="189"/>
      <c r="D46" s="189" t="s">
        <v>70</v>
      </c>
      <c r="E46" s="189" t="s">
        <v>62</v>
      </c>
      <c r="F46" s="189" t="s">
        <v>72</v>
      </c>
      <c r="G46" s="88" t="s">
        <v>171</v>
      </c>
      <c r="H46" s="88" t="s">
        <v>163</v>
      </c>
      <c r="I46" s="191" t="s">
        <v>172</v>
      </c>
      <c r="J46" s="180">
        <v>96000</v>
      </c>
      <c r="K46" s="79">
        <v>28</v>
      </c>
      <c r="L46" s="79">
        <v>0</v>
      </c>
      <c r="M46" s="79">
        <v>72</v>
      </c>
      <c r="N46" s="89">
        <v>11</v>
      </c>
      <c r="O46" s="90">
        <v>0</v>
      </c>
      <c r="P46" s="91">
        <f>N46+O46</f>
        <v>11</v>
      </c>
      <c r="Q46" s="80">
        <f>IFERROR(P46/M46,"-")</f>
        <v>0.15277777777778</v>
      </c>
      <c r="R46" s="79">
        <v>1</v>
      </c>
      <c r="S46" s="79">
        <v>1</v>
      </c>
      <c r="T46" s="80">
        <f>IFERROR(R46/(P46),"-")</f>
        <v>0.090909090909091</v>
      </c>
      <c r="U46" s="186">
        <f>IFERROR(J46/SUM(N46:O47),"-")</f>
        <v>5647.0588235294</v>
      </c>
      <c r="V46" s="82">
        <v>2</v>
      </c>
      <c r="W46" s="80">
        <f>IF(P46=0,"-",V46/P46)</f>
        <v>0.18181818181818</v>
      </c>
      <c r="X46" s="185">
        <v>11600</v>
      </c>
      <c r="Y46" s="186">
        <f>IFERROR(X46/P46,"-")</f>
        <v>1054.5454545455</v>
      </c>
      <c r="Z46" s="186">
        <f>IFERROR(X46/V46,"-")</f>
        <v>5800</v>
      </c>
      <c r="AA46" s="180">
        <f>SUM(X46:X47)-SUM(J46:J47)</f>
        <v>51600</v>
      </c>
      <c r="AB46" s="83">
        <f>SUM(X46:X47)/SUM(J46:J47)</f>
        <v>1.5375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0.090909090909091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7</v>
      </c>
      <c r="BO46" s="118">
        <f>IF(P46=0,"",IF(BN46=0,"",(BN46/P46)))</f>
        <v>0.63636363636364</v>
      </c>
      <c r="BP46" s="119">
        <v>2</v>
      </c>
      <c r="BQ46" s="120">
        <f>IFERROR(BP46/BN46,"-")</f>
        <v>0.28571428571429</v>
      </c>
      <c r="BR46" s="121">
        <v>16000</v>
      </c>
      <c r="BS46" s="122">
        <f>IFERROR(BR46/BN46,"-")</f>
        <v>2285.7142857143</v>
      </c>
      <c r="BT46" s="123">
        <v>1</v>
      </c>
      <c r="BU46" s="123"/>
      <c r="BV46" s="123">
        <v>1</v>
      </c>
      <c r="BW46" s="124">
        <v>3</v>
      </c>
      <c r="BX46" s="125">
        <f>IF(P46=0,"",IF(BW46=0,"",(BW46/P46)))</f>
        <v>0.27272727272727</v>
      </c>
      <c r="BY46" s="126">
        <v>1</v>
      </c>
      <c r="BZ46" s="127">
        <f>IFERROR(BY46/BW46,"-")</f>
        <v>0.33333333333333</v>
      </c>
      <c r="CA46" s="128">
        <v>8600</v>
      </c>
      <c r="CB46" s="129">
        <f>IFERROR(CA46/BW46,"-")</f>
        <v>2866.6666666667</v>
      </c>
      <c r="CC46" s="130"/>
      <c r="CD46" s="130"/>
      <c r="CE46" s="130">
        <v>1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2</v>
      </c>
      <c r="CP46" s="139">
        <v>11600</v>
      </c>
      <c r="CQ46" s="139">
        <v>13000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173</v>
      </c>
      <c r="C47" s="189"/>
      <c r="D47" s="189" t="s">
        <v>70</v>
      </c>
      <c r="E47" s="189" t="s">
        <v>62</v>
      </c>
      <c r="F47" s="189" t="s">
        <v>68</v>
      </c>
      <c r="G47" s="88"/>
      <c r="H47" s="88"/>
      <c r="I47" s="88"/>
      <c r="J47" s="180"/>
      <c r="K47" s="79">
        <v>22</v>
      </c>
      <c r="L47" s="79">
        <v>15</v>
      </c>
      <c r="M47" s="79">
        <v>7</v>
      </c>
      <c r="N47" s="89">
        <v>6</v>
      </c>
      <c r="O47" s="90">
        <v>0</v>
      </c>
      <c r="P47" s="91">
        <f>N47+O47</f>
        <v>6</v>
      </c>
      <c r="Q47" s="80">
        <f>IFERROR(P47/M47,"-")</f>
        <v>0.85714285714286</v>
      </c>
      <c r="R47" s="79">
        <v>0</v>
      </c>
      <c r="S47" s="79">
        <v>0</v>
      </c>
      <c r="T47" s="80">
        <f>IFERROR(R47/(P47),"-")</f>
        <v>0</v>
      </c>
      <c r="U47" s="186"/>
      <c r="V47" s="82">
        <v>2</v>
      </c>
      <c r="W47" s="80">
        <f>IF(P47=0,"-",V47/P47)</f>
        <v>0.33333333333333</v>
      </c>
      <c r="X47" s="185">
        <v>136000</v>
      </c>
      <c r="Y47" s="186">
        <f>IFERROR(X47/P47,"-")</f>
        <v>22666.666666667</v>
      </c>
      <c r="Z47" s="186">
        <f>IFERROR(X47/V47,"-")</f>
        <v>68000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0.16666666666667</v>
      </c>
      <c r="AO47" s="98">
        <v>1</v>
      </c>
      <c r="AP47" s="100">
        <f>IFERROR(AO47/AM47,"-")</f>
        <v>1</v>
      </c>
      <c r="AQ47" s="101">
        <v>3000</v>
      </c>
      <c r="AR47" s="102">
        <f>IFERROR(AQ47/AM47,"-")</f>
        <v>3000</v>
      </c>
      <c r="AS47" s="103">
        <v>1</v>
      </c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4</v>
      </c>
      <c r="BO47" s="118">
        <f>IF(P47=0,"",IF(BN47=0,"",(BN47/P47)))</f>
        <v>0.66666666666667</v>
      </c>
      <c r="BP47" s="119">
        <v>1</v>
      </c>
      <c r="BQ47" s="120">
        <f>IFERROR(BP47/BN47,"-")</f>
        <v>0.25</v>
      </c>
      <c r="BR47" s="121">
        <v>133000</v>
      </c>
      <c r="BS47" s="122">
        <f>IFERROR(BR47/BN47,"-")</f>
        <v>33250</v>
      </c>
      <c r="BT47" s="123"/>
      <c r="BU47" s="123"/>
      <c r="BV47" s="123">
        <v>1</v>
      </c>
      <c r="BW47" s="124">
        <v>1</v>
      </c>
      <c r="BX47" s="125">
        <f>IF(P47=0,"",IF(BW47=0,"",(BW47/P47)))</f>
        <v>0.16666666666667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136000</v>
      </c>
      <c r="CQ47" s="139">
        <v>133000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30"/>
      <c r="B48" s="85"/>
      <c r="C48" s="86"/>
      <c r="D48" s="86"/>
      <c r="E48" s="86"/>
      <c r="F48" s="87"/>
      <c r="G48" s="88"/>
      <c r="H48" s="88"/>
      <c r="I48" s="88"/>
      <c r="J48" s="181"/>
      <c r="K48" s="34"/>
      <c r="L48" s="34"/>
      <c r="M48" s="31"/>
      <c r="N48" s="23"/>
      <c r="O48" s="23"/>
      <c r="P48" s="23"/>
      <c r="Q48" s="32"/>
      <c r="R48" s="32"/>
      <c r="S48" s="23"/>
      <c r="T48" s="32"/>
      <c r="U48" s="187"/>
      <c r="V48" s="25"/>
      <c r="W48" s="25"/>
      <c r="X48" s="187"/>
      <c r="Y48" s="187"/>
      <c r="Z48" s="187"/>
      <c r="AA48" s="187"/>
      <c r="AB48" s="33"/>
      <c r="AC48" s="57"/>
      <c r="AD48" s="61"/>
      <c r="AE48" s="62"/>
      <c r="AF48" s="61"/>
      <c r="AG48" s="65"/>
      <c r="AH48" s="66"/>
      <c r="AI48" s="67"/>
      <c r="AJ48" s="68"/>
      <c r="AK48" s="68"/>
      <c r="AL48" s="68"/>
      <c r="AM48" s="61"/>
      <c r="AN48" s="62"/>
      <c r="AO48" s="61"/>
      <c r="AP48" s="65"/>
      <c r="AQ48" s="66"/>
      <c r="AR48" s="67"/>
      <c r="AS48" s="68"/>
      <c r="AT48" s="68"/>
      <c r="AU48" s="68"/>
      <c r="AV48" s="61"/>
      <c r="AW48" s="62"/>
      <c r="AX48" s="61"/>
      <c r="AY48" s="65"/>
      <c r="AZ48" s="66"/>
      <c r="BA48" s="67"/>
      <c r="BB48" s="68"/>
      <c r="BC48" s="68"/>
      <c r="BD48" s="68"/>
      <c r="BE48" s="61"/>
      <c r="BF48" s="62"/>
      <c r="BG48" s="61"/>
      <c r="BH48" s="65"/>
      <c r="BI48" s="66"/>
      <c r="BJ48" s="67"/>
      <c r="BK48" s="68"/>
      <c r="BL48" s="68"/>
      <c r="BM48" s="68"/>
      <c r="BN48" s="63"/>
      <c r="BO48" s="64"/>
      <c r="BP48" s="61"/>
      <c r="BQ48" s="65"/>
      <c r="BR48" s="66"/>
      <c r="BS48" s="67"/>
      <c r="BT48" s="68"/>
      <c r="BU48" s="68"/>
      <c r="BV48" s="68"/>
      <c r="BW48" s="63"/>
      <c r="BX48" s="64"/>
      <c r="BY48" s="61"/>
      <c r="BZ48" s="65"/>
      <c r="CA48" s="66"/>
      <c r="CB48" s="67"/>
      <c r="CC48" s="68"/>
      <c r="CD48" s="68"/>
      <c r="CE48" s="68"/>
      <c r="CF48" s="63"/>
      <c r="CG48" s="64"/>
      <c r="CH48" s="61"/>
      <c r="CI48" s="65"/>
      <c r="CJ48" s="66"/>
      <c r="CK48" s="67"/>
      <c r="CL48" s="68"/>
      <c r="CM48" s="68"/>
      <c r="CN48" s="68"/>
      <c r="CO48" s="69"/>
      <c r="CP48" s="66"/>
      <c r="CQ48" s="66"/>
      <c r="CR48" s="66"/>
      <c r="CS48" s="70"/>
    </row>
    <row r="49" spans="1:98">
      <c r="A49" s="30"/>
      <c r="B49" s="37"/>
      <c r="C49" s="21"/>
      <c r="D49" s="21"/>
      <c r="E49" s="21"/>
      <c r="F49" s="22"/>
      <c r="G49" s="36"/>
      <c r="H49" s="36"/>
      <c r="I49" s="73"/>
      <c r="J49" s="182"/>
      <c r="K49" s="34"/>
      <c r="L49" s="34"/>
      <c r="M49" s="31"/>
      <c r="N49" s="23"/>
      <c r="O49" s="23"/>
      <c r="P49" s="23"/>
      <c r="Q49" s="32"/>
      <c r="R49" s="32"/>
      <c r="S49" s="23"/>
      <c r="T49" s="32"/>
      <c r="U49" s="187"/>
      <c r="V49" s="25"/>
      <c r="W49" s="25"/>
      <c r="X49" s="187"/>
      <c r="Y49" s="187"/>
      <c r="Z49" s="187"/>
      <c r="AA49" s="187"/>
      <c r="AB49" s="33"/>
      <c r="AC49" s="59"/>
      <c r="AD49" s="61"/>
      <c r="AE49" s="62"/>
      <c r="AF49" s="61"/>
      <c r="AG49" s="65"/>
      <c r="AH49" s="66"/>
      <c r="AI49" s="67"/>
      <c r="AJ49" s="68"/>
      <c r="AK49" s="68"/>
      <c r="AL49" s="68"/>
      <c r="AM49" s="61"/>
      <c r="AN49" s="62"/>
      <c r="AO49" s="61"/>
      <c r="AP49" s="65"/>
      <c r="AQ49" s="66"/>
      <c r="AR49" s="67"/>
      <c r="AS49" s="68"/>
      <c r="AT49" s="68"/>
      <c r="AU49" s="68"/>
      <c r="AV49" s="61"/>
      <c r="AW49" s="62"/>
      <c r="AX49" s="61"/>
      <c r="AY49" s="65"/>
      <c r="AZ49" s="66"/>
      <c r="BA49" s="67"/>
      <c r="BB49" s="68"/>
      <c r="BC49" s="68"/>
      <c r="BD49" s="68"/>
      <c r="BE49" s="61"/>
      <c r="BF49" s="62"/>
      <c r="BG49" s="61"/>
      <c r="BH49" s="65"/>
      <c r="BI49" s="66"/>
      <c r="BJ49" s="67"/>
      <c r="BK49" s="68"/>
      <c r="BL49" s="68"/>
      <c r="BM49" s="68"/>
      <c r="BN49" s="63"/>
      <c r="BO49" s="64"/>
      <c r="BP49" s="61"/>
      <c r="BQ49" s="65"/>
      <c r="BR49" s="66"/>
      <c r="BS49" s="67"/>
      <c r="BT49" s="68"/>
      <c r="BU49" s="68"/>
      <c r="BV49" s="68"/>
      <c r="BW49" s="63"/>
      <c r="BX49" s="64"/>
      <c r="BY49" s="61"/>
      <c r="BZ49" s="65"/>
      <c r="CA49" s="66"/>
      <c r="CB49" s="67"/>
      <c r="CC49" s="68"/>
      <c r="CD49" s="68"/>
      <c r="CE49" s="68"/>
      <c r="CF49" s="63"/>
      <c r="CG49" s="64"/>
      <c r="CH49" s="61"/>
      <c r="CI49" s="65"/>
      <c r="CJ49" s="66"/>
      <c r="CK49" s="67"/>
      <c r="CL49" s="68"/>
      <c r="CM49" s="68"/>
      <c r="CN49" s="68"/>
      <c r="CO49" s="69"/>
      <c r="CP49" s="66"/>
      <c r="CQ49" s="66"/>
      <c r="CR49" s="66"/>
      <c r="CS49" s="70"/>
    </row>
    <row r="50" spans="1:98">
      <c r="A50" s="19">
        <f>AB50</f>
        <v>1.3537202380952</v>
      </c>
      <c r="B50" s="39"/>
      <c r="C50" s="39"/>
      <c r="D50" s="39"/>
      <c r="E50" s="39"/>
      <c r="F50" s="39"/>
      <c r="G50" s="40" t="s">
        <v>174</v>
      </c>
      <c r="H50" s="40"/>
      <c r="I50" s="40"/>
      <c r="J50" s="183">
        <f>SUM(J6:J49)</f>
        <v>2016000</v>
      </c>
      <c r="K50" s="41">
        <f>SUM(K6:K49)</f>
        <v>966</v>
      </c>
      <c r="L50" s="41">
        <f>SUM(L6:L49)</f>
        <v>301</v>
      </c>
      <c r="M50" s="41">
        <f>SUM(M6:M49)</f>
        <v>1585</v>
      </c>
      <c r="N50" s="41">
        <f>SUM(N6:N49)</f>
        <v>214</v>
      </c>
      <c r="O50" s="41">
        <f>SUM(O6:O49)</f>
        <v>1</v>
      </c>
      <c r="P50" s="41">
        <f>SUM(P6:P49)</f>
        <v>215</v>
      </c>
      <c r="Q50" s="42">
        <f>IFERROR(P50/M50,"-")</f>
        <v>0.13564668769716</v>
      </c>
      <c r="R50" s="76">
        <f>SUM(R6:R49)</f>
        <v>20</v>
      </c>
      <c r="S50" s="76">
        <f>SUM(S6:S49)</f>
        <v>64</v>
      </c>
      <c r="T50" s="42">
        <f>IFERROR(R50/P50,"-")</f>
        <v>0.093023255813953</v>
      </c>
      <c r="U50" s="188">
        <f>IFERROR(J50/P50,"-")</f>
        <v>9376.7441860465</v>
      </c>
      <c r="V50" s="44">
        <f>SUM(V6:V49)</f>
        <v>52</v>
      </c>
      <c r="W50" s="42">
        <f>IFERROR(V50/P50,"-")</f>
        <v>0.24186046511628</v>
      </c>
      <c r="X50" s="183">
        <f>SUM(X6:X49)</f>
        <v>2729100</v>
      </c>
      <c r="Y50" s="183">
        <f>IFERROR(X50/P50,"-")</f>
        <v>12693.488372093</v>
      </c>
      <c r="Z50" s="183">
        <f>IFERROR(X50/V50,"-")</f>
        <v>52482.692307692</v>
      </c>
      <c r="AA50" s="183">
        <f>X50-J50</f>
        <v>713100</v>
      </c>
      <c r="AB50" s="45">
        <f>X50/J50</f>
        <v>1.3537202380952</v>
      </c>
      <c r="AC50" s="58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3"/>
    <mergeCell ref="J8:J13"/>
    <mergeCell ref="U8:U13"/>
    <mergeCell ref="AA8:AA13"/>
    <mergeCell ref="AB8:AB13"/>
    <mergeCell ref="A14:A23"/>
    <mergeCell ref="J14:J23"/>
    <mergeCell ref="U14:U23"/>
    <mergeCell ref="AA14:AA23"/>
    <mergeCell ref="AB14:AB23"/>
    <mergeCell ref="A24:A27"/>
    <mergeCell ref="J24:J27"/>
    <mergeCell ref="U24:U27"/>
    <mergeCell ref="AA24:AA27"/>
    <mergeCell ref="AB24:AB27"/>
    <mergeCell ref="A28:A41"/>
    <mergeCell ref="J28:J41"/>
    <mergeCell ref="U28:U41"/>
    <mergeCell ref="AA28:AA41"/>
    <mergeCell ref="AB28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