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<sst xmlns="http://schemas.openxmlformats.org/spreadsheetml/2006/main" uniqueCount="79">
  <si>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</si>
  <si>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</si>
  <si>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</si>
  <si>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</si>
  <si>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</si>
  <si>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</si>
  <si>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</si>
  <si>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</si>
  <si>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</si>
  <si>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</si>
  <si>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</si>
  <si>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</si>
  <si>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</si>
  <si>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</si>
  <si>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</si>
  <si>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</si>
  <si>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</si>
  <si>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</si>
  <si>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</si>
  <si>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</si>
  <si>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</si>
  <si>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</si>
  <si>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</si>
  <si>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</si>
  <si>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08月</t>
  </si>
  <si>
    <t>わくドキ</t>
  </si>
  <si>
    <t>最終更新日</t>
  </si>
  <si>
    <t>11月30日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</si>
  <si>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</si>
  <si>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</si>
  <si>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</si>
  <si>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</si>
  <si>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</si>
  <si>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</si>
  <si>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</si>
  <si>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</si>
  <si>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</si>
  <si>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</si>
  <si>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</si>
  <si>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</si>
  <si>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</si>
  <si>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</si>
  <si>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</si>
  <si>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</si>
  <si>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</si>
  <si>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</si>
  <si>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</si>
  <si>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</si>
  <si>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</si>
  <si>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</si>
  <si>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</si>
  <si>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</si>
  <si>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</si>
  <si>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</si>
  <si>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</si>
  <si>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</si>
  <si>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</si>
  <si>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</si>
  <si>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</si>
  <si>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</si>
  <si>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np2957</t>
  </si>
  <si>
    <t>①右女3（緒方泰子）</t>
  </si>
  <si>
    <t>欲しい、欲しい、欲しい！</t>
  </si>
  <si>
    <t>lp03_a</t>
  </si>
  <si>
    <t>ニッカン西部</t>
  </si>
  <si>
    <t>半2段つかみ20段保証</t>
  </si>
  <si>
    <t>1～10日</t>
  </si>
  <si>
    <t>np2958</t>
  </si>
  <si>
    <t>②旧デイリー風（赤い服女性）</t>
  </si>
  <si>
    <t>日本の出会い系番付第1位に推薦します</t>
  </si>
  <si>
    <t>11～20日</t>
  </si>
  <si>
    <t>np2959</t>
  </si>
  <si>
    <t>③求人風（森沢かな）</t>
  </si>
  <si>
    <t>もう50代の熟女だけど</t>
  </si>
  <si>
    <t>21～31日</t>
  </si>
  <si>
    <t>np2960</t>
  </si>
  <si>
    <t>(空電共通)</t>
  </si>
  <si>
    <t>空電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</si>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</sst>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4</v>
      </c>
      <c r="D6" s="180">
        <v>240000</v>
      </c>
      <c r="E6" s="79">
        <v>101</v>
      </c>
      <c r="F6" s="79">
        <v>45</v>
      </c>
      <c r="G6" s="79">
        <v>164</v>
      </c>
      <c r="H6" s="89">
        <v>29</v>
      </c>
      <c r="I6" s="90">
        <v>0</v>
      </c>
      <c r="J6" s="143">
        <f>H6+I6</f>
        <v>29</v>
      </c>
      <c r="K6" s="80">
        <f>IFERROR(J6/G6,"-")</f>
        <v>0.17682926829268</v>
      </c>
      <c r="L6" s="79">
        <v>2</v>
      </c>
      <c r="M6" s="79">
        <v>6</v>
      </c>
      <c r="N6" s="80">
        <f>IFERROR(L6/J6,"-")</f>
        <v>0.068965517241379</v>
      </c>
      <c r="O6" s="81">
        <f>IFERROR(D6/J6,"-")</f>
        <v>8275.8620689655</v>
      </c>
      <c r="P6" s="82">
        <v>4</v>
      </c>
      <c r="Q6" s="80">
        <f>IFERROR(P6/J6,"-")</f>
        <v>0.13793103448276</v>
      </c>
      <c r="R6" s="185">
        <v>64000</v>
      </c>
      <c r="S6" s="186">
        <f>IFERROR(R6/J6,"-")</f>
        <v>2206.8965517241</v>
      </c>
      <c r="T6" s="186">
        <f>IFERROR(R6/P6,"-")</f>
        <v>16000</v>
      </c>
      <c r="U6" s="180">
        <f>IFERROR(R6-D6,"-")</f>
        <v>-176000</v>
      </c>
      <c r="V6" s="83">
        <f>R6/D6</f>
        <v>0.26666666666667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240000</v>
      </c>
      <c r="E9" s="41">
        <f>SUM(E6:E7)</f>
        <v>101</v>
      </c>
      <c r="F9" s="41">
        <f>SUM(F6:F7)</f>
        <v>45</v>
      </c>
      <c r="G9" s="41">
        <f>SUM(G6:G7)</f>
        <v>164</v>
      </c>
      <c r="H9" s="41">
        <f>SUM(H6:H7)</f>
        <v>29</v>
      </c>
      <c r="I9" s="41">
        <f>SUM(I6:I7)</f>
        <v>0</v>
      </c>
      <c r="J9" s="41">
        <f>SUM(J6:J7)</f>
        <v>29</v>
      </c>
      <c r="K9" s="42">
        <f>IFERROR(J9/G9,"-")</f>
        <v>0.17682926829268</v>
      </c>
      <c r="L9" s="76">
        <f>SUM(L6:L7)</f>
        <v>2</v>
      </c>
      <c r="M9" s="76">
        <f>SUM(M6:M7)</f>
        <v>6</v>
      </c>
      <c r="N9" s="42">
        <f>IFERROR(L9/J9,"-")</f>
        <v>0.068965517241379</v>
      </c>
      <c r="O9" s="43">
        <f>IFERROR(D9/J9,"-")</f>
        <v>8275.8620689655</v>
      </c>
      <c r="P9" s="44">
        <f>SUM(P6:P7)</f>
        <v>4</v>
      </c>
      <c r="Q9" s="42">
        <f>IFERROR(P9/J9,"-")</f>
        <v>0.13793103448276</v>
      </c>
      <c r="R9" s="183">
        <f>SUM(R6:R7)</f>
        <v>64000</v>
      </c>
      <c r="S9" s="183">
        <f>IFERROR(R9/J9,"-")</f>
        <v>2206.8965517241</v>
      </c>
      <c r="T9" s="183">
        <f>IFERROR(P9/P9,"-")</f>
        <v>1</v>
      </c>
      <c r="U9" s="183">
        <f>SUM(U6:U7)</f>
        <v>-176000</v>
      </c>
      <c r="V9" s="45">
        <f>IFERROR(R9/D9,"-")</f>
        <v>0.26666666666667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0.26666666666667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88" t="s">
        <v>66</v>
      </c>
      <c r="J6" s="180">
        <v>240000</v>
      </c>
      <c r="K6" s="79">
        <v>7</v>
      </c>
      <c r="L6" s="79">
        <v>0</v>
      </c>
      <c r="M6" s="79">
        <v>38</v>
      </c>
      <c r="N6" s="89">
        <v>3</v>
      </c>
      <c r="O6" s="90">
        <v>0</v>
      </c>
      <c r="P6" s="91">
        <f>N6+O6</f>
        <v>3</v>
      </c>
      <c r="Q6" s="80">
        <f>IFERROR(P6/M6,"-")</f>
        <v>0.078947368421053</v>
      </c>
      <c r="R6" s="79">
        <v>0</v>
      </c>
      <c r="S6" s="79">
        <v>1</v>
      </c>
      <c r="T6" s="80">
        <f>IFERROR(R6/(P6),"-")</f>
        <v>0</v>
      </c>
      <c r="U6" s="186">
        <f>IFERROR(J6/SUM(N6:O9),"-")</f>
        <v>8275.8620689655</v>
      </c>
      <c r="V6" s="82">
        <v>1</v>
      </c>
      <c r="W6" s="80">
        <f>IF(P6=0,"-",V6/P6)</f>
        <v>0.33333333333333</v>
      </c>
      <c r="X6" s="185">
        <v>5000</v>
      </c>
      <c r="Y6" s="186">
        <f>IFERROR(X6/P6,"-")</f>
        <v>1666.6666666667</v>
      </c>
      <c r="Z6" s="186">
        <f>IFERROR(X6/V6,"-")</f>
        <v>5000</v>
      </c>
      <c r="AA6" s="180">
        <f>SUM(X6:X9)-SUM(J6:J9)</f>
        <v>-176000</v>
      </c>
      <c r="AB6" s="83">
        <f>SUM(X6:X9)/SUM(J6:J9)</f>
        <v>0.26666666666667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1</v>
      </c>
      <c r="BF6" s="111">
        <f>IF(P6=0,"",IF(BE6=0,"",(BE6/P6)))</f>
        <v>0.33333333333333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0.33333333333333</v>
      </c>
      <c r="BP6" s="119">
        <v>1</v>
      </c>
      <c r="BQ6" s="120">
        <f>IFERROR(BP6/BN6,"-")</f>
        <v>1</v>
      </c>
      <c r="BR6" s="121">
        <v>5000</v>
      </c>
      <c r="BS6" s="122">
        <f>IFERROR(BR6/BN6,"-")</f>
        <v>5000</v>
      </c>
      <c r="BT6" s="123">
        <v>1</v>
      </c>
      <c r="BU6" s="123"/>
      <c r="BV6" s="123"/>
      <c r="BW6" s="124">
        <v>1</v>
      </c>
      <c r="BX6" s="125">
        <f>IF(P6=0,"",IF(BW6=0,"",(BW6/P6)))</f>
        <v>0.33333333333333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5000</v>
      </c>
      <c r="CQ6" s="139">
        <v>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68</v>
      </c>
      <c r="E7" s="189" t="s">
        <v>69</v>
      </c>
      <c r="F7" s="189" t="s">
        <v>63</v>
      </c>
      <c r="G7" s="88"/>
      <c r="H7" s="88" t="s">
        <v>65</v>
      </c>
      <c r="I7" s="88" t="s">
        <v>70</v>
      </c>
      <c r="J7" s="180"/>
      <c r="K7" s="79">
        <v>13</v>
      </c>
      <c r="L7" s="79">
        <v>0</v>
      </c>
      <c r="M7" s="79">
        <v>41</v>
      </c>
      <c r="N7" s="89">
        <v>6</v>
      </c>
      <c r="O7" s="90">
        <v>0</v>
      </c>
      <c r="P7" s="91">
        <f>N7+O7</f>
        <v>6</v>
      </c>
      <c r="Q7" s="80">
        <f>IFERROR(P7/M7,"-")</f>
        <v>0.14634146341463</v>
      </c>
      <c r="R7" s="79">
        <v>0</v>
      </c>
      <c r="S7" s="79">
        <v>2</v>
      </c>
      <c r="T7" s="80">
        <f>IFERROR(R7/(P7),"-")</f>
        <v>0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3</v>
      </c>
      <c r="BF7" s="111">
        <f>IF(P7=0,"",IF(BE7=0,"",(BE7/P7)))</f>
        <v>0.5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2</v>
      </c>
      <c r="BO7" s="118">
        <f>IF(P7=0,"",IF(BN7=0,"",(BN7/P7)))</f>
        <v>0.33333333333333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0.16666666666667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72</v>
      </c>
      <c r="E8" s="189" t="s">
        <v>73</v>
      </c>
      <c r="F8" s="189" t="s">
        <v>63</v>
      </c>
      <c r="G8" s="88"/>
      <c r="H8" s="88" t="s">
        <v>65</v>
      </c>
      <c r="I8" s="88" t="s">
        <v>74</v>
      </c>
      <c r="J8" s="180"/>
      <c r="K8" s="79">
        <v>16</v>
      </c>
      <c r="L8" s="79">
        <v>0</v>
      </c>
      <c r="M8" s="79">
        <v>60</v>
      </c>
      <c r="N8" s="89">
        <v>8</v>
      </c>
      <c r="O8" s="90">
        <v>0</v>
      </c>
      <c r="P8" s="91">
        <f>N8+O8</f>
        <v>8</v>
      </c>
      <c r="Q8" s="80">
        <f>IFERROR(P8/M8,"-")</f>
        <v>0.13333333333333</v>
      </c>
      <c r="R8" s="79">
        <v>1</v>
      </c>
      <c r="S8" s="79">
        <v>2</v>
      </c>
      <c r="T8" s="80">
        <f>IFERROR(R8/(P8),"-")</f>
        <v>0.125</v>
      </c>
      <c r="U8" s="186"/>
      <c r="V8" s="82">
        <v>2</v>
      </c>
      <c r="W8" s="80">
        <f>IF(P8=0,"-",V8/P8)</f>
        <v>0.25</v>
      </c>
      <c r="X8" s="185">
        <v>12000</v>
      </c>
      <c r="Y8" s="186">
        <f>IFERROR(X8/P8,"-")</f>
        <v>1500</v>
      </c>
      <c r="Z8" s="186">
        <f>IFERROR(X8/V8,"-")</f>
        <v>6000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4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2</v>
      </c>
      <c r="BX8" s="125">
        <f>IF(P8=0,"",IF(BW8=0,"",(BW8/P8)))</f>
        <v>0.25</v>
      </c>
      <c r="BY8" s="126">
        <v>2</v>
      </c>
      <c r="BZ8" s="127">
        <f>IFERROR(BY8/BW8,"-")</f>
        <v>1</v>
      </c>
      <c r="CA8" s="128">
        <v>12000</v>
      </c>
      <c r="CB8" s="129">
        <f>IFERROR(CA8/BW8,"-")</f>
        <v>6000</v>
      </c>
      <c r="CC8" s="130">
        <v>1</v>
      </c>
      <c r="CD8" s="130"/>
      <c r="CE8" s="130">
        <v>1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12000</v>
      </c>
      <c r="CQ8" s="139">
        <v>9000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75</v>
      </c>
      <c r="C9" s="189"/>
      <c r="D9" s="189" t="s">
        <v>76</v>
      </c>
      <c r="E9" s="189" t="s">
        <v>76</v>
      </c>
      <c r="F9" s="189" t="s">
        <v>77</v>
      </c>
      <c r="G9" s="88"/>
      <c r="H9" s="88"/>
      <c r="I9" s="88"/>
      <c r="J9" s="180"/>
      <c r="K9" s="79">
        <v>65</v>
      </c>
      <c r="L9" s="79">
        <v>45</v>
      </c>
      <c r="M9" s="79">
        <v>25</v>
      </c>
      <c r="N9" s="89">
        <v>12</v>
      </c>
      <c r="O9" s="90">
        <v>0</v>
      </c>
      <c r="P9" s="91">
        <f>N9+O9</f>
        <v>12</v>
      </c>
      <c r="Q9" s="80">
        <f>IFERROR(P9/M9,"-")</f>
        <v>0.48</v>
      </c>
      <c r="R9" s="79">
        <v>1</v>
      </c>
      <c r="S9" s="79">
        <v>1</v>
      </c>
      <c r="T9" s="80">
        <f>IFERROR(R9/(P9),"-")</f>
        <v>0.083333333333333</v>
      </c>
      <c r="U9" s="186"/>
      <c r="V9" s="82">
        <v>1</v>
      </c>
      <c r="W9" s="80">
        <f>IF(P9=0,"-",V9/P9)</f>
        <v>0.083333333333333</v>
      </c>
      <c r="X9" s="185">
        <v>47000</v>
      </c>
      <c r="Y9" s="186">
        <f>IFERROR(X9/P9,"-")</f>
        <v>3916.6666666667</v>
      </c>
      <c r="Z9" s="186">
        <f>IFERROR(X9/V9,"-")</f>
        <v>47000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3</v>
      </c>
      <c r="BO9" s="118">
        <f>IF(P9=0,"",IF(BN9=0,"",(BN9/P9)))</f>
        <v>0.25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9</v>
      </c>
      <c r="BX9" s="125">
        <f>IF(P9=0,"",IF(BW9=0,"",(BW9/P9)))</f>
        <v>0.75</v>
      </c>
      <c r="BY9" s="126">
        <v>3</v>
      </c>
      <c r="BZ9" s="127">
        <f>IFERROR(BY9/BW9,"-")</f>
        <v>0.33333333333333</v>
      </c>
      <c r="CA9" s="128">
        <v>50000</v>
      </c>
      <c r="CB9" s="129">
        <f>IFERROR(CA9/BW9,"-")</f>
        <v>5555.5555555556</v>
      </c>
      <c r="CC9" s="130">
        <v>1</v>
      </c>
      <c r="CD9" s="130">
        <v>1</v>
      </c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47000</v>
      </c>
      <c r="CQ9" s="139">
        <v>29000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0.26666666666667</v>
      </c>
      <c r="B12" s="39"/>
      <c r="C12" s="39"/>
      <c r="D12" s="39"/>
      <c r="E12" s="39"/>
      <c r="F12" s="39"/>
      <c r="G12" s="40" t="s">
        <v>78</v>
      </c>
      <c r="H12" s="40"/>
      <c r="I12" s="40"/>
      <c r="J12" s="183">
        <f>SUM(J6:J11)</f>
        <v>240000</v>
      </c>
      <c r="K12" s="41">
        <f>SUM(K6:K11)</f>
        <v>101</v>
      </c>
      <c r="L12" s="41">
        <f>SUM(L6:L11)</f>
        <v>45</v>
      </c>
      <c r="M12" s="41">
        <f>SUM(M6:M11)</f>
        <v>164</v>
      </c>
      <c r="N12" s="41">
        <f>SUM(N6:N11)</f>
        <v>29</v>
      </c>
      <c r="O12" s="41">
        <f>SUM(O6:O11)</f>
        <v>0</v>
      </c>
      <c r="P12" s="41">
        <f>SUM(P6:P11)</f>
        <v>29</v>
      </c>
      <c r="Q12" s="42">
        <f>IFERROR(P12/M12,"-")</f>
        <v>0.17682926829268</v>
      </c>
      <c r="R12" s="76">
        <f>SUM(R6:R11)</f>
        <v>2</v>
      </c>
      <c r="S12" s="76">
        <f>SUM(S6:S11)</f>
        <v>6</v>
      </c>
      <c r="T12" s="42">
        <f>IFERROR(R12/P12,"-")</f>
        <v>0.068965517241379</v>
      </c>
      <c r="U12" s="188">
        <f>IFERROR(J12/P12,"-")</f>
        <v>8275.8620689655</v>
      </c>
      <c r="V12" s="44">
        <f>SUM(V6:V11)</f>
        <v>4</v>
      </c>
      <c r="W12" s="42">
        <f>IFERROR(V12/P12,"-")</f>
        <v>0.13793103448276</v>
      </c>
      <c r="X12" s="183">
        <f>SUM(X6:X11)</f>
        <v>64000</v>
      </c>
      <c r="Y12" s="183">
        <f>IFERROR(X12/P12,"-")</f>
        <v>2206.8965517241</v>
      </c>
      <c r="Z12" s="183">
        <f>IFERROR(X12/V12,"-")</f>
        <v>16000</v>
      </c>
      <c r="AA12" s="183">
        <f>X12-J12</f>
        <v>-176000</v>
      </c>
      <c r="AB12" s="45">
        <f>X12/J12</f>
        <v>0.26666666666667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9"/>
    <mergeCell ref="J6:J9"/>
    <mergeCell ref="U6:U9"/>
    <mergeCell ref="AA6:AA9"/>
    <mergeCell ref="AB6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