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<sst xmlns="http://schemas.openxmlformats.org/spreadsheetml/2006/main" uniqueCount="204">
  <si>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</si>
  <si>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</si>
  <si>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</si>
  <si>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</si>
  <si>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</si>
  <si>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</si>
  <si>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</si>
  <si>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</si>
  <si>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</si>
  <si>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</si>
  <si>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</si>
  <si>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</si>
  <si>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</si>
  <si>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</si>
  <si>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</si>
  <si>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</si>
  <si>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</si>
  <si>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</si>
  <si>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</si>
  <si>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</si>
  <si>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</si>
  <si>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</si>
  <si>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</si>
  <si>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</si>
  <si>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</si>
  <si>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</si>
  <si>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</si>
  <si>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</si>
  <si>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</si>
  <si>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</si>
  <si>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</si>
  <si>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</si>
  <si>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</si>
  <si>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</si>
  <si>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</si>
  <si>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</si>
  <si>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</si>
  <si>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</si>
  <si>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</si>
  <si>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</si>
  <si>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</si>
  <si>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</si>
  <si>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</si>
  <si>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</si>
  <si>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</si>
  <si>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</si>
  <si>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</si>
  <si>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</si>
  <si>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</si>
  <si>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</si>
  <si>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</si>
  <si>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</si>
  <si>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</si>
  <si>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</si>
  <si>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</si>
  <si>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</si>
  <si>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</si>
  <si>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</si>
  <si>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</si>
  <si>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</si>
  <si>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</si>
  <si>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np2893</t>
  </si>
  <si>
    <t>C版（緒方泰子）</t>
  </si>
  <si>
    <t>ドンドン出会える</t>
  </si>
  <si>
    <t>lp03_a</t>
  </si>
  <si>
    <t>スポニチ関東</t>
  </si>
  <si>
    <t>4C終面全5段</t>
  </si>
  <si>
    <t>1月24日(日)</t>
  </si>
  <si>
    <t>np2894</t>
  </si>
  <si>
    <t>スポニチ関西</t>
  </si>
  <si>
    <t>np2895</t>
  </si>
  <si>
    <t>スポニチ西部</t>
  </si>
  <si>
    <t>np2896</t>
  </si>
  <si>
    <t>スポニチ北海道</t>
  </si>
  <si>
    <t>np2897</t>
  </si>
  <si>
    <t>(空電共通)</t>
  </si>
  <si>
    <t>空電</t>
  </si>
  <si>
    <t>空電 (共通)</t>
  </si>
  <si>
    <t>np2898</t>
  </si>
  <si>
    <t>右女3（森沢かな）</t>
  </si>
  <si>
    <t>スポーツ報知関東</t>
  </si>
  <si>
    <t>全5段つかみ4回</t>
  </si>
  <si>
    <t>1月11日(月)</t>
  </si>
  <si>
    <t>np2899</t>
  </si>
  <si>
    <t>お祭り版（森沢かな）</t>
  </si>
  <si>
    <t>出会い祭り</t>
  </si>
  <si>
    <t>1月14日(木)</t>
  </si>
  <si>
    <t>np2900</t>
  </si>
  <si>
    <t>C版（森沢かな）</t>
  </si>
  <si>
    <t>女性が好きな私にとって神サイトです</t>
  </si>
  <si>
    <t>1月21日(木)</t>
  </si>
  <si>
    <t>np2901</t>
  </si>
  <si>
    <t>デリヘル版（緒方泰子）</t>
  </si>
  <si>
    <t>学生いませんギャルいません熟女熟女熟女</t>
  </si>
  <si>
    <t>1月28日(木)</t>
  </si>
  <si>
    <t>np2902</t>
  </si>
  <si>
    <t>np2903</t>
  </si>
  <si>
    <t>興奮版（緒方泰子）</t>
  </si>
  <si>
    <t>出会いの大御所〇〇に危機サービス史上最大の男性不足</t>
  </si>
  <si>
    <t>半2段つかみ10段保証</t>
  </si>
  <si>
    <t>10段保証</t>
  </si>
  <si>
    <t>np2904</t>
  </si>
  <si>
    <t>np2905</t>
  </si>
  <si>
    <t>全5段</t>
  </si>
  <si>
    <t>np2906</t>
  </si>
  <si>
    <t>np2907</t>
  </si>
  <si>
    <t>Youtube版（赤い服女性）</t>
  </si>
  <si>
    <t>Exciting Deai</t>
  </si>
  <si>
    <t>lp02</t>
  </si>
  <si>
    <t>1月29日(金)</t>
  </si>
  <si>
    <t>np2908</t>
  </si>
  <si>
    <t>np2909</t>
  </si>
  <si>
    <t>お祭り版（赤い服女性）</t>
  </si>
  <si>
    <t>スポニチ関東 特価</t>
  </si>
  <si>
    <t>1月03日(日)</t>
  </si>
  <si>
    <t>np2910</t>
  </si>
  <si>
    <t>np2911</t>
  </si>
  <si>
    <t>np2912</t>
  </si>
  <si>
    <t>np2913</t>
  </si>
  <si>
    <t>np2914</t>
  </si>
  <si>
    <t>np2915</t>
  </si>
  <si>
    <t>スポニチ関西 特価</t>
  </si>
  <si>
    <t>np2916</t>
  </si>
  <si>
    <t>np2917</t>
  </si>
  <si>
    <t>サンスポ関東</t>
  </si>
  <si>
    <t>1月17日(日)</t>
  </si>
  <si>
    <t>np2918</t>
  </si>
  <si>
    <t>np2919</t>
  </si>
  <si>
    <t>ニコ動画版（緒方泰子）</t>
  </si>
  <si>
    <t>学生いません！ギャルもいません！熟女！熟女！熟女！熟女！</t>
  </si>
  <si>
    <t>np2920</t>
  </si>
  <si>
    <t>np2921</t>
  </si>
  <si>
    <t>サンスポ関西</t>
  </si>
  <si>
    <t>1月10日(日)</t>
  </si>
  <si>
    <t>np2922</t>
  </si>
  <si>
    <t>np2923</t>
  </si>
  <si>
    <t>1月22日(金)</t>
  </si>
  <si>
    <t>np2924</t>
  </si>
  <si>
    <t>np2925</t>
  </si>
  <si>
    <t>スポーツ報知関西</t>
  </si>
  <si>
    <t>1月23日(土)</t>
  </si>
  <si>
    <t>np2926</t>
  </si>
  <si>
    <t>np2927</t>
  </si>
  <si>
    <t>高麗人参版（森沢かな）</t>
  </si>
  <si>
    <t>ニッカン関西</t>
  </si>
  <si>
    <t>4C全面</t>
  </si>
  <si>
    <t>np2928</t>
  </si>
  <si>
    <t>np2929</t>
  </si>
  <si>
    <t>1月30日(土)</t>
  </si>
  <si>
    <t>np2930</t>
  </si>
  <si>
    <t>np2931</t>
  </si>
  <si>
    <t>デイリースポーツ関西</t>
  </si>
  <si>
    <t>np2932</t>
  </si>
  <si>
    <t>np2933</t>
  </si>
  <si>
    <t>Youtube版（緒方泰子）</t>
  </si>
  <si>
    <t>np2934</t>
  </si>
  <si>
    <t>np2935</t>
  </si>
  <si>
    <t>中京スポーツ</t>
  </si>
  <si>
    <t>1月16日(土)</t>
  </si>
  <si>
    <t>np2936</t>
  </si>
  <si>
    <t>np2937</t>
  </si>
  <si>
    <t>np2938</t>
  </si>
  <si>
    <t>np2939</t>
  </si>
  <si>
    <t>九スポ</t>
  </si>
  <si>
    <t>np2940</t>
  </si>
  <si>
    <t>np2941</t>
  </si>
  <si>
    <t>np2942</t>
  </si>
  <si>
    <t>np2943</t>
  </si>
  <si>
    <t>大正版（森沢かな）</t>
  </si>
  <si>
    <t>男性求む</t>
  </si>
  <si>
    <t>4C半5段</t>
  </si>
  <si>
    <t>np2944</t>
  </si>
  <si>
    <t>np2945</t>
  </si>
  <si>
    <t>np2946</t>
  </si>
  <si>
    <t>np2947</t>
  </si>
  <si>
    <t>大正版（緒方泰子）</t>
  </si>
  <si>
    <t>1月08日(金)</t>
  </si>
  <si>
    <t>np2948</t>
  </si>
  <si>
    <t>np2949</t>
  </si>
  <si>
    <t>黒：右女３（森沢かな）</t>
  </si>
  <si>
    <t>出会い懇願。私たち(この歳でも)真剣なんです。</t>
  </si>
  <si>
    <t>半5段</t>
  </si>
  <si>
    <t>np2950</t>
  </si>
  <si>
    <t>np2951</t>
  </si>
  <si>
    <t>np2952</t>
  </si>
  <si>
    <t>新聞 TOTAL</t>
  </si>
  <si>
    <t>●雑誌 広告</t>
  </si>
  <si>
    <t>zw205</t>
  </si>
  <si>
    <t>日本ジャーナル出版</t>
  </si>
  <si>
    <t>新50代（緒方泰子）</t>
  </si>
  <si>
    <t>70歳までの出会いリクルート</t>
  </si>
  <si>
    <t>lp03_l</t>
  </si>
  <si>
    <t>週刊実話</t>
  </si>
  <si>
    <t>表4</t>
  </si>
  <si>
    <t>zw206</t>
  </si>
  <si>
    <t>zw207</t>
  </si>
  <si>
    <t>徳間書店</t>
  </si>
  <si>
    <t>黄色黒版（白い服女性）</t>
  </si>
  <si>
    <t>出会いの場である〇〇に危機</t>
  </si>
  <si>
    <t>アサヒ芸能</t>
  </si>
  <si>
    <t>4C1P</t>
  </si>
  <si>
    <t>1月26日(火)</t>
  </si>
  <si>
    <t>zw208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</si>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</sst>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60</v>
      </c>
      <c r="D6" s="180">
        <v>5148000</v>
      </c>
      <c r="E6" s="79">
        <v>1386</v>
      </c>
      <c r="F6" s="79">
        <v>670</v>
      </c>
      <c r="G6" s="79">
        <v>1838</v>
      </c>
      <c r="H6" s="89">
        <v>265</v>
      </c>
      <c r="I6" s="90">
        <v>0</v>
      </c>
      <c r="J6" s="143">
        <f>H6+I6</f>
        <v>265</v>
      </c>
      <c r="K6" s="80">
        <f>IFERROR(J6/G6,"-")</f>
        <v>0.14417845484222</v>
      </c>
      <c r="L6" s="79">
        <v>33</v>
      </c>
      <c r="M6" s="79">
        <v>97</v>
      </c>
      <c r="N6" s="80">
        <f>IFERROR(L6/J6,"-")</f>
        <v>0.12452830188679</v>
      </c>
      <c r="O6" s="81">
        <f>IFERROR(D6/J6,"-")</f>
        <v>19426.41509434</v>
      </c>
      <c r="P6" s="82">
        <v>78</v>
      </c>
      <c r="Q6" s="80">
        <f>IFERROR(P6/J6,"-")</f>
        <v>0.29433962264151</v>
      </c>
      <c r="R6" s="185">
        <v>5346120</v>
      </c>
      <c r="S6" s="186">
        <f>IFERROR(R6/J6,"-")</f>
        <v>20174.037735849</v>
      </c>
      <c r="T6" s="186">
        <f>IFERROR(R6/P6,"-")</f>
        <v>68540</v>
      </c>
      <c r="U6" s="180">
        <f>IFERROR(R6-D6,"-")</f>
        <v>198120</v>
      </c>
      <c r="V6" s="83">
        <f>R6/D6</f>
        <v>1.0384848484848</v>
      </c>
      <c r="W6" s="77"/>
      <c r="X6" s="142"/>
    </row>
    <row r="7" spans="1:24">
      <c r="A7" s="78"/>
      <c r="B7" s="84" t="s">
        <v>24</v>
      </c>
      <c r="C7" s="84">
        <v>4</v>
      </c>
      <c r="D7" s="180">
        <v>852000</v>
      </c>
      <c r="E7" s="79">
        <v>383</v>
      </c>
      <c r="F7" s="79">
        <v>114</v>
      </c>
      <c r="G7" s="79">
        <v>260</v>
      </c>
      <c r="H7" s="89">
        <v>48</v>
      </c>
      <c r="I7" s="90">
        <v>2</v>
      </c>
      <c r="J7" s="143">
        <f>H7+I7</f>
        <v>50</v>
      </c>
      <c r="K7" s="80">
        <f>IFERROR(J7/G7,"-")</f>
        <v>0.19230769230769</v>
      </c>
      <c r="L7" s="79">
        <v>6</v>
      </c>
      <c r="M7" s="79">
        <v>14</v>
      </c>
      <c r="N7" s="80">
        <f>IFERROR(L7/J7,"-")</f>
        <v>0.12</v>
      </c>
      <c r="O7" s="81">
        <f>IFERROR(D7/J7,"-")</f>
        <v>17040</v>
      </c>
      <c r="P7" s="82">
        <v>9</v>
      </c>
      <c r="Q7" s="80">
        <f>IFERROR(P7/J7,"-")</f>
        <v>0.18</v>
      </c>
      <c r="R7" s="185">
        <v>1981000</v>
      </c>
      <c r="S7" s="186">
        <f>IFERROR(R7/J7,"-")</f>
        <v>39620</v>
      </c>
      <c r="T7" s="186">
        <f>IFERROR(R7/P7,"-")</f>
        <v>220111.11111111</v>
      </c>
      <c r="U7" s="180">
        <f>IFERROR(R7-D7,"-")</f>
        <v>1129000</v>
      </c>
      <c r="V7" s="83">
        <f>R7/D7</f>
        <v>2.325117370892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6000000</v>
      </c>
      <c r="E10" s="41">
        <f>SUM(E6:E8)</f>
        <v>1769</v>
      </c>
      <c r="F10" s="41">
        <f>SUM(F6:F8)</f>
        <v>784</v>
      </c>
      <c r="G10" s="41">
        <f>SUM(G6:G8)</f>
        <v>2098</v>
      </c>
      <c r="H10" s="41">
        <f>SUM(H6:H8)</f>
        <v>313</v>
      </c>
      <c r="I10" s="41">
        <f>SUM(I6:I8)</f>
        <v>2</v>
      </c>
      <c r="J10" s="41">
        <f>SUM(J6:J8)</f>
        <v>315</v>
      </c>
      <c r="K10" s="42">
        <f>IFERROR(J10/G10,"-")</f>
        <v>0.15014299332698</v>
      </c>
      <c r="L10" s="76">
        <f>SUM(L6:L8)</f>
        <v>39</v>
      </c>
      <c r="M10" s="76">
        <f>SUM(M6:M8)</f>
        <v>111</v>
      </c>
      <c r="N10" s="42">
        <f>IFERROR(L10/J10,"-")</f>
        <v>0.12380952380952</v>
      </c>
      <c r="O10" s="43">
        <f>IFERROR(D10/J10,"-")</f>
        <v>19047.619047619</v>
      </c>
      <c r="P10" s="44">
        <f>SUM(P6:P8)</f>
        <v>87</v>
      </c>
      <c r="Q10" s="42">
        <f>IFERROR(P10/J10,"-")</f>
        <v>0.27619047619048</v>
      </c>
      <c r="R10" s="183">
        <f>SUM(R6:R8)</f>
        <v>7327120</v>
      </c>
      <c r="S10" s="183">
        <f>IFERROR(R10/J10,"-")</f>
        <v>23260.698412698</v>
      </c>
      <c r="T10" s="183">
        <f>IFERROR(P10/P10,"-")</f>
        <v>1</v>
      </c>
      <c r="U10" s="183">
        <f>SUM(U6:U8)</f>
        <v>1327120</v>
      </c>
      <c r="V10" s="45">
        <f>IFERROR(R10/D10,"-")</f>
        <v>1.2211866666667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1.0345238095238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840000</v>
      </c>
      <c r="K6" s="79">
        <v>31</v>
      </c>
      <c r="L6" s="79">
        <v>0</v>
      </c>
      <c r="M6" s="79">
        <v>102</v>
      </c>
      <c r="N6" s="89">
        <v>12</v>
      </c>
      <c r="O6" s="90">
        <v>0</v>
      </c>
      <c r="P6" s="91">
        <f>N6+O6</f>
        <v>12</v>
      </c>
      <c r="Q6" s="80">
        <f>IFERROR(P6/M6,"-")</f>
        <v>0.11764705882353</v>
      </c>
      <c r="R6" s="79">
        <v>0</v>
      </c>
      <c r="S6" s="79">
        <v>6</v>
      </c>
      <c r="T6" s="80">
        <f>IFERROR(R6/(P6),"-")</f>
        <v>0</v>
      </c>
      <c r="U6" s="186">
        <f>IFERROR(J6/SUM(N6:O10),"-")</f>
        <v>22105.263157895</v>
      </c>
      <c r="V6" s="82">
        <v>2</v>
      </c>
      <c r="W6" s="80">
        <f>IF(P6=0,"-",V6/P6)</f>
        <v>0.16666666666667</v>
      </c>
      <c r="X6" s="185">
        <v>18000</v>
      </c>
      <c r="Y6" s="186">
        <f>IFERROR(X6/P6,"-")</f>
        <v>1500</v>
      </c>
      <c r="Z6" s="186">
        <f>IFERROR(X6/V6,"-")</f>
        <v>9000</v>
      </c>
      <c r="AA6" s="180">
        <f>SUM(X6:X10)-SUM(J6:J10)</f>
        <v>29000</v>
      </c>
      <c r="AB6" s="83">
        <f>SUM(X6:X10)/SUM(J6:J10)</f>
        <v>1.0345238095238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0.083333333333333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0.41666666666667</v>
      </c>
      <c r="BY6" s="126">
        <v>3</v>
      </c>
      <c r="BZ6" s="127">
        <f>IFERROR(BY6/BW6,"-")</f>
        <v>0.6</v>
      </c>
      <c r="CA6" s="128">
        <v>21000</v>
      </c>
      <c r="CB6" s="129">
        <f>IFERROR(CA6/BW6,"-")</f>
        <v>4200</v>
      </c>
      <c r="CC6" s="130">
        <v>2</v>
      </c>
      <c r="CD6" s="130"/>
      <c r="CE6" s="130">
        <v>1</v>
      </c>
      <c r="CF6" s="131">
        <v>2</v>
      </c>
      <c r="CG6" s="132">
        <f>IF(P6=0,"",IF(CF6=0,"",(CF6/P6)))</f>
        <v>0.16666666666667</v>
      </c>
      <c r="CH6" s="133">
        <v>1</v>
      </c>
      <c r="CI6" s="134">
        <f>IFERROR(CH6/CF6,"-")</f>
        <v>0.5</v>
      </c>
      <c r="CJ6" s="135">
        <v>10000</v>
      </c>
      <c r="CK6" s="136">
        <f>IFERROR(CJ6/CF6,"-")</f>
        <v>5000</v>
      </c>
      <c r="CL6" s="137"/>
      <c r="CM6" s="137">
        <v>1</v>
      </c>
      <c r="CN6" s="137"/>
      <c r="CO6" s="138">
        <v>2</v>
      </c>
      <c r="CP6" s="139">
        <v>18000</v>
      </c>
      <c r="CQ6" s="139">
        <v>13000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64</v>
      </c>
      <c r="G7" s="88" t="s">
        <v>69</v>
      </c>
      <c r="H7" s="88" t="s">
        <v>66</v>
      </c>
      <c r="I7" s="190" t="s">
        <v>67</v>
      </c>
      <c r="J7" s="180"/>
      <c r="K7" s="79">
        <v>16</v>
      </c>
      <c r="L7" s="79">
        <v>0</v>
      </c>
      <c r="M7" s="79">
        <v>60</v>
      </c>
      <c r="N7" s="89">
        <v>5</v>
      </c>
      <c r="O7" s="90">
        <v>0</v>
      </c>
      <c r="P7" s="91">
        <f>N7+O7</f>
        <v>5</v>
      </c>
      <c r="Q7" s="80">
        <f>IFERROR(P7/M7,"-")</f>
        <v>0.083333333333333</v>
      </c>
      <c r="R7" s="79">
        <v>1</v>
      </c>
      <c r="S7" s="79">
        <v>2</v>
      </c>
      <c r="T7" s="80">
        <f>IFERROR(R7/(P7),"-")</f>
        <v>0.2</v>
      </c>
      <c r="U7" s="186"/>
      <c r="V7" s="82">
        <v>2</v>
      </c>
      <c r="W7" s="80">
        <f>IF(P7=0,"-",V7/P7)</f>
        <v>0.4</v>
      </c>
      <c r="X7" s="185">
        <v>38000</v>
      </c>
      <c r="Y7" s="186">
        <f>IFERROR(X7/P7,"-")</f>
        <v>7600</v>
      </c>
      <c r="Z7" s="186">
        <f>IFERROR(X7/V7,"-")</f>
        <v>19000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0.6</v>
      </c>
      <c r="BP7" s="119">
        <v>1</v>
      </c>
      <c r="BQ7" s="120">
        <f>IFERROR(BP7/BN7,"-")</f>
        <v>0.33333333333333</v>
      </c>
      <c r="BR7" s="121">
        <v>3000</v>
      </c>
      <c r="BS7" s="122">
        <f>IFERROR(BR7/BN7,"-")</f>
        <v>1000</v>
      </c>
      <c r="BT7" s="123">
        <v>1</v>
      </c>
      <c r="BU7" s="123"/>
      <c r="BV7" s="123"/>
      <c r="BW7" s="124">
        <v>1</v>
      </c>
      <c r="BX7" s="125">
        <f>IF(P7=0,"",IF(BW7=0,"",(BW7/P7)))</f>
        <v>0.2</v>
      </c>
      <c r="BY7" s="126">
        <v>1</v>
      </c>
      <c r="BZ7" s="127">
        <f>IFERROR(BY7/BW7,"-")</f>
        <v>1</v>
      </c>
      <c r="CA7" s="128">
        <v>35000</v>
      </c>
      <c r="CB7" s="129">
        <f>IFERROR(CA7/BW7,"-")</f>
        <v>35000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38000</v>
      </c>
      <c r="CQ7" s="139">
        <v>35000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62</v>
      </c>
      <c r="E8" s="189" t="s">
        <v>63</v>
      </c>
      <c r="F8" s="189" t="s">
        <v>64</v>
      </c>
      <c r="G8" s="88" t="s">
        <v>71</v>
      </c>
      <c r="H8" s="88" t="s">
        <v>66</v>
      </c>
      <c r="I8" s="190" t="s">
        <v>67</v>
      </c>
      <c r="J8" s="180"/>
      <c r="K8" s="79">
        <v>7</v>
      </c>
      <c r="L8" s="79">
        <v>0</v>
      </c>
      <c r="M8" s="79">
        <v>30</v>
      </c>
      <c r="N8" s="89">
        <v>4</v>
      </c>
      <c r="O8" s="90">
        <v>0</v>
      </c>
      <c r="P8" s="91">
        <f>N8+O8</f>
        <v>4</v>
      </c>
      <c r="Q8" s="80">
        <f>IFERROR(P8/M8,"-")</f>
        <v>0.13333333333333</v>
      </c>
      <c r="R8" s="79">
        <v>0</v>
      </c>
      <c r="S8" s="79">
        <v>2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62</v>
      </c>
      <c r="E9" s="189" t="s">
        <v>63</v>
      </c>
      <c r="F9" s="189" t="s">
        <v>64</v>
      </c>
      <c r="G9" s="88" t="s">
        <v>73</v>
      </c>
      <c r="H9" s="88" t="s">
        <v>66</v>
      </c>
      <c r="I9" s="190" t="s">
        <v>67</v>
      </c>
      <c r="J9" s="180"/>
      <c r="K9" s="79">
        <v>3</v>
      </c>
      <c r="L9" s="79">
        <v>0</v>
      </c>
      <c r="M9" s="79">
        <v>28</v>
      </c>
      <c r="N9" s="89">
        <v>2</v>
      </c>
      <c r="O9" s="90">
        <v>0</v>
      </c>
      <c r="P9" s="91">
        <f>N9+O9</f>
        <v>2</v>
      </c>
      <c r="Q9" s="80">
        <f>IFERROR(P9/M9,"-")</f>
        <v>0.071428571428571</v>
      </c>
      <c r="R9" s="79">
        <v>0</v>
      </c>
      <c r="S9" s="79">
        <v>1</v>
      </c>
      <c r="T9" s="80">
        <f>IFERROR(R9/(P9),"-")</f>
        <v>0</v>
      </c>
      <c r="U9" s="186"/>
      <c r="V9" s="82">
        <v>2</v>
      </c>
      <c r="W9" s="80">
        <f>IF(P9=0,"-",V9/P9)</f>
        <v>1</v>
      </c>
      <c r="X9" s="185">
        <v>19000</v>
      </c>
      <c r="Y9" s="186">
        <f>IFERROR(X9/P9,"-")</f>
        <v>9500</v>
      </c>
      <c r="Z9" s="186">
        <f>IFERROR(X9/V9,"-")</f>
        <v>9500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0.5</v>
      </c>
      <c r="BP9" s="119">
        <v>1</v>
      </c>
      <c r="BQ9" s="120">
        <f>IFERROR(BP9/BN9,"-")</f>
        <v>1</v>
      </c>
      <c r="BR9" s="121">
        <v>15000</v>
      </c>
      <c r="BS9" s="122">
        <f>IFERROR(BR9/BN9,"-")</f>
        <v>15000</v>
      </c>
      <c r="BT9" s="123"/>
      <c r="BU9" s="123">
        <v>1</v>
      </c>
      <c r="BV9" s="123"/>
      <c r="BW9" s="124">
        <v>1</v>
      </c>
      <c r="BX9" s="125">
        <f>IF(P9=0,"",IF(BW9=0,"",(BW9/P9)))</f>
        <v>0.5</v>
      </c>
      <c r="BY9" s="126">
        <v>1</v>
      </c>
      <c r="BZ9" s="127">
        <f>IFERROR(BY9/BW9,"-")</f>
        <v>1</v>
      </c>
      <c r="CA9" s="128">
        <v>4000</v>
      </c>
      <c r="CB9" s="129">
        <f>IFERROR(CA9/BW9,"-")</f>
        <v>4000</v>
      </c>
      <c r="CC9" s="130"/>
      <c r="CD9" s="130">
        <v>1</v>
      </c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19000</v>
      </c>
      <c r="CQ9" s="139">
        <v>15000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74</v>
      </c>
      <c r="C10" s="189"/>
      <c r="D10" s="189" t="s">
        <v>75</v>
      </c>
      <c r="E10" s="189" t="s">
        <v>75</v>
      </c>
      <c r="F10" s="189" t="s">
        <v>76</v>
      </c>
      <c r="G10" s="88" t="s">
        <v>77</v>
      </c>
      <c r="H10" s="88"/>
      <c r="I10" s="88"/>
      <c r="J10" s="180"/>
      <c r="K10" s="79">
        <v>137</v>
      </c>
      <c r="L10" s="79">
        <v>83</v>
      </c>
      <c r="M10" s="79">
        <v>24</v>
      </c>
      <c r="N10" s="89">
        <v>15</v>
      </c>
      <c r="O10" s="90">
        <v>0</v>
      </c>
      <c r="P10" s="91">
        <f>N10+O10</f>
        <v>15</v>
      </c>
      <c r="Q10" s="80">
        <f>IFERROR(P10/M10,"-")</f>
        <v>0.625</v>
      </c>
      <c r="R10" s="79">
        <v>3</v>
      </c>
      <c r="S10" s="79">
        <v>3</v>
      </c>
      <c r="T10" s="80">
        <f>IFERROR(R10/(P10),"-")</f>
        <v>0.2</v>
      </c>
      <c r="U10" s="186"/>
      <c r="V10" s="82">
        <v>5</v>
      </c>
      <c r="W10" s="80">
        <f>IF(P10=0,"-",V10/P10)</f>
        <v>0.33333333333333</v>
      </c>
      <c r="X10" s="185">
        <v>794000</v>
      </c>
      <c r="Y10" s="186">
        <f>IFERROR(X10/P10,"-")</f>
        <v>52933.333333333</v>
      </c>
      <c r="Z10" s="186">
        <f>IFERROR(X10/V10,"-")</f>
        <v>158800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0.066666666666667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7</v>
      </c>
      <c r="BO10" s="118">
        <f>IF(P10=0,"",IF(BN10=0,"",(BN10/P10)))</f>
        <v>0.46666666666667</v>
      </c>
      <c r="BP10" s="119">
        <v>4</v>
      </c>
      <c r="BQ10" s="120">
        <f>IFERROR(BP10/BN10,"-")</f>
        <v>0.57142857142857</v>
      </c>
      <c r="BR10" s="121">
        <v>773000</v>
      </c>
      <c r="BS10" s="122">
        <f>IFERROR(BR10/BN10,"-")</f>
        <v>110428.57142857</v>
      </c>
      <c r="BT10" s="123">
        <v>1</v>
      </c>
      <c r="BU10" s="123">
        <v>2</v>
      </c>
      <c r="BV10" s="123">
        <v>1</v>
      </c>
      <c r="BW10" s="124">
        <v>6</v>
      </c>
      <c r="BX10" s="125">
        <f>IF(P10=0,"",IF(BW10=0,"",(BW10/P10)))</f>
        <v>0.4</v>
      </c>
      <c r="BY10" s="126">
        <v>2</v>
      </c>
      <c r="BZ10" s="127">
        <f>IFERROR(BY10/BW10,"-")</f>
        <v>0.33333333333333</v>
      </c>
      <c r="CA10" s="128">
        <v>60000</v>
      </c>
      <c r="CB10" s="129">
        <f>IFERROR(CA10/BW10,"-")</f>
        <v>10000</v>
      </c>
      <c r="CC10" s="130">
        <v>1</v>
      </c>
      <c r="CD10" s="130"/>
      <c r="CE10" s="130">
        <v>1</v>
      </c>
      <c r="CF10" s="131">
        <v>1</v>
      </c>
      <c r="CG10" s="132">
        <f>IF(P10=0,"",IF(CF10=0,"",(CF10/P10)))</f>
        <v>0.066666666666667</v>
      </c>
      <c r="CH10" s="133">
        <v>1</v>
      </c>
      <c r="CI10" s="134">
        <f>IFERROR(CH10/CF10,"-")</f>
        <v>1</v>
      </c>
      <c r="CJ10" s="135">
        <v>18000</v>
      </c>
      <c r="CK10" s="136">
        <f>IFERROR(CJ10/CF10,"-")</f>
        <v>18000</v>
      </c>
      <c r="CL10" s="137"/>
      <c r="CM10" s="137"/>
      <c r="CN10" s="137">
        <v>1</v>
      </c>
      <c r="CO10" s="138">
        <v>5</v>
      </c>
      <c r="CP10" s="139">
        <v>794000</v>
      </c>
      <c r="CQ10" s="139">
        <v>762000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0.06547619047619</v>
      </c>
      <c r="B11" s="189" t="s">
        <v>78</v>
      </c>
      <c r="C11" s="189"/>
      <c r="D11" s="189" t="s">
        <v>79</v>
      </c>
      <c r="E11" s="189" t="s">
        <v>63</v>
      </c>
      <c r="F11" s="189" t="s">
        <v>64</v>
      </c>
      <c r="G11" s="88" t="s">
        <v>80</v>
      </c>
      <c r="H11" s="88" t="s">
        <v>81</v>
      </c>
      <c r="I11" s="88" t="s">
        <v>82</v>
      </c>
      <c r="J11" s="180">
        <v>336000</v>
      </c>
      <c r="K11" s="79">
        <v>5</v>
      </c>
      <c r="L11" s="79">
        <v>0</v>
      </c>
      <c r="M11" s="79">
        <v>24</v>
      </c>
      <c r="N11" s="89">
        <v>1</v>
      </c>
      <c r="O11" s="90">
        <v>0</v>
      </c>
      <c r="P11" s="91">
        <f>N11+O11</f>
        <v>1</v>
      </c>
      <c r="Q11" s="80">
        <f>IFERROR(P11/M11,"-")</f>
        <v>0.041666666666667</v>
      </c>
      <c r="R11" s="79">
        <v>0</v>
      </c>
      <c r="S11" s="79">
        <v>1</v>
      </c>
      <c r="T11" s="80">
        <f>IFERROR(R11/(P11),"-")</f>
        <v>0</v>
      </c>
      <c r="U11" s="186">
        <f>IFERROR(J11/SUM(N11:O15),"-")</f>
        <v>24000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SUM(X11:X15)-SUM(J11:J15)</f>
        <v>-314000</v>
      </c>
      <c r="AB11" s="83">
        <f>SUM(X11:X15)/SUM(J11:J15)</f>
        <v>0.06547619047619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 t="s">
        <v>84</v>
      </c>
      <c r="E12" s="189" t="s">
        <v>85</v>
      </c>
      <c r="F12" s="189" t="s">
        <v>64</v>
      </c>
      <c r="G12" s="88" t="s">
        <v>80</v>
      </c>
      <c r="H12" s="88" t="s">
        <v>81</v>
      </c>
      <c r="I12" s="88" t="s">
        <v>86</v>
      </c>
      <c r="J12" s="180"/>
      <c r="K12" s="79">
        <v>8</v>
      </c>
      <c r="L12" s="79">
        <v>0</v>
      </c>
      <c r="M12" s="79">
        <v>45</v>
      </c>
      <c r="N12" s="89">
        <v>1</v>
      </c>
      <c r="O12" s="90">
        <v>0</v>
      </c>
      <c r="P12" s="91">
        <f>N12+O12</f>
        <v>1</v>
      </c>
      <c r="Q12" s="80">
        <f>IFERROR(P12/M12,"-")</f>
        <v>0.022222222222222</v>
      </c>
      <c r="R12" s="79">
        <v>0</v>
      </c>
      <c r="S12" s="79">
        <v>0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87</v>
      </c>
      <c r="C13" s="189"/>
      <c r="D13" s="189" t="s">
        <v>88</v>
      </c>
      <c r="E13" s="189" t="s">
        <v>89</v>
      </c>
      <c r="F13" s="189" t="s">
        <v>64</v>
      </c>
      <c r="G13" s="88" t="s">
        <v>80</v>
      </c>
      <c r="H13" s="88" t="s">
        <v>81</v>
      </c>
      <c r="I13" s="88" t="s">
        <v>90</v>
      </c>
      <c r="J13" s="180"/>
      <c r="K13" s="79">
        <v>3</v>
      </c>
      <c r="L13" s="79">
        <v>0</v>
      </c>
      <c r="M13" s="79">
        <v>15</v>
      </c>
      <c r="N13" s="89">
        <v>1</v>
      </c>
      <c r="O13" s="90">
        <v>0</v>
      </c>
      <c r="P13" s="91">
        <f>N13+O13</f>
        <v>1</v>
      </c>
      <c r="Q13" s="80">
        <f>IFERROR(P13/M13,"-")</f>
        <v>0.066666666666667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1</v>
      </c>
      <c r="BP13" s="119">
        <v>1</v>
      </c>
      <c r="BQ13" s="120">
        <f>IFERROR(BP13/BN13,"-")</f>
        <v>1</v>
      </c>
      <c r="BR13" s="121">
        <v>10000</v>
      </c>
      <c r="BS13" s="122">
        <f>IFERROR(BR13/BN13,"-")</f>
        <v>10000</v>
      </c>
      <c r="BT13" s="123">
        <v>1</v>
      </c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>
        <v>10000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91</v>
      </c>
      <c r="C14" s="189"/>
      <c r="D14" s="189" t="s">
        <v>92</v>
      </c>
      <c r="E14" s="189" t="s">
        <v>93</v>
      </c>
      <c r="F14" s="189" t="s">
        <v>64</v>
      </c>
      <c r="G14" s="88" t="s">
        <v>80</v>
      </c>
      <c r="H14" s="88" t="s">
        <v>81</v>
      </c>
      <c r="I14" s="88" t="s">
        <v>94</v>
      </c>
      <c r="J14" s="180"/>
      <c r="K14" s="79">
        <v>17</v>
      </c>
      <c r="L14" s="79">
        <v>0</v>
      </c>
      <c r="M14" s="79">
        <v>50</v>
      </c>
      <c r="N14" s="89">
        <v>2</v>
      </c>
      <c r="O14" s="90">
        <v>0</v>
      </c>
      <c r="P14" s="91">
        <f>N14+O14</f>
        <v>2</v>
      </c>
      <c r="Q14" s="80">
        <f>IFERROR(P14/M14,"-")</f>
        <v>0.04</v>
      </c>
      <c r="R14" s="79">
        <v>0</v>
      </c>
      <c r="S14" s="79">
        <v>1</v>
      </c>
      <c r="T14" s="80">
        <f>IFERROR(R14/(P14),"-")</f>
        <v>0</v>
      </c>
      <c r="U14" s="186"/>
      <c r="V14" s="82">
        <v>1</v>
      </c>
      <c r="W14" s="80">
        <f>IF(P14=0,"-",V14/P14)</f>
        <v>0.5</v>
      </c>
      <c r="X14" s="185">
        <v>11000</v>
      </c>
      <c r="Y14" s="186">
        <f>IFERROR(X14/P14,"-")</f>
        <v>5500</v>
      </c>
      <c r="Z14" s="186">
        <f>IFERROR(X14/V14,"-")</f>
        <v>11000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2</v>
      </c>
      <c r="BX14" s="125">
        <f>IF(P14=0,"",IF(BW14=0,"",(BW14/P14)))</f>
        <v>1</v>
      </c>
      <c r="BY14" s="126">
        <v>1</v>
      </c>
      <c r="BZ14" s="127">
        <f>IFERROR(BY14/BW14,"-")</f>
        <v>0.5</v>
      </c>
      <c r="CA14" s="128">
        <v>11000</v>
      </c>
      <c r="CB14" s="129">
        <f>IFERROR(CA14/BW14,"-")</f>
        <v>5500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11000</v>
      </c>
      <c r="CQ14" s="139">
        <v>11000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95</v>
      </c>
      <c r="C15" s="189"/>
      <c r="D15" s="189" t="s">
        <v>75</v>
      </c>
      <c r="E15" s="189" t="s">
        <v>75</v>
      </c>
      <c r="F15" s="189" t="s">
        <v>76</v>
      </c>
      <c r="G15" s="88" t="s">
        <v>77</v>
      </c>
      <c r="H15" s="88"/>
      <c r="I15" s="88"/>
      <c r="J15" s="180"/>
      <c r="K15" s="79">
        <v>79</v>
      </c>
      <c r="L15" s="79">
        <v>52</v>
      </c>
      <c r="M15" s="79">
        <v>19</v>
      </c>
      <c r="N15" s="89">
        <v>9</v>
      </c>
      <c r="O15" s="90">
        <v>0</v>
      </c>
      <c r="P15" s="91">
        <f>N15+O15</f>
        <v>9</v>
      </c>
      <c r="Q15" s="80">
        <f>IFERROR(P15/M15,"-")</f>
        <v>0.47368421052632</v>
      </c>
      <c r="R15" s="79">
        <v>2</v>
      </c>
      <c r="S15" s="79">
        <v>0</v>
      </c>
      <c r="T15" s="80">
        <f>IFERROR(R15/(P15),"-")</f>
        <v>0.22222222222222</v>
      </c>
      <c r="U15" s="186"/>
      <c r="V15" s="82">
        <v>3</v>
      </c>
      <c r="W15" s="80">
        <f>IF(P15=0,"-",V15/P15)</f>
        <v>0.33333333333333</v>
      </c>
      <c r="X15" s="185">
        <v>11000</v>
      </c>
      <c r="Y15" s="186">
        <f>IFERROR(X15/P15,"-")</f>
        <v>1222.2222222222</v>
      </c>
      <c r="Z15" s="186">
        <f>IFERROR(X15/V15,"-")</f>
        <v>3666.6666666667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0.11111111111111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4</v>
      </c>
      <c r="BO15" s="118">
        <f>IF(P15=0,"",IF(BN15=0,"",(BN15/P15)))</f>
        <v>0.44444444444444</v>
      </c>
      <c r="BP15" s="119">
        <v>1</v>
      </c>
      <c r="BQ15" s="120">
        <f>IFERROR(BP15/BN15,"-")</f>
        <v>0.25</v>
      </c>
      <c r="BR15" s="121">
        <v>5000</v>
      </c>
      <c r="BS15" s="122">
        <f>IFERROR(BR15/BN15,"-")</f>
        <v>1250</v>
      </c>
      <c r="BT15" s="123">
        <v>1</v>
      </c>
      <c r="BU15" s="123"/>
      <c r="BV15" s="123"/>
      <c r="BW15" s="124">
        <v>3</v>
      </c>
      <c r="BX15" s="125">
        <f>IF(P15=0,"",IF(BW15=0,"",(BW15/P15)))</f>
        <v>0.33333333333333</v>
      </c>
      <c r="BY15" s="126">
        <v>1</v>
      </c>
      <c r="BZ15" s="127">
        <f>IFERROR(BY15/BW15,"-")</f>
        <v>0.33333333333333</v>
      </c>
      <c r="CA15" s="128">
        <v>5000</v>
      </c>
      <c r="CB15" s="129">
        <f>IFERROR(CA15/BW15,"-")</f>
        <v>1666.6666666667</v>
      </c>
      <c r="CC15" s="130">
        <v>1</v>
      </c>
      <c r="CD15" s="130"/>
      <c r="CE15" s="130"/>
      <c r="CF15" s="131">
        <v>1</v>
      </c>
      <c r="CG15" s="132">
        <f>IF(P15=0,"",IF(CF15=0,"",(CF15/P15)))</f>
        <v>0.11111111111111</v>
      </c>
      <c r="CH15" s="133">
        <v>1</v>
      </c>
      <c r="CI15" s="134">
        <f>IFERROR(CH15/CF15,"-")</f>
        <v>1</v>
      </c>
      <c r="CJ15" s="135">
        <v>1000</v>
      </c>
      <c r="CK15" s="136">
        <f>IFERROR(CJ15/CF15,"-")</f>
        <v>1000</v>
      </c>
      <c r="CL15" s="137">
        <v>1</v>
      </c>
      <c r="CM15" s="137"/>
      <c r="CN15" s="137"/>
      <c r="CO15" s="138">
        <v>3</v>
      </c>
      <c r="CP15" s="139">
        <v>11000</v>
      </c>
      <c r="CQ15" s="139">
        <v>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0.72333333333333</v>
      </c>
      <c r="B16" s="189" t="s">
        <v>96</v>
      </c>
      <c r="C16" s="189"/>
      <c r="D16" s="189" t="s">
        <v>97</v>
      </c>
      <c r="E16" s="189" t="s">
        <v>98</v>
      </c>
      <c r="F16" s="189" t="s">
        <v>64</v>
      </c>
      <c r="G16" s="88" t="s">
        <v>71</v>
      </c>
      <c r="H16" s="88" t="s">
        <v>99</v>
      </c>
      <c r="I16" s="88" t="s">
        <v>100</v>
      </c>
      <c r="J16" s="180">
        <v>300000</v>
      </c>
      <c r="K16" s="79">
        <v>14</v>
      </c>
      <c r="L16" s="79">
        <v>0</v>
      </c>
      <c r="M16" s="79">
        <v>65</v>
      </c>
      <c r="N16" s="89">
        <v>2</v>
      </c>
      <c r="O16" s="90">
        <v>0</v>
      </c>
      <c r="P16" s="91">
        <f>N16+O16</f>
        <v>2</v>
      </c>
      <c r="Q16" s="80">
        <f>IFERROR(P16/M16,"-")</f>
        <v>0.030769230769231</v>
      </c>
      <c r="R16" s="79">
        <v>0</v>
      </c>
      <c r="S16" s="79">
        <v>1</v>
      </c>
      <c r="T16" s="80">
        <f>IFERROR(R16/(P16),"-")</f>
        <v>0</v>
      </c>
      <c r="U16" s="186">
        <f>IFERROR(J16/SUM(N16:O17),"-")</f>
        <v>21428.571428571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SUM(X16:X17)-SUM(J16:J17)</f>
        <v>-83000</v>
      </c>
      <c r="AB16" s="83">
        <f>SUM(X16:X17)/SUM(J16:J17)</f>
        <v>0.72333333333333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101</v>
      </c>
      <c r="C17" s="189"/>
      <c r="D17" s="189" t="s">
        <v>97</v>
      </c>
      <c r="E17" s="189" t="s">
        <v>98</v>
      </c>
      <c r="F17" s="189" t="s">
        <v>76</v>
      </c>
      <c r="G17" s="88"/>
      <c r="H17" s="88"/>
      <c r="I17" s="88"/>
      <c r="J17" s="180"/>
      <c r="K17" s="79">
        <v>67</v>
      </c>
      <c r="L17" s="79">
        <v>48</v>
      </c>
      <c r="M17" s="79">
        <v>23</v>
      </c>
      <c r="N17" s="89">
        <v>12</v>
      </c>
      <c r="O17" s="90">
        <v>0</v>
      </c>
      <c r="P17" s="91">
        <f>N17+O17</f>
        <v>12</v>
      </c>
      <c r="Q17" s="80">
        <f>IFERROR(P17/M17,"-")</f>
        <v>0.52173913043478</v>
      </c>
      <c r="R17" s="79">
        <v>1</v>
      </c>
      <c r="S17" s="79">
        <v>4</v>
      </c>
      <c r="T17" s="80">
        <f>IFERROR(R17/(P17),"-")</f>
        <v>0.083333333333333</v>
      </c>
      <c r="U17" s="186"/>
      <c r="V17" s="82">
        <v>2</v>
      </c>
      <c r="W17" s="80">
        <f>IF(P17=0,"-",V17/P17)</f>
        <v>0.16666666666667</v>
      </c>
      <c r="X17" s="185">
        <v>217000</v>
      </c>
      <c r="Y17" s="186">
        <f>IFERROR(X17/P17,"-")</f>
        <v>18083.333333333</v>
      </c>
      <c r="Z17" s="186">
        <f>IFERROR(X17/V17,"-")</f>
        <v>108500</v>
      </c>
      <c r="AA17" s="180"/>
      <c r="AB17" s="83"/>
      <c r="AC17" s="77"/>
      <c r="AD17" s="92">
        <v>1</v>
      </c>
      <c r="AE17" s="93">
        <f>IF(P17=0,"",IF(AD17=0,"",(AD17/P17)))</f>
        <v>0.083333333333333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0.083333333333333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0.083333333333333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4</v>
      </c>
      <c r="BO17" s="118">
        <f>IF(P17=0,"",IF(BN17=0,"",(BN17/P17)))</f>
        <v>0.33333333333333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4</v>
      </c>
      <c r="BX17" s="125">
        <f>IF(P17=0,"",IF(BW17=0,"",(BW17/P17)))</f>
        <v>0.33333333333333</v>
      </c>
      <c r="BY17" s="126">
        <v>2</v>
      </c>
      <c r="BZ17" s="127">
        <f>IFERROR(BY17/BW17,"-")</f>
        <v>0.5</v>
      </c>
      <c r="CA17" s="128">
        <v>217000</v>
      </c>
      <c r="CB17" s="129">
        <f>IFERROR(CA17/BW17,"-")</f>
        <v>54250</v>
      </c>
      <c r="CC17" s="130"/>
      <c r="CD17" s="130"/>
      <c r="CE17" s="130">
        <v>2</v>
      </c>
      <c r="CF17" s="131">
        <v>1</v>
      </c>
      <c r="CG17" s="132">
        <f>IF(P17=0,"",IF(CF17=0,"",(CF17/P17)))</f>
        <v>0.083333333333333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2</v>
      </c>
      <c r="CP17" s="139">
        <v>217000</v>
      </c>
      <c r="CQ17" s="139">
        <v>193000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0.36111111111111</v>
      </c>
      <c r="B18" s="189" t="s">
        <v>102</v>
      </c>
      <c r="C18" s="189"/>
      <c r="D18" s="189" t="s">
        <v>79</v>
      </c>
      <c r="E18" s="189" t="s">
        <v>98</v>
      </c>
      <c r="F18" s="189" t="s">
        <v>64</v>
      </c>
      <c r="G18" s="88" t="s">
        <v>65</v>
      </c>
      <c r="H18" s="88" t="s">
        <v>103</v>
      </c>
      <c r="I18" s="88" t="s">
        <v>82</v>
      </c>
      <c r="J18" s="180">
        <v>144000</v>
      </c>
      <c r="K18" s="79">
        <v>8</v>
      </c>
      <c r="L18" s="79">
        <v>0</v>
      </c>
      <c r="M18" s="79">
        <v>34</v>
      </c>
      <c r="N18" s="89">
        <v>2</v>
      </c>
      <c r="O18" s="90">
        <v>0</v>
      </c>
      <c r="P18" s="91">
        <f>N18+O18</f>
        <v>2</v>
      </c>
      <c r="Q18" s="80">
        <f>IFERROR(P18/M18,"-")</f>
        <v>0.058823529411765</v>
      </c>
      <c r="R18" s="79">
        <v>0</v>
      </c>
      <c r="S18" s="79">
        <v>1</v>
      </c>
      <c r="T18" s="80">
        <f>IFERROR(R18/(P18),"-")</f>
        <v>0</v>
      </c>
      <c r="U18" s="186">
        <f>IFERROR(J18/SUM(N18:O19),"-")</f>
        <v>28800</v>
      </c>
      <c r="V18" s="82">
        <v>1</v>
      </c>
      <c r="W18" s="80">
        <f>IF(P18=0,"-",V18/P18)</f>
        <v>0.5</v>
      </c>
      <c r="X18" s="185">
        <v>37000</v>
      </c>
      <c r="Y18" s="186">
        <f>IFERROR(X18/P18,"-")</f>
        <v>18500</v>
      </c>
      <c r="Z18" s="186">
        <f>IFERROR(X18/V18,"-")</f>
        <v>37000</v>
      </c>
      <c r="AA18" s="180">
        <f>SUM(X18:X19)-SUM(J18:J19)</f>
        <v>-92000</v>
      </c>
      <c r="AB18" s="83">
        <f>SUM(X18:X19)/SUM(J18:J19)</f>
        <v>0.36111111111111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1</v>
      </c>
      <c r="BP18" s="119">
        <v>1</v>
      </c>
      <c r="BQ18" s="120">
        <f>IFERROR(BP18/BN18,"-")</f>
        <v>0.5</v>
      </c>
      <c r="BR18" s="121">
        <v>37000</v>
      </c>
      <c r="BS18" s="122">
        <f>IFERROR(BR18/BN18,"-")</f>
        <v>18500</v>
      </c>
      <c r="BT18" s="123"/>
      <c r="BU18" s="123"/>
      <c r="BV18" s="123">
        <v>1</v>
      </c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37000</v>
      </c>
      <c r="CQ18" s="139">
        <v>37000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104</v>
      </c>
      <c r="C19" s="189"/>
      <c r="D19" s="189" t="s">
        <v>79</v>
      </c>
      <c r="E19" s="189" t="s">
        <v>98</v>
      </c>
      <c r="F19" s="189" t="s">
        <v>76</v>
      </c>
      <c r="G19" s="88"/>
      <c r="H19" s="88"/>
      <c r="I19" s="88"/>
      <c r="J19" s="180"/>
      <c r="K19" s="79">
        <v>12</v>
      </c>
      <c r="L19" s="79">
        <v>10</v>
      </c>
      <c r="M19" s="79">
        <v>2</v>
      </c>
      <c r="N19" s="89">
        <v>3</v>
      </c>
      <c r="O19" s="90">
        <v>0</v>
      </c>
      <c r="P19" s="91">
        <f>N19+O19</f>
        <v>3</v>
      </c>
      <c r="Q19" s="80">
        <f>IFERROR(P19/M19,"-")</f>
        <v>1.5</v>
      </c>
      <c r="R19" s="79">
        <v>1</v>
      </c>
      <c r="S19" s="79">
        <v>2</v>
      </c>
      <c r="T19" s="80">
        <f>IFERROR(R19/(P19),"-")</f>
        <v>0.33333333333333</v>
      </c>
      <c r="U19" s="186"/>
      <c r="V19" s="82">
        <v>1</v>
      </c>
      <c r="W19" s="80">
        <f>IF(P19=0,"-",V19/P19)</f>
        <v>0.33333333333333</v>
      </c>
      <c r="X19" s="185">
        <v>15000</v>
      </c>
      <c r="Y19" s="186">
        <f>IFERROR(X19/P19,"-")</f>
        <v>5000</v>
      </c>
      <c r="Z19" s="186">
        <f>IFERROR(X19/V19,"-")</f>
        <v>15000</v>
      </c>
      <c r="AA19" s="180"/>
      <c r="AB19" s="83"/>
      <c r="AC19" s="77"/>
      <c r="AD19" s="92">
        <v>1</v>
      </c>
      <c r="AE19" s="93">
        <f>IF(P19=0,"",IF(AD19=0,"",(AD19/P19)))</f>
        <v>0.33333333333333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0.33333333333333</v>
      </c>
      <c r="BP19" s="119">
        <v>1</v>
      </c>
      <c r="BQ19" s="120">
        <f>IFERROR(BP19/BN19,"-")</f>
        <v>1</v>
      </c>
      <c r="BR19" s="121">
        <v>15000</v>
      </c>
      <c r="BS19" s="122">
        <f>IFERROR(BR19/BN19,"-")</f>
        <v>15000</v>
      </c>
      <c r="BT19" s="123"/>
      <c r="BU19" s="123"/>
      <c r="BV19" s="123">
        <v>1</v>
      </c>
      <c r="BW19" s="124">
        <v>1</v>
      </c>
      <c r="BX19" s="125">
        <f>IF(P19=0,"",IF(BW19=0,"",(BW19/P19)))</f>
        <v>0.33333333333333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15000</v>
      </c>
      <c r="CQ19" s="139">
        <v>15000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0.11111111111111</v>
      </c>
      <c r="B20" s="189" t="s">
        <v>105</v>
      </c>
      <c r="C20" s="189"/>
      <c r="D20" s="189" t="s">
        <v>106</v>
      </c>
      <c r="E20" s="189" t="s">
        <v>107</v>
      </c>
      <c r="F20" s="189" t="s">
        <v>108</v>
      </c>
      <c r="G20" s="88" t="s">
        <v>65</v>
      </c>
      <c r="H20" s="88" t="s">
        <v>103</v>
      </c>
      <c r="I20" s="88" t="s">
        <v>109</v>
      </c>
      <c r="J20" s="180">
        <v>144000</v>
      </c>
      <c r="K20" s="79">
        <v>8</v>
      </c>
      <c r="L20" s="79">
        <v>0</v>
      </c>
      <c r="M20" s="79">
        <v>36</v>
      </c>
      <c r="N20" s="89">
        <v>2</v>
      </c>
      <c r="O20" s="90">
        <v>0</v>
      </c>
      <c r="P20" s="91">
        <f>N20+O20</f>
        <v>2</v>
      </c>
      <c r="Q20" s="80">
        <f>IFERROR(P20/M20,"-")</f>
        <v>0.055555555555556</v>
      </c>
      <c r="R20" s="79">
        <v>1</v>
      </c>
      <c r="S20" s="79">
        <v>0</v>
      </c>
      <c r="T20" s="80">
        <f>IFERROR(R20/(P20),"-")</f>
        <v>0.5</v>
      </c>
      <c r="U20" s="186">
        <f>IFERROR(J20/SUM(N20:O21),"-")</f>
        <v>20571.428571429</v>
      </c>
      <c r="V20" s="82">
        <v>2</v>
      </c>
      <c r="W20" s="80">
        <f>IF(P20=0,"-",V20/P20)</f>
        <v>1</v>
      </c>
      <c r="X20" s="185">
        <v>8000</v>
      </c>
      <c r="Y20" s="186">
        <f>IFERROR(X20/P20,"-")</f>
        <v>4000</v>
      </c>
      <c r="Z20" s="186">
        <f>IFERROR(X20/V20,"-")</f>
        <v>4000</v>
      </c>
      <c r="AA20" s="180">
        <f>SUM(X20:X21)-SUM(J20:J21)</f>
        <v>-128000</v>
      </c>
      <c r="AB20" s="83">
        <f>SUM(X20:X21)/SUM(J20:J21)</f>
        <v>0.11111111111111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0.5</v>
      </c>
      <c r="BG20" s="110">
        <v>1</v>
      </c>
      <c r="BH20" s="112">
        <f>IFERROR(BG20/BE20,"-")</f>
        <v>1</v>
      </c>
      <c r="BI20" s="113">
        <v>2000</v>
      </c>
      <c r="BJ20" s="114">
        <f>IFERROR(BI20/BE20,"-")</f>
        <v>2000</v>
      </c>
      <c r="BK20" s="115">
        <v>1</v>
      </c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0.5</v>
      </c>
      <c r="BY20" s="126">
        <v>1</v>
      </c>
      <c r="BZ20" s="127">
        <f>IFERROR(BY20/BW20,"-")</f>
        <v>1</v>
      </c>
      <c r="CA20" s="128">
        <v>6000</v>
      </c>
      <c r="CB20" s="129">
        <f>IFERROR(CA20/BW20,"-")</f>
        <v>6000</v>
      </c>
      <c r="CC20" s="130"/>
      <c r="CD20" s="130">
        <v>1</v>
      </c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8000</v>
      </c>
      <c r="CQ20" s="139">
        <v>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110</v>
      </c>
      <c r="C21" s="189"/>
      <c r="D21" s="189" t="s">
        <v>106</v>
      </c>
      <c r="E21" s="189" t="s">
        <v>107</v>
      </c>
      <c r="F21" s="189" t="s">
        <v>76</v>
      </c>
      <c r="G21" s="88"/>
      <c r="H21" s="88"/>
      <c r="I21" s="88"/>
      <c r="J21" s="180"/>
      <c r="K21" s="79">
        <v>34</v>
      </c>
      <c r="L21" s="79">
        <v>24</v>
      </c>
      <c r="M21" s="79">
        <v>8</v>
      </c>
      <c r="N21" s="89">
        <v>5</v>
      </c>
      <c r="O21" s="90">
        <v>0</v>
      </c>
      <c r="P21" s="91">
        <f>N21+O21</f>
        <v>5</v>
      </c>
      <c r="Q21" s="80">
        <f>IFERROR(P21/M21,"-")</f>
        <v>0.625</v>
      </c>
      <c r="R21" s="79">
        <v>1</v>
      </c>
      <c r="S21" s="79">
        <v>1</v>
      </c>
      <c r="T21" s="80">
        <f>IFERROR(R21/(P21),"-")</f>
        <v>0.2</v>
      </c>
      <c r="U21" s="186"/>
      <c r="V21" s="82">
        <v>1</v>
      </c>
      <c r="W21" s="80">
        <f>IF(P21=0,"-",V21/P21)</f>
        <v>0.2</v>
      </c>
      <c r="X21" s="185">
        <v>8000</v>
      </c>
      <c r="Y21" s="186">
        <f>IFERROR(X21/P21,"-")</f>
        <v>1600</v>
      </c>
      <c r="Z21" s="186">
        <f>IFERROR(X21/V21,"-")</f>
        <v>8000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0.2</v>
      </c>
      <c r="AO21" s="98">
        <v>1</v>
      </c>
      <c r="AP21" s="100">
        <f>IFERROR(AO21/AM21,"-")</f>
        <v>1</v>
      </c>
      <c r="AQ21" s="101">
        <v>8000</v>
      </c>
      <c r="AR21" s="102">
        <f>IFERROR(AQ21/AM21,"-")</f>
        <v>8000</v>
      </c>
      <c r="AS21" s="103"/>
      <c r="AT21" s="103">
        <v>1</v>
      </c>
      <c r="AU21" s="103"/>
      <c r="AV21" s="104">
        <v>1</v>
      </c>
      <c r="AW21" s="105">
        <f>IF(P21=0,"",IF(AV21=0,"",(AV21/P21)))</f>
        <v>0.2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0.4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0.2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8000</v>
      </c>
      <c r="CQ21" s="139">
        <v>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0.31481481481481</v>
      </c>
      <c r="B22" s="189" t="s">
        <v>111</v>
      </c>
      <c r="C22" s="189"/>
      <c r="D22" s="189" t="s">
        <v>112</v>
      </c>
      <c r="E22" s="189" t="s">
        <v>85</v>
      </c>
      <c r="F22" s="189" t="s">
        <v>64</v>
      </c>
      <c r="G22" s="88" t="s">
        <v>113</v>
      </c>
      <c r="H22" s="88" t="s">
        <v>103</v>
      </c>
      <c r="I22" s="190" t="s">
        <v>114</v>
      </c>
      <c r="J22" s="180">
        <v>108000</v>
      </c>
      <c r="K22" s="79">
        <v>16</v>
      </c>
      <c r="L22" s="79">
        <v>0</v>
      </c>
      <c r="M22" s="79">
        <v>57</v>
      </c>
      <c r="N22" s="89">
        <v>5</v>
      </c>
      <c r="O22" s="90">
        <v>0</v>
      </c>
      <c r="P22" s="91">
        <f>N22+O22</f>
        <v>5</v>
      </c>
      <c r="Q22" s="80">
        <f>IFERROR(P22/M22,"-")</f>
        <v>0.087719298245614</v>
      </c>
      <c r="R22" s="79">
        <v>0</v>
      </c>
      <c r="S22" s="79">
        <v>2</v>
      </c>
      <c r="T22" s="80">
        <f>IFERROR(R22/(P22),"-")</f>
        <v>0</v>
      </c>
      <c r="U22" s="186">
        <f>IFERROR(J22/SUM(N22:O23),"-")</f>
        <v>15428.571428571</v>
      </c>
      <c r="V22" s="82">
        <v>1</v>
      </c>
      <c r="W22" s="80">
        <f>IF(P22=0,"-",V22/P22)</f>
        <v>0.2</v>
      </c>
      <c r="X22" s="185">
        <v>3000</v>
      </c>
      <c r="Y22" s="186">
        <f>IFERROR(X22/P22,"-")</f>
        <v>600</v>
      </c>
      <c r="Z22" s="186">
        <f>IFERROR(X22/V22,"-")</f>
        <v>3000</v>
      </c>
      <c r="AA22" s="180">
        <f>SUM(X22:X23)-SUM(J22:J23)</f>
        <v>-74000</v>
      </c>
      <c r="AB22" s="83">
        <f>SUM(X22:X23)/SUM(J22:J23)</f>
        <v>0.31481481481481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0.4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0.4</v>
      </c>
      <c r="BY22" s="126">
        <v>1</v>
      </c>
      <c r="BZ22" s="127">
        <f>IFERROR(BY22/BW22,"-")</f>
        <v>0.5</v>
      </c>
      <c r="CA22" s="128">
        <v>3000</v>
      </c>
      <c r="CB22" s="129">
        <f>IFERROR(CA22/BW22,"-")</f>
        <v>1500</v>
      </c>
      <c r="CC22" s="130">
        <v>1</v>
      </c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3000</v>
      </c>
      <c r="CQ22" s="139">
        <v>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115</v>
      </c>
      <c r="C23" s="189"/>
      <c r="D23" s="189" t="s">
        <v>112</v>
      </c>
      <c r="E23" s="189" t="s">
        <v>85</v>
      </c>
      <c r="F23" s="189" t="s">
        <v>76</v>
      </c>
      <c r="G23" s="88"/>
      <c r="H23" s="88"/>
      <c r="I23" s="88"/>
      <c r="J23" s="180"/>
      <c r="K23" s="79">
        <v>23</v>
      </c>
      <c r="L23" s="79">
        <v>20</v>
      </c>
      <c r="M23" s="79">
        <v>13</v>
      </c>
      <c r="N23" s="89">
        <v>2</v>
      </c>
      <c r="O23" s="90">
        <v>0</v>
      </c>
      <c r="P23" s="91">
        <f>N23+O23</f>
        <v>2</v>
      </c>
      <c r="Q23" s="80">
        <f>IFERROR(P23/M23,"-")</f>
        <v>0.15384615384615</v>
      </c>
      <c r="R23" s="79">
        <v>1</v>
      </c>
      <c r="S23" s="79">
        <v>1</v>
      </c>
      <c r="T23" s="80">
        <f>IFERROR(R23/(P23),"-")</f>
        <v>0.5</v>
      </c>
      <c r="U23" s="186"/>
      <c r="V23" s="82">
        <v>2</v>
      </c>
      <c r="W23" s="80">
        <f>IF(P23=0,"-",V23/P23)</f>
        <v>1</v>
      </c>
      <c r="X23" s="185">
        <v>31000</v>
      </c>
      <c r="Y23" s="186">
        <f>IFERROR(X23/P23,"-")</f>
        <v>15500</v>
      </c>
      <c r="Z23" s="186">
        <f>IFERROR(X23/V23,"-")</f>
        <v>15500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>
        <v>1</v>
      </c>
      <c r="BH23" s="112">
        <f>IFERROR(BG23/BE23,"-")</f>
        <v>1</v>
      </c>
      <c r="BI23" s="113">
        <v>10000</v>
      </c>
      <c r="BJ23" s="114">
        <f>IFERROR(BI23/BE23,"-")</f>
        <v>10000</v>
      </c>
      <c r="BK23" s="115"/>
      <c r="BL23" s="115">
        <v>1</v>
      </c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0.5</v>
      </c>
      <c r="CH23" s="133">
        <v>1</v>
      </c>
      <c r="CI23" s="134">
        <f>IFERROR(CH23/CF23,"-")</f>
        <v>1</v>
      </c>
      <c r="CJ23" s="135">
        <v>21000</v>
      </c>
      <c r="CK23" s="136">
        <f>IFERROR(CJ23/CF23,"-")</f>
        <v>21000</v>
      </c>
      <c r="CL23" s="137"/>
      <c r="CM23" s="137"/>
      <c r="CN23" s="137">
        <v>1</v>
      </c>
      <c r="CO23" s="138">
        <v>2</v>
      </c>
      <c r="CP23" s="139">
        <v>31000</v>
      </c>
      <c r="CQ23" s="139">
        <v>21000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0.88333333333333</v>
      </c>
      <c r="B24" s="189" t="s">
        <v>116</v>
      </c>
      <c r="C24" s="189"/>
      <c r="D24" s="189" t="s">
        <v>79</v>
      </c>
      <c r="E24" s="189" t="s">
        <v>98</v>
      </c>
      <c r="F24" s="189" t="s">
        <v>64</v>
      </c>
      <c r="G24" s="88" t="s">
        <v>69</v>
      </c>
      <c r="H24" s="88" t="s">
        <v>103</v>
      </c>
      <c r="I24" s="88" t="s">
        <v>82</v>
      </c>
      <c r="J24" s="180">
        <v>180000</v>
      </c>
      <c r="K24" s="79">
        <v>8</v>
      </c>
      <c r="L24" s="79">
        <v>0</v>
      </c>
      <c r="M24" s="79">
        <v>55</v>
      </c>
      <c r="N24" s="89">
        <v>4</v>
      </c>
      <c r="O24" s="90">
        <v>0</v>
      </c>
      <c r="P24" s="91">
        <f>N24+O24</f>
        <v>4</v>
      </c>
      <c r="Q24" s="80">
        <f>IFERROR(P24/M24,"-")</f>
        <v>0.072727272727273</v>
      </c>
      <c r="R24" s="79">
        <v>0</v>
      </c>
      <c r="S24" s="79">
        <v>3</v>
      </c>
      <c r="T24" s="80">
        <f>IFERROR(R24/(P24),"-")</f>
        <v>0</v>
      </c>
      <c r="U24" s="186">
        <f>IFERROR(J24/SUM(N24:O25),"-")</f>
        <v>22500</v>
      </c>
      <c r="V24" s="82">
        <v>1</v>
      </c>
      <c r="W24" s="80">
        <f>IF(P24=0,"-",V24/P24)</f>
        <v>0.25</v>
      </c>
      <c r="X24" s="185">
        <v>43000</v>
      </c>
      <c r="Y24" s="186">
        <f>IFERROR(X24/P24,"-")</f>
        <v>10750</v>
      </c>
      <c r="Z24" s="186">
        <f>IFERROR(X24/V24,"-")</f>
        <v>43000</v>
      </c>
      <c r="AA24" s="180">
        <f>SUM(X24:X25)-SUM(J24:J25)</f>
        <v>-21000</v>
      </c>
      <c r="AB24" s="83">
        <f>SUM(X24:X25)/SUM(J24:J25)</f>
        <v>0.88333333333333</v>
      </c>
      <c r="AC24" s="77"/>
      <c r="AD24" s="92">
        <v>1</v>
      </c>
      <c r="AE24" s="93">
        <f>IF(P24=0,"",IF(AD24=0,"",(AD24/P24)))</f>
        <v>0.25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0.5</v>
      </c>
      <c r="BP24" s="119">
        <v>2</v>
      </c>
      <c r="BQ24" s="120">
        <f>IFERROR(BP24/BN24,"-")</f>
        <v>1</v>
      </c>
      <c r="BR24" s="121">
        <v>44000</v>
      </c>
      <c r="BS24" s="122">
        <f>IFERROR(BR24/BN24,"-")</f>
        <v>22000</v>
      </c>
      <c r="BT24" s="123"/>
      <c r="BU24" s="123">
        <v>1</v>
      </c>
      <c r="BV24" s="123">
        <v>1</v>
      </c>
      <c r="BW24" s="124">
        <v>1</v>
      </c>
      <c r="BX24" s="125">
        <f>IF(P24=0,"",IF(BW24=0,"",(BW24/P24)))</f>
        <v>0.25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43000</v>
      </c>
      <c r="CQ24" s="139">
        <v>38000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117</v>
      </c>
      <c r="C25" s="189"/>
      <c r="D25" s="189" t="s">
        <v>79</v>
      </c>
      <c r="E25" s="189" t="s">
        <v>98</v>
      </c>
      <c r="F25" s="189" t="s">
        <v>76</v>
      </c>
      <c r="G25" s="88"/>
      <c r="H25" s="88"/>
      <c r="I25" s="88"/>
      <c r="J25" s="180"/>
      <c r="K25" s="79">
        <v>38</v>
      </c>
      <c r="L25" s="79">
        <v>26</v>
      </c>
      <c r="M25" s="79">
        <v>6</v>
      </c>
      <c r="N25" s="89">
        <v>4</v>
      </c>
      <c r="O25" s="90">
        <v>0</v>
      </c>
      <c r="P25" s="91">
        <f>N25+O25</f>
        <v>4</v>
      </c>
      <c r="Q25" s="80">
        <f>IFERROR(P25/M25,"-")</f>
        <v>0.66666666666667</v>
      </c>
      <c r="R25" s="79">
        <v>1</v>
      </c>
      <c r="S25" s="79">
        <v>1</v>
      </c>
      <c r="T25" s="80">
        <f>IFERROR(R25/(P25),"-")</f>
        <v>0.25</v>
      </c>
      <c r="U25" s="186"/>
      <c r="V25" s="82">
        <v>2</v>
      </c>
      <c r="W25" s="80">
        <f>IF(P25=0,"-",V25/P25)</f>
        <v>0.5</v>
      </c>
      <c r="X25" s="185">
        <v>116000</v>
      </c>
      <c r="Y25" s="186">
        <f>IFERROR(X25/P25,"-")</f>
        <v>29000</v>
      </c>
      <c r="Z25" s="186">
        <f>IFERROR(X25/V25,"-")</f>
        <v>58000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0.25</v>
      </c>
      <c r="BP25" s="119">
        <v>1</v>
      </c>
      <c r="BQ25" s="120">
        <f>IFERROR(BP25/BN25,"-")</f>
        <v>1</v>
      </c>
      <c r="BR25" s="121">
        <v>6000</v>
      </c>
      <c r="BS25" s="122">
        <f>IFERROR(BR25/BN25,"-")</f>
        <v>6000</v>
      </c>
      <c r="BT25" s="123"/>
      <c r="BU25" s="123">
        <v>1</v>
      </c>
      <c r="BV25" s="123"/>
      <c r="BW25" s="124">
        <v>2</v>
      </c>
      <c r="BX25" s="125">
        <f>IF(P25=0,"",IF(BW25=0,"",(BW25/P25)))</f>
        <v>0.5</v>
      </c>
      <c r="BY25" s="126">
        <v>1</v>
      </c>
      <c r="BZ25" s="127">
        <f>IFERROR(BY25/BW25,"-")</f>
        <v>0.5</v>
      </c>
      <c r="CA25" s="128">
        <v>110000</v>
      </c>
      <c r="CB25" s="129">
        <f>IFERROR(CA25/BW25,"-")</f>
        <v>55000</v>
      </c>
      <c r="CC25" s="130"/>
      <c r="CD25" s="130"/>
      <c r="CE25" s="130">
        <v>1</v>
      </c>
      <c r="CF25" s="131">
        <v>1</v>
      </c>
      <c r="CG25" s="132">
        <f>IF(P25=0,"",IF(CF25=0,"",(CF25/P25)))</f>
        <v>0.25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2</v>
      </c>
      <c r="CP25" s="139">
        <v>116000</v>
      </c>
      <c r="CQ25" s="139">
        <v>110000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0.38333333333333</v>
      </c>
      <c r="B26" s="189" t="s">
        <v>118</v>
      </c>
      <c r="C26" s="189"/>
      <c r="D26" s="189" t="s">
        <v>62</v>
      </c>
      <c r="E26" s="189" t="s">
        <v>89</v>
      </c>
      <c r="F26" s="189" t="s">
        <v>108</v>
      </c>
      <c r="G26" s="88" t="s">
        <v>69</v>
      </c>
      <c r="H26" s="88" t="s">
        <v>103</v>
      </c>
      <c r="I26" s="88" t="s">
        <v>109</v>
      </c>
      <c r="J26" s="180">
        <v>180000</v>
      </c>
      <c r="K26" s="79">
        <v>1</v>
      </c>
      <c r="L26" s="79">
        <v>0</v>
      </c>
      <c r="M26" s="79">
        <v>27</v>
      </c>
      <c r="N26" s="89">
        <v>1</v>
      </c>
      <c r="O26" s="90">
        <v>0</v>
      </c>
      <c r="P26" s="91">
        <f>N26+O26</f>
        <v>1</v>
      </c>
      <c r="Q26" s="80">
        <f>IFERROR(P26/M26,"-")</f>
        <v>0.037037037037037</v>
      </c>
      <c r="R26" s="79">
        <v>0</v>
      </c>
      <c r="S26" s="79">
        <v>1</v>
      </c>
      <c r="T26" s="80">
        <f>IFERROR(R26/(P26),"-")</f>
        <v>0</v>
      </c>
      <c r="U26" s="186">
        <f>IFERROR(J26/SUM(N26:O27),"-")</f>
        <v>22500</v>
      </c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>
        <f>SUM(X26:X27)-SUM(J26:J27)</f>
        <v>-111000</v>
      </c>
      <c r="AB26" s="83">
        <f>SUM(X26:X27)/SUM(J26:J27)</f>
        <v>0.38333333333333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119</v>
      </c>
      <c r="C27" s="189"/>
      <c r="D27" s="189" t="s">
        <v>62</v>
      </c>
      <c r="E27" s="189" t="s">
        <v>89</v>
      </c>
      <c r="F27" s="189" t="s">
        <v>76</v>
      </c>
      <c r="G27" s="88"/>
      <c r="H27" s="88"/>
      <c r="I27" s="88"/>
      <c r="J27" s="180"/>
      <c r="K27" s="79">
        <v>58</v>
      </c>
      <c r="L27" s="79">
        <v>29</v>
      </c>
      <c r="M27" s="79">
        <v>24</v>
      </c>
      <c r="N27" s="89">
        <v>7</v>
      </c>
      <c r="O27" s="90">
        <v>0</v>
      </c>
      <c r="P27" s="91">
        <f>N27+O27</f>
        <v>7</v>
      </c>
      <c r="Q27" s="80">
        <f>IFERROR(P27/M27,"-")</f>
        <v>0.29166666666667</v>
      </c>
      <c r="R27" s="79">
        <v>3</v>
      </c>
      <c r="S27" s="79">
        <v>1</v>
      </c>
      <c r="T27" s="80">
        <f>IFERROR(R27/(P27),"-")</f>
        <v>0.42857142857143</v>
      </c>
      <c r="U27" s="186"/>
      <c r="V27" s="82">
        <v>3</v>
      </c>
      <c r="W27" s="80">
        <f>IF(P27=0,"-",V27/P27)</f>
        <v>0.42857142857143</v>
      </c>
      <c r="X27" s="185">
        <v>69000</v>
      </c>
      <c r="Y27" s="186">
        <f>IFERROR(X27/P27,"-")</f>
        <v>9857.1428571429</v>
      </c>
      <c r="Z27" s="186">
        <f>IFERROR(X27/V27,"-")</f>
        <v>23000</v>
      </c>
      <c r="AA27" s="180"/>
      <c r="AB27" s="83"/>
      <c r="AC27" s="77"/>
      <c r="AD27" s="92">
        <v>1</v>
      </c>
      <c r="AE27" s="93">
        <f>IF(P27=0,"",IF(AD27=0,"",(AD27/P27)))</f>
        <v>0.14285714285714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0.28571428571429</v>
      </c>
      <c r="BG27" s="110">
        <v>1</v>
      </c>
      <c r="BH27" s="112">
        <f>IFERROR(BG27/BE27,"-")</f>
        <v>0.5</v>
      </c>
      <c r="BI27" s="113">
        <v>8000</v>
      </c>
      <c r="BJ27" s="114">
        <f>IFERROR(BI27/BE27,"-")</f>
        <v>4000</v>
      </c>
      <c r="BK27" s="115"/>
      <c r="BL27" s="115">
        <v>1</v>
      </c>
      <c r="BM27" s="115"/>
      <c r="BN27" s="117">
        <v>2</v>
      </c>
      <c r="BO27" s="118">
        <f>IF(P27=0,"",IF(BN27=0,"",(BN27/P27)))</f>
        <v>0.28571428571429</v>
      </c>
      <c r="BP27" s="119">
        <v>1</v>
      </c>
      <c r="BQ27" s="120">
        <f>IFERROR(BP27/BN27,"-")</f>
        <v>0.5</v>
      </c>
      <c r="BR27" s="121">
        <v>3000</v>
      </c>
      <c r="BS27" s="122">
        <f>IFERROR(BR27/BN27,"-")</f>
        <v>1500</v>
      </c>
      <c r="BT27" s="123">
        <v>1</v>
      </c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>
        <v>2</v>
      </c>
      <c r="CG27" s="132">
        <f>IF(P27=0,"",IF(CF27=0,"",(CF27/P27)))</f>
        <v>0.28571428571429</v>
      </c>
      <c r="CH27" s="133">
        <v>1</v>
      </c>
      <c r="CI27" s="134">
        <f>IFERROR(CH27/CF27,"-")</f>
        <v>0.5</v>
      </c>
      <c r="CJ27" s="135">
        <v>58000</v>
      </c>
      <c r="CK27" s="136">
        <f>IFERROR(CJ27/CF27,"-")</f>
        <v>29000</v>
      </c>
      <c r="CL27" s="137"/>
      <c r="CM27" s="137"/>
      <c r="CN27" s="137">
        <v>1</v>
      </c>
      <c r="CO27" s="138">
        <v>3</v>
      </c>
      <c r="CP27" s="139">
        <v>69000</v>
      </c>
      <c r="CQ27" s="139">
        <v>58000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20.453703703704</v>
      </c>
      <c r="B28" s="189" t="s">
        <v>120</v>
      </c>
      <c r="C28" s="189"/>
      <c r="D28" s="189" t="s">
        <v>112</v>
      </c>
      <c r="E28" s="189" t="s">
        <v>85</v>
      </c>
      <c r="F28" s="189" t="s">
        <v>64</v>
      </c>
      <c r="G28" s="88" t="s">
        <v>121</v>
      </c>
      <c r="H28" s="88" t="s">
        <v>103</v>
      </c>
      <c r="I28" s="190" t="s">
        <v>114</v>
      </c>
      <c r="J28" s="180">
        <v>108000</v>
      </c>
      <c r="K28" s="79">
        <v>10</v>
      </c>
      <c r="L28" s="79">
        <v>0</v>
      </c>
      <c r="M28" s="79">
        <v>57</v>
      </c>
      <c r="N28" s="89">
        <v>3</v>
      </c>
      <c r="O28" s="90">
        <v>0</v>
      </c>
      <c r="P28" s="91">
        <f>N28+O28</f>
        <v>3</v>
      </c>
      <c r="Q28" s="80">
        <f>IFERROR(P28/M28,"-")</f>
        <v>0.052631578947368</v>
      </c>
      <c r="R28" s="79">
        <v>0</v>
      </c>
      <c r="S28" s="79">
        <v>3</v>
      </c>
      <c r="T28" s="80">
        <f>IFERROR(R28/(P28),"-")</f>
        <v>0</v>
      </c>
      <c r="U28" s="186">
        <f>IFERROR(J28/SUM(N28:O29),"-")</f>
        <v>10800</v>
      </c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>
        <f>SUM(X28:X29)-SUM(J28:J29)</f>
        <v>2101000</v>
      </c>
      <c r="AB28" s="83">
        <f>SUM(X28:X29)/SUM(J28:J29)</f>
        <v>20.453703703704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0.66666666666667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122</v>
      </c>
      <c r="C29" s="189"/>
      <c r="D29" s="189" t="s">
        <v>112</v>
      </c>
      <c r="E29" s="189" t="s">
        <v>85</v>
      </c>
      <c r="F29" s="189" t="s">
        <v>76</v>
      </c>
      <c r="G29" s="88"/>
      <c r="H29" s="88"/>
      <c r="I29" s="88"/>
      <c r="J29" s="180"/>
      <c r="K29" s="79">
        <v>39</v>
      </c>
      <c r="L29" s="79">
        <v>25</v>
      </c>
      <c r="M29" s="79">
        <v>8</v>
      </c>
      <c r="N29" s="89">
        <v>7</v>
      </c>
      <c r="O29" s="90">
        <v>0</v>
      </c>
      <c r="P29" s="91">
        <f>N29+O29</f>
        <v>7</v>
      </c>
      <c r="Q29" s="80">
        <f>IFERROR(P29/M29,"-")</f>
        <v>0.875</v>
      </c>
      <c r="R29" s="79">
        <v>1</v>
      </c>
      <c r="S29" s="79">
        <v>3</v>
      </c>
      <c r="T29" s="80">
        <f>IFERROR(R29/(P29),"-")</f>
        <v>0.14285714285714</v>
      </c>
      <c r="U29" s="186"/>
      <c r="V29" s="82">
        <v>2</v>
      </c>
      <c r="W29" s="80">
        <f>IF(P29=0,"-",V29/P29)</f>
        <v>0.28571428571429</v>
      </c>
      <c r="X29" s="185">
        <v>2209000</v>
      </c>
      <c r="Y29" s="186">
        <f>IFERROR(X29/P29,"-")</f>
        <v>315571.42857143</v>
      </c>
      <c r="Z29" s="186">
        <f>IFERROR(X29/V29,"-")</f>
        <v>1104500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0.28571428571429</v>
      </c>
      <c r="BG29" s="110">
        <v>1</v>
      </c>
      <c r="BH29" s="112">
        <f>IFERROR(BG29/BE29,"-")</f>
        <v>0.5</v>
      </c>
      <c r="BI29" s="113">
        <v>1000</v>
      </c>
      <c r="BJ29" s="114">
        <f>IFERROR(BI29/BE29,"-")</f>
        <v>500</v>
      </c>
      <c r="BK29" s="115">
        <v>1</v>
      </c>
      <c r="BL29" s="115"/>
      <c r="BM29" s="115"/>
      <c r="BN29" s="117">
        <v>2</v>
      </c>
      <c r="BO29" s="118">
        <f>IF(P29=0,"",IF(BN29=0,"",(BN29/P29)))</f>
        <v>0.28571428571429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0.28571428571429</v>
      </c>
      <c r="BY29" s="126">
        <v>2</v>
      </c>
      <c r="BZ29" s="127">
        <f>IFERROR(BY29/BW29,"-")</f>
        <v>1</v>
      </c>
      <c r="CA29" s="128">
        <v>2248000</v>
      </c>
      <c r="CB29" s="129">
        <f>IFERROR(CA29/BW29,"-")</f>
        <v>1124000</v>
      </c>
      <c r="CC29" s="130"/>
      <c r="CD29" s="130">
        <v>1</v>
      </c>
      <c r="CE29" s="130">
        <v>1</v>
      </c>
      <c r="CF29" s="131">
        <v>1</v>
      </c>
      <c r="CG29" s="132">
        <f>IF(P29=0,"",IF(CF29=0,"",(CF29/P29)))</f>
        <v>0.14285714285714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2</v>
      </c>
      <c r="CP29" s="139">
        <v>2209000</v>
      </c>
      <c r="CQ29" s="139">
        <v>2242000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2.4487179487179</v>
      </c>
      <c r="B30" s="189" t="s">
        <v>123</v>
      </c>
      <c r="C30" s="189"/>
      <c r="D30" s="189" t="s">
        <v>79</v>
      </c>
      <c r="E30" s="189" t="s">
        <v>63</v>
      </c>
      <c r="F30" s="189" t="s">
        <v>64</v>
      </c>
      <c r="G30" s="88" t="s">
        <v>124</v>
      </c>
      <c r="H30" s="88" t="s">
        <v>103</v>
      </c>
      <c r="I30" s="190" t="s">
        <v>125</v>
      </c>
      <c r="J30" s="180">
        <v>156000</v>
      </c>
      <c r="K30" s="79">
        <v>12</v>
      </c>
      <c r="L30" s="79">
        <v>0</v>
      </c>
      <c r="M30" s="79">
        <v>45</v>
      </c>
      <c r="N30" s="89">
        <v>3</v>
      </c>
      <c r="O30" s="90">
        <v>0</v>
      </c>
      <c r="P30" s="91">
        <f>N30+O30</f>
        <v>3</v>
      </c>
      <c r="Q30" s="80">
        <f>IFERROR(P30/M30,"-")</f>
        <v>0.066666666666667</v>
      </c>
      <c r="R30" s="79">
        <v>0</v>
      </c>
      <c r="S30" s="79">
        <v>1</v>
      </c>
      <c r="T30" s="80">
        <f>IFERROR(R30/(P30),"-")</f>
        <v>0</v>
      </c>
      <c r="U30" s="186">
        <f>IFERROR(J30/SUM(N30:O31),"-")</f>
        <v>19500</v>
      </c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>
        <f>SUM(X30:X31)-SUM(J30:J31)</f>
        <v>226000</v>
      </c>
      <c r="AB30" s="83">
        <f>SUM(X30:X31)/SUM(J30:J31)</f>
        <v>2.4487179487179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0.33333333333333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>
        <v>1</v>
      </c>
      <c r="CG30" s="132">
        <f>IF(P30=0,"",IF(CF30=0,"",(CF30/P30)))</f>
        <v>0.33333333333333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126</v>
      </c>
      <c r="C31" s="189"/>
      <c r="D31" s="189" t="s">
        <v>79</v>
      </c>
      <c r="E31" s="189" t="s">
        <v>63</v>
      </c>
      <c r="F31" s="189" t="s">
        <v>76</v>
      </c>
      <c r="G31" s="88"/>
      <c r="H31" s="88"/>
      <c r="I31" s="88"/>
      <c r="J31" s="180"/>
      <c r="K31" s="79">
        <v>22</v>
      </c>
      <c r="L31" s="79">
        <v>18</v>
      </c>
      <c r="M31" s="79">
        <v>8</v>
      </c>
      <c r="N31" s="89">
        <v>5</v>
      </c>
      <c r="O31" s="90">
        <v>0</v>
      </c>
      <c r="P31" s="91">
        <f>N31+O31</f>
        <v>5</v>
      </c>
      <c r="Q31" s="80">
        <f>IFERROR(P31/M31,"-")</f>
        <v>0.625</v>
      </c>
      <c r="R31" s="79">
        <v>2</v>
      </c>
      <c r="S31" s="79">
        <v>2</v>
      </c>
      <c r="T31" s="80">
        <f>IFERROR(R31/(P31),"-")</f>
        <v>0.4</v>
      </c>
      <c r="U31" s="186"/>
      <c r="V31" s="82">
        <v>3</v>
      </c>
      <c r="W31" s="80">
        <f>IF(P31=0,"-",V31/P31)</f>
        <v>0.6</v>
      </c>
      <c r="X31" s="185">
        <v>382000</v>
      </c>
      <c r="Y31" s="186">
        <f>IFERROR(X31/P31,"-")</f>
        <v>76400</v>
      </c>
      <c r="Z31" s="186">
        <f>IFERROR(X31/V31,"-")</f>
        <v>127333.33333333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0.2</v>
      </c>
      <c r="BP31" s="119">
        <v>1</v>
      </c>
      <c r="BQ31" s="120">
        <f>IFERROR(BP31/BN31,"-")</f>
        <v>1</v>
      </c>
      <c r="BR31" s="121">
        <v>41000</v>
      </c>
      <c r="BS31" s="122">
        <f>IFERROR(BR31/BN31,"-")</f>
        <v>41000</v>
      </c>
      <c r="BT31" s="123"/>
      <c r="BU31" s="123"/>
      <c r="BV31" s="123">
        <v>1</v>
      </c>
      <c r="BW31" s="124">
        <v>2</v>
      </c>
      <c r="BX31" s="125">
        <f>IF(P31=0,"",IF(BW31=0,"",(BW31/P31)))</f>
        <v>0.4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2</v>
      </c>
      <c r="CG31" s="132">
        <f>IF(P31=0,"",IF(CF31=0,"",(CF31/P31)))</f>
        <v>0.4</v>
      </c>
      <c r="CH31" s="133">
        <v>2</v>
      </c>
      <c r="CI31" s="134">
        <f>IFERROR(CH31/CF31,"-")</f>
        <v>1</v>
      </c>
      <c r="CJ31" s="135">
        <v>341000</v>
      </c>
      <c r="CK31" s="136">
        <f>IFERROR(CJ31/CF31,"-")</f>
        <v>170500</v>
      </c>
      <c r="CL31" s="137">
        <v>1</v>
      </c>
      <c r="CM31" s="137"/>
      <c r="CN31" s="137">
        <v>1</v>
      </c>
      <c r="CO31" s="138">
        <v>3</v>
      </c>
      <c r="CP31" s="139">
        <v>382000</v>
      </c>
      <c r="CQ31" s="139">
        <v>340000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0.064102564102564</v>
      </c>
      <c r="B32" s="189" t="s">
        <v>127</v>
      </c>
      <c r="C32" s="189"/>
      <c r="D32" s="189" t="s">
        <v>128</v>
      </c>
      <c r="E32" s="189" t="s">
        <v>129</v>
      </c>
      <c r="F32" s="189" t="s">
        <v>108</v>
      </c>
      <c r="G32" s="88" t="s">
        <v>124</v>
      </c>
      <c r="H32" s="88" t="s">
        <v>103</v>
      </c>
      <c r="I32" s="88" t="s">
        <v>109</v>
      </c>
      <c r="J32" s="180">
        <v>156000</v>
      </c>
      <c r="K32" s="79">
        <v>11</v>
      </c>
      <c r="L32" s="79">
        <v>0</v>
      </c>
      <c r="M32" s="79">
        <v>39</v>
      </c>
      <c r="N32" s="89">
        <v>8</v>
      </c>
      <c r="O32" s="90">
        <v>0</v>
      </c>
      <c r="P32" s="91">
        <f>N32+O32</f>
        <v>8</v>
      </c>
      <c r="Q32" s="80">
        <f>IFERROR(P32/M32,"-")</f>
        <v>0.20512820512821</v>
      </c>
      <c r="R32" s="79">
        <v>0</v>
      </c>
      <c r="S32" s="79">
        <v>3</v>
      </c>
      <c r="T32" s="80">
        <f>IFERROR(R32/(P32),"-")</f>
        <v>0</v>
      </c>
      <c r="U32" s="186">
        <f>IFERROR(J32/SUM(N32:O33),"-")</f>
        <v>11142.857142857</v>
      </c>
      <c r="V32" s="82">
        <v>1</v>
      </c>
      <c r="W32" s="80">
        <f>IF(P32=0,"-",V32/P32)</f>
        <v>0.125</v>
      </c>
      <c r="X32" s="185">
        <v>5000</v>
      </c>
      <c r="Y32" s="186">
        <f>IFERROR(X32/P32,"-")</f>
        <v>625</v>
      </c>
      <c r="Z32" s="186">
        <f>IFERROR(X32/V32,"-")</f>
        <v>5000</v>
      </c>
      <c r="AA32" s="180">
        <f>SUM(X32:X33)-SUM(J32:J33)</f>
        <v>-146000</v>
      </c>
      <c r="AB32" s="83">
        <f>SUM(X32:X33)/SUM(J32:J33)</f>
        <v>0.064102564102564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0.125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3</v>
      </c>
      <c r="BF32" s="111">
        <f>IF(P32=0,"",IF(BE32=0,"",(BE32/P32)))</f>
        <v>0.375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3</v>
      </c>
      <c r="BO32" s="118">
        <f>IF(P32=0,"",IF(BN32=0,"",(BN32/P32)))</f>
        <v>0.375</v>
      </c>
      <c r="BP32" s="119">
        <v>1</v>
      </c>
      <c r="BQ32" s="120">
        <f>IFERROR(BP32/BN32,"-")</f>
        <v>0.33333333333333</v>
      </c>
      <c r="BR32" s="121">
        <v>5000</v>
      </c>
      <c r="BS32" s="122">
        <f>IFERROR(BR32/BN32,"-")</f>
        <v>1666.6666666667</v>
      </c>
      <c r="BT32" s="123">
        <v>1</v>
      </c>
      <c r="BU32" s="123"/>
      <c r="BV32" s="123"/>
      <c r="BW32" s="124">
        <v>1</v>
      </c>
      <c r="BX32" s="125">
        <f>IF(P32=0,"",IF(BW32=0,"",(BW32/P32)))</f>
        <v>0.125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5000</v>
      </c>
      <c r="CQ32" s="139">
        <v>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130</v>
      </c>
      <c r="C33" s="189"/>
      <c r="D33" s="189" t="s">
        <v>128</v>
      </c>
      <c r="E33" s="189" t="s">
        <v>129</v>
      </c>
      <c r="F33" s="189" t="s">
        <v>76</v>
      </c>
      <c r="G33" s="88"/>
      <c r="H33" s="88"/>
      <c r="I33" s="88"/>
      <c r="J33" s="180"/>
      <c r="K33" s="79">
        <v>53</v>
      </c>
      <c r="L33" s="79">
        <v>27</v>
      </c>
      <c r="M33" s="79">
        <v>10</v>
      </c>
      <c r="N33" s="89">
        <v>6</v>
      </c>
      <c r="O33" s="90">
        <v>0</v>
      </c>
      <c r="P33" s="91">
        <f>N33+O33</f>
        <v>6</v>
      </c>
      <c r="Q33" s="80">
        <f>IFERROR(P33/M33,"-")</f>
        <v>0.6</v>
      </c>
      <c r="R33" s="79">
        <v>2</v>
      </c>
      <c r="S33" s="79">
        <v>2</v>
      </c>
      <c r="T33" s="80">
        <f>IFERROR(R33/(P33),"-")</f>
        <v>0.33333333333333</v>
      </c>
      <c r="U33" s="186"/>
      <c r="V33" s="82">
        <v>0</v>
      </c>
      <c r="W33" s="80">
        <f>IF(P33=0,"-",V33/P33)</f>
        <v>0</v>
      </c>
      <c r="X33" s="185">
        <v>5000</v>
      </c>
      <c r="Y33" s="186">
        <f>IFERROR(X33/P33,"-")</f>
        <v>833.33333333333</v>
      </c>
      <c r="Z33" s="186" t="str">
        <f>IFERROR(X33/V33,"-")</f>
        <v>-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0.33333333333333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3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0.16666666666667</v>
      </c>
      <c r="BY33" s="126">
        <v>1</v>
      </c>
      <c r="BZ33" s="127">
        <f>IFERROR(BY33/BW33,"-")</f>
        <v>1</v>
      </c>
      <c r="CA33" s="128">
        <v>10000</v>
      </c>
      <c r="CB33" s="129">
        <f>IFERROR(CA33/BW33,"-")</f>
        <v>10000</v>
      </c>
      <c r="CC33" s="130"/>
      <c r="CD33" s="130">
        <v>1</v>
      </c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5000</v>
      </c>
      <c r="CQ33" s="139">
        <v>10000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0.12820512820513</v>
      </c>
      <c r="B34" s="189" t="s">
        <v>131</v>
      </c>
      <c r="C34" s="189"/>
      <c r="D34" s="189" t="s">
        <v>79</v>
      </c>
      <c r="E34" s="189" t="s">
        <v>63</v>
      </c>
      <c r="F34" s="189" t="s">
        <v>64</v>
      </c>
      <c r="G34" s="88" t="s">
        <v>132</v>
      </c>
      <c r="H34" s="88" t="s">
        <v>103</v>
      </c>
      <c r="I34" s="190" t="s">
        <v>133</v>
      </c>
      <c r="J34" s="180">
        <v>156000</v>
      </c>
      <c r="K34" s="79">
        <v>16</v>
      </c>
      <c r="L34" s="79">
        <v>0</v>
      </c>
      <c r="M34" s="79">
        <v>45</v>
      </c>
      <c r="N34" s="89">
        <v>5</v>
      </c>
      <c r="O34" s="90">
        <v>0</v>
      </c>
      <c r="P34" s="91">
        <f>N34+O34</f>
        <v>5</v>
      </c>
      <c r="Q34" s="80">
        <f>IFERROR(P34/M34,"-")</f>
        <v>0.11111111111111</v>
      </c>
      <c r="R34" s="79">
        <v>1</v>
      </c>
      <c r="S34" s="79">
        <v>1</v>
      </c>
      <c r="T34" s="80">
        <f>IFERROR(R34/(P34),"-")</f>
        <v>0.2</v>
      </c>
      <c r="U34" s="186">
        <f>IFERROR(J34/SUM(N34:O35),"-")</f>
        <v>17333.333333333</v>
      </c>
      <c r="V34" s="82">
        <v>3</v>
      </c>
      <c r="W34" s="80">
        <f>IF(P34=0,"-",V34/P34)</f>
        <v>0.6</v>
      </c>
      <c r="X34" s="185">
        <v>15000</v>
      </c>
      <c r="Y34" s="186">
        <f>IFERROR(X34/P34,"-")</f>
        <v>3000</v>
      </c>
      <c r="Z34" s="186">
        <f>IFERROR(X34/V34,"-")</f>
        <v>5000</v>
      </c>
      <c r="AA34" s="180">
        <f>SUM(X34:X35)-SUM(J34:J35)</f>
        <v>-136000</v>
      </c>
      <c r="AB34" s="83">
        <f>SUM(X34:X35)/SUM(J34:J35)</f>
        <v>0.12820512820513</v>
      </c>
      <c r="AC34" s="77"/>
      <c r="AD34" s="92">
        <v>1</v>
      </c>
      <c r="AE34" s="93">
        <f>IF(P34=0,"",IF(AD34=0,"",(AD34/P34)))</f>
        <v>0.2</v>
      </c>
      <c r="AF34" s="92"/>
      <c r="AG34" s="94">
        <f>IFERROR(AF34/AD34,"-")</f>
        <v>0</v>
      </c>
      <c r="AH34" s="95"/>
      <c r="AI34" s="96">
        <f>IFERROR(AH34/AD34,"-")</f>
        <v>0</v>
      </c>
      <c r="AJ34" s="97"/>
      <c r="AK34" s="97"/>
      <c r="AL34" s="97"/>
      <c r="AM34" s="98">
        <v>1</v>
      </c>
      <c r="AN34" s="99">
        <f>IF(P34=0,"",IF(AM34=0,"",(AM34/P34)))</f>
        <v>0.2</v>
      </c>
      <c r="AO34" s="98">
        <v>1</v>
      </c>
      <c r="AP34" s="100">
        <f>IFERROR(AO34/AM34,"-")</f>
        <v>1</v>
      </c>
      <c r="AQ34" s="101">
        <v>1000</v>
      </c>
      <c r="AR34" s="102">
        <f>IFERROR(AQ34/AM34,"-")</f>
        <v>1000</v>
      </c>
      <c r="AS34" s="103">
        <v>1</v>
      </c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0.4</v>
      </c>
      <c r="BP34" s="119">
        <v>2</v>
      </c>
      <c r="BQ34" s="120">
        <f>IFERROR(BP34/BN34,"-")</f>
        <v>1</v>
      </c>
      <c r="BR34" s="121">
        <v>14000</v>
      </c>
      <c r="BS34" s="122">
        <f>IFERROR(BR34/BN34,"-")</f>
        <v>7000</v>
      </c>
      <c r="BT34" s="123"/>
      <c r="BU34" s="123">
        <v>2</v>
      </c>
      <c r="BV34" s="123"/>
      <c r="BW34" s="124">
        <v>1</v>
      </c>
      <c r="BX34" s="125">
        <f>IF(P34=0,"",IF(BW34=0,"",(BW34/P34)))</f>
        <v>0.2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3</v>
      </c>
      <c r="CP34" s="139">
        <v>15000</v>
      </c>
      <c r="CQ34" s="139">
        <v>10000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134</v>
      </c>
      <c r="C35" s="189"/>
      <c r="D35" s="189" t="s">
        <v>79</v>
      </c>
      <c r="E35" s="189" t="s">
        <v>63</v>
      </c>
      <c r="F35" s="189" t="s">
        <v>76</v>
      </c>
      <c r="G35" s="88"/>
      <c r="H35" s="88"/>
      <c r="I35" s="88"/>
      <c r="J35" s="180"/>
      <c r="K35" s="79">
        <v>34</v>
      </c>
      <c r="L35" s="79">
        <v>24</v>
      </c>
      <c r="M35" s="79">
        <v>7</v>
      </c>
      <c r="N35" s="89">
        <v>4</v>
      </c>
      <c r="O35" s="90">
        <v>0</v>
      </c>
      <c r="P35" s="91">
        <f>N35+O35</f>
        <v>4</v>
      </c>
      <c r="Q35" s="80">
        <f>IFERROR(P35/M35,"-")</f>
        <v>0.57142857142857</v>
      </c>
      <c r="R35" s="79">
        <v>1</v>
      </c>
      <c r="S35" s="79">
        <v>1</v>
      </c>
      <c r="T35" s="80">
        <f>IFERROR(R35/(P35),"-")</f>
        <v>0.25</v>
      </c>
      <c r="U35" s="186"/>
      <c r="V35" s="82">
        <v>1</v>
      </c>
      <c r="W35" s="80">
        <f>IF(P35=0,"-",V35/P35)</f>
        <v>0.25</v>
      </c>
      <c r="X35" s="185">
        <v>5000</v>
      </c>
      <c r="Y35" s="186">
        <f>IFERROR(X35/P35,"-")</f>
        <v>1250</v>
      </c>
      <c r="Z35" s="186">
        <f>IFERROR(X35/V35,"-")</f>
        <v>5000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3</v>
      </c>
      <c r="BX35" s="125">
        <f>IF(P35=0,"",IF(BW35=0,"",(BW35/P35)))</f>
        <v>0.75</v>
      </c>
      <c r="BY35" s="126">
        <v>1</v>
      </c>
      <c r="BZ35" s="127">
        <f>IFERROR(BY35/BW35,"-")</f>
        <v>0.33333333333333</v>
      </c>
      <c r="CA35" s="128">
        <v>5000</v>
      </c>
      <c r="CB35" s="129">
        <f>IFERROR(CA35/BW35,"-")</f>
        <v>1666.6666666667</v>
      </c>
      <c r="CC35" s="130">
        <v>1</v>
      </c>
      <c r="CD35" s="130"/>
      <c r="CE35" s="130"/>
      <c r="CF35" s="131">
        <v>1</v>
      </c>
      <c r="CG35" s="132">
        <f>IF(P35=0,"",IF(CF35=0,"",(CF35/P35)))</f>
        <v>0.25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1</v>
      </c>
      <c r="CP35" s="139">
        <v>5000</v>
      </c>
      <c r="CQ35" s="139">
        <v>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0.0064102564102564</v>
      </c>
      <c r="B36" s="189" t="s">
        <v>135</v>
      </c>
      <c r="C36" s="189"/>
      <c r="D36" s="189" t="s">
        <v>128</v>
      </c>
      <c r="E36" s="189" t="s">
        <v>129</v>
      </c>
      <c r="F36" s="189" t="s">
        <v>108</v>
      </c>
      <c r="G36" s="88" t="s">
        <v>132</v>
      </c>
      <c r="H36" s="88" t="s">
        <v>103</v>
      </c>
      <c r="I36" s="88" t="s">
        <v>136</v>
      </c>
      <c r="J36" s="180">
        <v>156000</v>
      </c>
      <c r="K36" s="79">
        <v>17</v>
      </c>
      <c r="L36" s="79">
        <v>0</v>
      </c>
      <c r="M36" s="79">
        <v>44</v>
      </c>
      <c r="N36" s="89">
        <v>5</v>
      </c>
      <c r="O36" s="90">
        <v>0</v>
      </c>
      <c r="P36" s="91">
        <f>N36+O36</f>
        <v>5</v>
      </c>
      <c r="Q36" s="80">
        <f>IFERROR(P36/M36,"-")</f>
        <v>0.11363636363636</v>
      </c>
      <c r="R36" s="79">
        <v>0</v>
      </c>
      <c r="S36" s="79">
        <v>2</v>
      </c>
      <c r="T36" s="80">
        <f>IFERROR(R36/(P36),"-")</f>
        <v>0</v>
      </c>
      <c r="U36" s="186">
        <f>IFERROR(J36/SUM(N36:O37),"-")</f>
        <v>19500</v>
      </c>
      <c r="V36" s="82">
        <v>1</v>
      </c>
      <c r="W36" s="80">
        <f>IF(P36=0,"-",V36/P36)</f>
        <v>0.2</v>
      </c>
      <c r="X36" s="185">
        <v>1000</v>
      </c>
      <c r="Y36" s="186">
        <f>IFERROR(X36/P36,"-")</f>
        <v>200</v>
      </c>
      <c r="Z36" s="186">
        <f>IFERROR(X36/V36,"-")</f>
        <v>1000</v>
      </c>
      <c r="AA36" s="180">
        <f>SUM(X36:X37)-SUM(J36:J37)</f>
        <v>-155000</v>
      </c>
      <c r="AB36" s="83">
        <f>SUM(X36:X37)/SUM(J36:J37)</f>
        <v>0.0064102564102564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0.2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3</v>
      </c>
      <c r="BF36" s="111">
        <f>IF(P36=0,"",IF(BE36=0,"",(BE36/P36)))</f>
        <v>0.6</v>
      </c>
      <c r="BG36" s="110">
        <v>1</v>
      </c>
      <c r="BH36" s="112">
        <f>IFERROR(BG36/BE36,"-")</f>
        <v>0.33333333333333</v>
      </c>
      <c r="BI36" s="113">
        <v>1000</v>
      </c>
      <c r="BJ36" s="114">
        <f>IFERROR(BI36/BE36,"-")</f>
        <v>333.33333333333</v>
      </c>
      <c r="BK36" s="115">
        <v>1</v>
      </c>
      <c r="BL36" s="115"/>
      <c r="BM36" s="115"/>
      <c r="BN36" s="117">
        <v>1</v>
      </c>
      <c r="BO36" s="118">
        <f>IF(P36=0,"",IF(BN36=0,"",(BN36/P36)))</f>
        <v>0.2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1000</v>
      </c>
      <c r="CQ36" s="139">
        <v>1000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137</v>
      </c>
      <c r="C37" s="189"/>
      <c r="D37" s="189" t="s">
        <v>128</v>
      </c>
      <c r="E37" s="189" t="s">
        <v>129</v>
      </c>
      <c r="F37" s="189" t="s">
        <v>76</v>
      </c>
      <c r="G37" s="88"/>
      <c r="H37" s="88"/>
      <c r="I37" s="88"/>
      <c r="J37" s="180"/>
      <c r="K37" s="79">
        <v>26</v>
      </c>
      <c r="L37" s="79">
        <v>21</v>
      </c>
      <c r="M37" s="79">
        <v>9</v>
      </c>
      <c r="N37" s="89">
        <v>3</v>
      </c>
      <c r="O37" s="90">
        <v>0</v>
      </c>
      <c r="P37" s="91">
        <f>N37+O37</f>
        <v>3</v>
      </c>
      <c r="Q37" s="80">
        <f>IFERROR(P37/M37,"-")</f>
        <v>0.33333333333333</v>
      </c>
      <c r="R37" s="79">
        <v>0</v>
      </c>
      <c r="S37" s="79">
        <v>0</v>
      </c>
      <c r="T37" s="80">
        <f>IFERROR(R37/(P37),"-")</f>
        <v>0</v>
      </c>
      <c r="U37" s="186"/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/>
      <c r="AB37" s="83"/>
      <c r="AC37" s="77"/>
      <c r="AD37" s="92">
        <v>1</v>
      </c>
      <c r="AE37" s="93">
        <f>IF(P37=0,"",IF(AD37=0,"",(AD37/P37)))</f>
        <v>0.33333333333333</v>
      </c>
      <c r="AF37" s="92"/>
      <c r="AG37" s="94">
        <f>IFERROR(AF37/AD37,"-")</f>
        <v>0</v>
      </c>
      <c r="AH37" s="95"/>
      <c r="AI37" s="96">
        <f>IFERROR(AH37/AD37,"-")</f>
        <v>0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0.33333333333333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1</v>
      </c>
      <c r="CG37" s="132">
        <f>IF(P37=0,"",IF(CF37=0,"",(CF37/P37)))</f>
        <v>0.33333333333333</v>
      </c>
      <c r="CH37" s="133">
        <v>1</v>
      </c>
      <c r="CI37" s="134">
        <f>IFERROR(CH37/CF37,"-")</f>
        <v>1</v>
      </c>
      <c r="CJ37" s="135">
        <v>3000</v>
      </c>
      <c r="CK37" s="136">
        <f>IFERROR(CJ37/CF37,"-")</f>
        <v>3000</v>
      </c>
      <c r="CL37" s="137">
        <v>1</v>
      </c>
      <c r="CM37" s="137"/>
      <c r="CN37" s="137"/>
      <c r="CO37" s="138">
        <v>0</v>
      </c>
      <c r="CP37" s="139">
        <v>0</v>
      </c>
      <c r="CQ37" s="139">
        <v>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0.22368421052632</v>
      </c>
      <c r="B38" s="189" t="s">
        <v>138</v>
      </c>
      <c r="C38" s="189"/>
      <c r="D38" s="189" t="s">
        <v>79</v>
      </c>
      <c r="E38" s="189" t="s">
        <v>63</v>
      </c>
      <c r="F38" s="189" t="s">
        <v>108</v>
      </c>
      <c r="G38" s="88" t="s">
        <v>139</v>
      </c>
      <c r="H38" s="88" t="s">
        <v>66</v>
      </c>
      <c r="I38" s="191" t="s">
        <v>140</v>
      </c>
      <c r="J38" s="180">
        <v>228000</v>
      </c>
      <c r="K38" s="79">
        <v>12</v>
      </c>
      <c r="L38" s="79">
        <v>0</v>
      </c>
      <c r="M38" s="79">
        <v>49</v>
      </c>
      <c r="N38" s="89">
        <v>3</v>
      </c>
      <c r="O38" s="90">
        <v>0</v>
      </c>
      <c r="P38" s="91">
        <f>N38+O38</f>
        <v>3</v>
      </c>
      <c r="Q38" s="80">
        <f>IFERROR(P38/M38,"-")</f>
        <v>0.061224489795918</v>
      </c>
      <c r="R38" s="79">
        <v>0</v>
      </c>
      <c r="S38" s="79">
        <v>1</v>
      </c>
      <c r="T38" s="80">
        <f>IFERROR(R38/(P38),"-")</f>
        <v>0</v>
      </c>
      <c r="U38" s="186">
        <f>IFERROR(J38/SUM(N38:O39),"-")</f>
        <v>38000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SUM(X38:X39)-SUM(J38:J39)</f>
        <v>-177000</v>
      </c>
      <c r="AB38" s="83">
        <f>SUM(X38:X39)/SUM(J38:J39)</f>
        <v>0.22368421052632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0.66666666666667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0.33333333333333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141</v>
      </c>
      <c r="C39" s="189"/>
      <c r="D39" s="189" t="s">
        <v>79</v>
      </c>
      <c r="E39" s="189" t="s">
        <v>63</v>
      </c>
      <c r="F39" s="189" t="s">
        <v>76</v>
      </c>
      <c r="G39" s="88"/>
      <c r="H39" s="88"/>
      <c r="I39" s="88"/>
      <c r="J39" s="180"/>
      <c r="K39" s="79">
        <v>21</v>
      </c>
      <c r="L39" s="79">
        <v>14</v>
      </c>
      <c r="M39" s="79">
        <v>11</v>
      </c>
      <c r="N39" s="89">
        <v>3</v>
      </c>
      <c r="O39" s="90">
        <v>0</v>
      </c>
      <c r="P39" s="91">
        <f>N39+O39</f>
        <v>3</v>
      </c>
      <c r="Q39" s="80">
        <f>IFERROR(P39/M39,"-")</f>
        <v>0.27272727272727</v>
      </c>
      <c r="R39" s="79">
        <v>1</v>
      </c>
      <c r="S39" s="79">
        <v>0</v>
      </c>
      <c r="T39" s="80">
        <f>IFERROR(R39/(P39),"-")</f>
        <v>0.33333333333333</v>
      </c>
      <c r="U39" s="186"/>
      <c r="V39" s="82">
        <v>1</v>
      </c>
      <c r="W39" s="80">
        <f>IF(P39=0,"-",V39/P39)</f>
        <v>0.33333333333333</v>
      </c>
      <c r="X39" s="185">
        <v>51000</v>
      </c>
      <c r="Y39" s="186">
        <f>IFERROR(X39/P39,"-")</f>
        <v>17000</v>
      </c>
      <c r="Z39" s="186">
        <f>IFERROR(X39/V39,"-")</f>
        <v>51000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1</v>
      </c>
      <c r="AW39" s="105">
        <f>IF(P39=0,"",IF(AV39=0,"",(AV39/P39)))</f>
        <v>0.33333333333333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0.33333333333333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0.33333333333333</v>
      </c>
      <c r="CH39" s="133">
        <v>1</v>
      </c>
      <c r="CI39" s="134">
        <f>IFERROR(CH39/CF39,"-")</f>
        <v>1</v>
      </c>
      <c r="CJ39" s="135">
        <v>51000</v>
      </c>
      <c r="CK39" s="136">
        <f>IFERROR(CJ39/CF39,"-")</f>
        <v>51000</v>
      </c>
      <c r="CL39" s="137"/>
      <c r="CM39" s="137"/>
      <c r="CN39" s="137">
        <v>1</v>
      </c>
      <c r="CO39" s="138">
        <v>1</v>
      </c>
      <c r="CP39" s="139">
        <v>51000</v>
      </c>
      <c r="CQ39" s="139">
        <v>51000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0.27114583333333</v>
      </c>
      <c r="B40" s="189" t="s">
        <v>142</v>
      </c>
      <c r="C40" s="189"/>
      <c r="D40" s="189" t="s">
        <v>143</v>
      </c>
      <c r="E40" s="189" t="s">
        <v>129</v>
      </c>
      <c r="F40" s="189" t="s">
        <v>64</v>
      </c>
      <c r="G40" s="88" t="s">
        <v>144</v>
      </c>
      <c r="H40" s="88" t="s">
        <v>145</v>
      </c>
      <c r="I40" s="191" t="s">
        <v>140</v>
      </c>
      <c r="J40" s="180">
        <v>384000</v>
      </c>
      <c r="K40" s="79">
        <v>26</v>
      </c>
      <c r="L40" s="79">
        <v>0</v>
      </c>
      <c r="M40" s="79">
        <v>74</v>
      </c>
      <c r="N40" s="89">
        <v>14</v>
      </c>
      <c r="O40" s="90">
        <v>0</v>
      </c>
      <c r="P40" s="91">
        <f>N40+O40</f>
        <v>14</v>
      </c>
      <c r="Q40" s="80">
        <f>IFERROR(P40/M40,"-")</f>
        <v>0.18918918918919</v>
      </c>
      <c r="R40" s="79">
        <v>1</v>
      </c>
      <c r="S40" s="79">
        <v>5</v>
      </c>
      <c r="T40" s="80">
        <f>IFERROR(R40/(P40),"-")</f>
        <v>0.071428571428571</v>
      </c>
      <c r="U40" s="186">
        <f>IFERROR(J40/SUM(N40:O41),"-")</f>
        <v>12387.096774194</v>
      </c>
      <c r="V40" s="82">
        <v>2</v>
      </c>
      <c r="W40" s="80">
        <f>IF(P40=0,"-",V40/P40)</f>
        <v>0.14285714285714</v>
      </c>
      <c r="X40" s="185">
        <v>18000</v>
      </c>
      <c r="Y40" s="186">
        <f>IFERROR(X40/P40,"-")</f>
        <v>1285.7142857143</v>
      </c>
      <c r="Z40" s="186">
        <f>IFERROR(X40/V40,"-")</f>
        <v>9000</v>
      </c>
      <c r="AA40" s="180">
        <f>SUM(X40:X41)-SUM(J40:J41)</f>
        <v>-279880</v>
      </c>
      <c r="AB40" s="83">
        <f>SUM(X40:X41)/SUM(J40:J41)</f>
        <v>0.27114583333333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2</v>
      </c>
      <c r="AW40" s="105">
        <f>IF(P40=0,"",IF(AV40=0,"",(AV40/P40)))</f>
        <v>0.14285714285714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>
        <v>2</v>
      </c>
      <c r="BF40" s="111">
        <f>IF(P40=0,"",IF(BE40=0,"",(BE40/P40)))</f>
        <v>0.14285714285714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9</v>
      </c>
      <c r="BO40" s="118">
        <f>IF(P40=0,"",IF(BN40=0,"",(BN40/P40)))</f>
        <v>0.64285714285714</v>
      </c>
      <c r="BP40" s="119">
        <v>2</v>
      </c>
      <c r="BQ40" s="120">
        <f>IFERROR(BP40/BN40,"-")</f>
        <v>0.22222222222222</v>
      </c>
      <c r="BR40" s="121">
        <v>18000</v>
      </c>
      <c r="BS40" s="122">
        <f>IFERROR(BR40/BN40,"-")</f>
        <v>2000</v>
      </c>
      <c r="BT40" s="123">
        <v>1</v>
      </c>
      <c r="BU40" s="123"/>
      <c r="BV40" s="123">
        <v>1</v>
      </c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>
        <v>1</v>
      </c>
      <c r="CG40" s="132">
        <f>IF(P40=0,"",IF(CF40=0,"",(CF40/P40)))</f>
        <v>0.071428571428571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2</v>
      </c>
      <c r="CP40" s="139">
        <v>18000</v>
      </c>
      <c r="CQ40" s="139">
        <v>13000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146</v>
      </c>
      <c r="C41" s="189"/>
      <c r="D41" s="189" t="s">
        <v>143</v>
      </c>
      <c r="E41" s="189" t="s">
        <v>129</v>
      </c>
      <c r="F41" s="189" t="s">
        <v>76</v>
      </c>
      <c r="G41" s="88"/>
      <c r="H41" s="88"/>
      <c r="I41" s="88"/>
      <c r="J41" s="180"/>
      <c r="K41" s="79">
        <v>58</v>
      </c>
      <c r="L41" s="79">
        <v>42</v>
      </c>
      <c r="M41" s="79">
        <v>18</v>
      </c>
      <c r="N41" s="89">
        <v>17</v>
      </c>
      <c r="O41" s="90">
        <v>0</v>
      </c>
      <c r="P41" s="91">
        <f>N41+O41</f>
        <v>17</v>
      </c>
      <c r="Q41" s="80">
        <f>IFERROR(P41/M41,"-")</f>
        <v>0.94444444444444</v>
      </c>
      <c r="R41" s="79">
        <v>1</v>
      </c>
      <c r="S41" s="79">
        <v>5</v>
      </c>
      <c r="T41" s="80">
        <f>IFERROR(R41/(P41),"-")</f>
        <v>0.058823529411765</v>
      </c>
      <c r="U41" s="186"/>
      <c r="V41" s="82">
        <v>6</v>
      </c>
      <c r="W41" s="80">
        <f>IF(P41=0,"-",V41/P41)</f>
        <v>0.35294117647059</v>
      </c>
      <c r="X41" s="185">
        <v>86120</v>
      </c>
      <c r="Y41" s="186">
        <f>IFERROR(X41/P41,"-")</f>
        <v>5065.8823529412</v>
      </c>
      <c r="Z41" s="186">
        <f>IFERROR(X41/V41,"-")</f>
        <v>14353.333333333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0.058823529411765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5</v>
      </c>
      <c r="BO41" s="118">
        <f>IF(P41=0,"",IF(BN41=0,"",(BN41/P41)))</f>
        <v>0.29411764705882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7</v>
      </c>
      <c r="BX41" s="125">
        <f>IF(P41=0,"",IF(BW41=0,"",(BW41/P41)))</f>
        <v>0.41176470588235</v>
      </c>
      <c r="BY41" s="126">
        <v>4</v>
      </c>
      <c r="BZ41" s="127">
        <f>IFERROR(BY41/BW41,"-")</f>
        <v>0.57142857142857</v>
      </c>
      <c r="CA41" s="128">
        <v>88000</v>
      </c>
      <c r="CB41" s="129">
        <f>IFERROR(CA41/BW41,"-")</f>
        <v>12571.428571429</v>
      </c>
      <c r="CC41" s="130"/>
      <c r="CD41" s="130">
        <v>1</v>
      </c>
      <c r="CE41" s="130">
        <v>3</v>
      </c>
      <c r="CF41" s="131">
        <v>4</v>
      </c>
      <c r="CG41" s="132">
        <f>IF(P41=0,"",IF(CF41=0,"",(CF41/P41)))</f>
        <v>0.23529411764706</v>
      </c>
      <c r="CH41" s="133">
        <v>4</v>
      </c>
      <c r="CI41" s="134">
        <f>IFERROR(CH41/CF41,"-")</f>
        <v>1</v>
      </c>
      <c r="CJ41" s="135">
        <v>40120</v>
      </c>
      <c r="CK41" s="136">
        <f>IFERROR(CJ41/CF41,"-")</f>
        <v>10030</v>
      </c>
      <c r="CL41" s="137">
        <v>2</v>
      </c>
      <c r="CM41" s="137">
        <v>1</v>
      </c>
      <c r="CN41" s="137">
        <v>1</v>
      </c>
      <c r="CO41" s="138">
        <v>6</v>
      </c>
      <c r="CP41" s="139">
        <v>86120</v>
      </c>
      <c r="CQ41" s="139">
        <v>36000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0.21153846153846</v>
      </c>
      <c r="B42" s="189" t="s">
        <v>147</v>
      </c>
      <c r="C42" s="189"/>
      <c r="D42" s="189" t="s">
        <v>79</v>
      </c>
      <c r="E42" s="189" t="s">
        <v>63</v>
      </c>
      <c r="F42" s="189" t="s">
        <v>108</v>
      </c>
      <c r="G42" s="88" t="s">
        <v>144</v>
      </c>
      <c r="H42" s="88" t="s">
        <v>103</v>
      </c>
      <c r="I42" s="191" t="s">
        <v>148</v>
      </c>
      <c r="J42" s="180">
        <v>156000</v>
      </c>
      <c r="K42" s="79">
        <v>8</v>
      </c>
      <c r="L42" s="79">
        <v>0</v>
      </c>
      <c r="M42" s="79">
        <v>27</v>
      </c>
      <c r="N42" s="89">
        <v>5</v>
      </c>
      <c r="O42" s="90">
        <v>0</v>
      </c>
      <c r="P42" s="91">
        <f>N42+O42</f>
        <v>5</v>
      </c>
      <c r="Q42" s="80">
        <f>IFERROR(P42/M42,"-")</f>
        <v>0.18518518518519</v>
      </c>
      <c r="R42" s="79">
        <v>0</v>
      </c>
      <c r="S42" s="79">
        <v>2</v>
      </c>
      <c r="T42" s="80">
        <f>IFERROR(R42/(P42),"-")</f>
        <v>0</v>
      </c>
      <c r="U42" s="186">
        <f>IFERROR(J42/SUM(N42:O43),"-")</f>
        <v>22285.714285714</v>
      </c>
      <c r="V42" s="82">
        <v>1</v>
      </c>
      <c r="W42" s="80">
        <f>IF(P42=0,"-",V42/P42)</f>
        <v>0.2</v>
      </c>
      <c r="X42" s="185">
        <v>10000</v>
      </c>
      <c r="Y42" s="186">
        <f>IFERROR(X42/P42,"-")</f>
        <v>2000</v>
      </c>
      <c r="Z42" s="186">
        <f>IFERROR(X42/V42,"-")</f>
        <v>10000</v>
      </c>
      <c r="AA42" s="180">
        <f>SUM(X42:X43)-SUM(J42:J43)</f>
        <v>-123000</v>
      </c>
      <c r="AB42" s="83">
        <f>SUM(X42:X43)/SUM(J42:J43)</f>
        <v>0.21153846153846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3</v>
      </c>
      <c r="BF42" s="111">
        <f>IF(P42=0,"",IF(BE42=0,"",(BE42/P42)))</f>
        <v>0.6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1</v>
      </c>
      <c r="BX42" s="125">
        <f>IF(P42=0,"",IF(BW42=0,"",(BW42/P42)))</f>
        <v>0.2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1</v>
      </c>
      <c r="CG42" s="132">
        <f>IF(P42=0,"",IF(CF42=0,"",(CF42/P42)))</f>
        <v>0.2</v>
      </c>
      <c r="CH42" s="133">
        <v>1</v>
      </c>
      <c r="CI42" s="134">
        <f>IFERROR(CH42/CF42,"-")</f>
        <v>1</v>
      </c>
      <c r="CJ42" s="135">
        <v>10000</v>
      </c>
      <c r="CK42" s="136">
        <f>IFERROR(CJ42/CF42,"-")</f>
        <v>10000</v>
      </c>
      <c r="CL42" s="137">
        <v>1</v>
      </c>
      <c r="CM42" s="137"/>
      <c r="CN42" s="137"/>
      <c r="CO42" s="138">
        <v>1</v>
      </c>
      <c r="CP42" s="139">
        <v>10000</v>
      </c>
      <c r="CQ42" s="139">
        <v>10000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149</v>
      </c>
      <c r="C43" s="189"/>
      <c r="D43" s="189" t="s">
        <v>79</v>
      </c>
      <c r="E43" s="189" t="s">
        <v>63</v>
      </c>
      <c r="F43" s="189" t="s">
        <v>76</v>
      </c>
      <c r="G43" s="88"/>
      <c r="H43" s="88"/>
      <c r="I43" s="88"/>
      <c r="J43" s="180"/>
      <c r="K43" s="79">
        <v>17</v>
      </c>
      <c r="L43" s="79">
        <v>16</v>
      </c>
      <c r="M43" s="79">
        <v>5</v>
      </c>
      <c r="N43" s="89">
        <v>2</v>
      </c>
      <c r="O43" s="90">
        <v>0</v>
      </c>
      <c r="P43" s="91">
        <f>N43+O43</f>
        <v>2</v>
      </c>
      <c r="Q43" s="80">
        <f>IFERROR(P43/M43,"-")</f>
        <v>0.4</v>
      </c>
      <c r="R43" s="79">
        <v>0</v>
      </c>
      <c r="S43" s="79">
        <v>2</v>
      </c>
      <c r="T43" s="80">
        <f>IFERROR(R43/(P43),"-")</f>
        <v>0</v>
      </c>
      <c r="U43" s="186"/>
      <c r="V43" s="82">
        <v>1</v>
      </c>
      <c r="W43" s="80">
        <f>IF(P43=0,"-",V43/P43)</f>
        <v>0.5</v>
      </c>
      <c r="X43" s="185">
        <v>23000</v>
      </c>
      <c r="Y43" s="186">
        <f>IFERROR(X43/P43,"-")</f>
        <v>11500</v>
      </c>
      <c r="Z43" s="186">
        <f>IFERROR(X43/V43,"-")</f>
        <v>23000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>
        <v>1</v>
      </c>
      <c r="AW43" s="105">
        <f>IF(P43=0,"",IF(AV43=0,"",(AV43/P43)))</f>
        <v>0.5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>
        <v>1</v>
      </c>
      <c r="BQ43" s="120">
        <f>IFERROR(BP43/BN43,"-")</f>
        <v>1</v>
      </c>
      <c r="BR43" s="121">
        <v>23000</v>
      </c>
      <c r="BS43" s="122">
        <f>IFERROR(BR43/BN43,"-")</f>
        <v>23000</v>
      </c>
      <c r="BT43" s="123"/>
      <c r="BU43" s="123"/>
      <c r="BV43" s="123">
        <v>1</v>
      </c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23000</v>
      </c>
      <c r="CQ43" s="139">
        <v>23000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0.097222222222222</v>
      </c>
      <c r="B44" s="189" t="s">
        <v>150</v>
      </c>
      <c r="C44" s="189"/>
      <c r="D44" s="189" t="s">
        <v>84</v>
      </c>
      <c r="E44" s="189" t="s">
        <v>85</v>
      </c>
      <c r="F44" s="189" t="s">
        <v>64</v>
      </c>
      <c r="G44" s="88" t="s">
        <v>151</v>
      </c>
      <c r="H44" s="88" t="s">
        <v>66</v>
      </c>
      <c r="I44" s="190" t="s">
        <v>133</v>
      </c>
      <c r="J44" s="180">
        <v>144000</v>
      </c>
      <c r="K44" s="79">
        <v>25</v>
      </c>
      <c r="L44" s="79">
        <v>0</v>
      </c>
      <c r="M44" s="79">
        <v>100</v>
      </c>
      <c r="N44" s="89">
        <v>7</v>
      </c>
      <c r="O44" s="90">
        <v>0</v>
      </c>
      <c r="P44" s="91">
        <f>N44+O44</f>
        <v>7</v>
      </c>
      <c r="Q44" s="80">
        <f>IFERROR(P44/M44,"-")</f>
        <v>0.07</v>
      </c>
      <c r="R44" s="79">
        <v>0</v>
      </c>
      <c r="S44" s="79">
        <v>4</v>
      </c>
      <c r="T44" s="80">
        <f>IFERROR(R44/(P44),"-")</f>
        <v>0</v>
      </c>
      <c r="U44" s="186">
        <f>IFERROR(J44/SUM(N44:O45),"-")</f>
        <v>14400</v>
      </c>
      <c r="V44" s="82">
        <v>1</v>
      </c>
      <c r="W44" s="80">
        <f>IF(P44=0,"-",V44/P44)</f>
        <v>0.14285714285714</v>
      </c>
      <c r="X44" s="185">
        <v>13000</v>
      </c>
      <c r="Y44" s="186">
        <f>IFERROR(X44/P44,"-")</f>
        <v>1857.1428571429</v>
      </c>
      <c r="Z44" s="186">
        <f>IFERROR(X44/V44,"-")</f>
        <v>13000</v>
      </c>
      <c r="AA44" s="180">
        <f>SUM(X44:X45)-SUM(J44:J45)</f>
        <v>-130000</v>
      </c>
      <c r="AB44" s="83">
        <f>SUM(X44:X45)/SUM(J44:J45)</f>
        <v>0.097222222222222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0.14285714285714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>
        <v>1</v>
      </c>
      <c r="AW44" s="105">
        <f>IF(P44=0,"",IF(AV44=0,"",(AV44/P44)))</f>
        <v>0.14285714285714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>
        <v>3</v>
      </c>
      <c r="BF44" s="111">
        <f>IF(P44=0,"",IF(BE44=0,"",(BE44/P44)))</f>
        <v>0.42857142857143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0.28571428571429</v>
      </c>
      <c r="BP44" s="119">
        <v>1</v>
      </c>
      <c r="BQ44" s="120">
        <f>IFERROR(BP44/BN44,"-")</f>
        <v>0.5</v>
      </c>
      <c r="BR44" s="121">
        <v>13000</v>
      </c>
      <c r="BS44" s="122">
        <f>IFERROR(BR44/BN44,"-")</f>
        <v>6500</v>
      </c>
      <c r="BT44" s="123"/>
      <c r="BU44" s="123"/>
      <c r="BV44" s="123">
        <v>1</v>
      </c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13000</v>
      </c>
      <c r="CQ44" s="139">
        <v>13000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152</v>
      </c>
      <c r="C45" s="189"/>
      <c r="D45" s="189" t="s">
        <v>84</v>
      </c>
      <c r="E45" s="189" t="s">
        <v>85</v>
      </c>
      <c r="F45" s="189" t="s">
        <v>76</v>
      </c>
      <c r="G45" s="88"/>
      <c r="H45" s="88"/>
      <c r="I45" s="88"/>
      <c r="J45" s="180"/>
      <c r="K45" s="79">
        <v>33</v>
      </c>
      <c r="L45" s="79">
        <v>23</v>
      </c>
      <c r="M45" s="79">
        <v>20</v>
      </c>
      <c r="N45" s="89">
        <v>3</v>
      </c>
      <c r="O45" s="90">
        <v>0</v>
      </c>
      <c r="P45" s="91">
        <f>N45+O45</f>
        <v>3</v>
      </c>
      <c r="Q45" s="80">
        <f>IFERROR(P45/M45,"-")</f>
        <v>0.15</v>
      </c>
      <c r="R45" s="79">
        <v>1</v>
      </c>
      <c r="S45" s="79">
        <v>0</v>
      </c>
      <c r="T45" s="80">
        <f>IFERROR(R45/(P45),"-")</f>
        <v>0.33333333333333</v>
      </c>
      <c r="U45" s="186"/>
      <c r="V45" s="82">
        <v>1</v>
      </c>
      <c r="W45" s="80">
        <f>IF(P45=0,"-",V45/P45)</f>
        <v>0.33333333333333</v>
      </c>
      <c r="X45" s="185">
        <v>1000</v>
      </c>
      <c r="Y45" s="186">
        <f>IFERROR(X45/P45,"-")</f>
        <v>333.33333333333</v>
      </c>
      <c r="Z45" s="186">
        <f>IFERROR(X45/V45,"-")</f>
        <v>1000</v>
      </c>
      <c r="AA45" s="180"/>
      <c r="AB45" s="83"/>
      <c r="AC45" s="77"/>
      <c r="AD45" s="92">
        <v>1</v>
      </c>
      <c r="AE45" s="93">
        <f>IF(P45=0,"",IF(AD45=0,"",(AD45/P45)))</f>
        <v>0.33333333333333</v>
      </c>
      <c r="AF45" s="92"/>
      <c r="AG45" s="94">
        <f>IFERROR(AF45/AD45,"-")</f>
        <v>0</v>
      </c>
      <c r="AH45" s="95"/>
      <c r="AI45" s="96">
        <f>IFERROR(AH45/AD45,"-")</f>
        <v>0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0.33333333333333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1</v>
      </c>
      <c r="BX45" s="125">
        <f>IF(P45=0,"",IF(BW45=0,"",(BW45/P45)))</f>
        <v>0.33333333333333</v>
      </c>
      <c r="BY45" s="126">
        <v>1</v>
      </c>
      <c r="BZ45" s="127">
        <f>IFERROR(BY45/BW45,"-")</f>
        <v>1</v>
      </c>
      <c r="CA45" s="128">
        <v>1000</v>
      </c>
      <c r="CB45" s="129">
        <f>IFERROR(CA45/BW45,"-")</f>
        <v>1000</v>
      </c>
      <c r="CC45" s="130">
        <v>1</v>
      </c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1000</v>
      </c>
      <c r="CQ45" s="139">
        <v>1000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0.048611111111111</v>
      </c>
      <c r="B46" s="189" t="s">
        <v>153</v>
      </c>
      <c r="C46" s="189"/>
      <c r="D46" s="189" t="s">
        <v>154</v>
      </c>
      <c r="E46" s="189" t="s">
        <v>107</v>
      </c>
      <c r="F46" s="189" t="s">
        <v>64</v>
      </c>
      <c r="G46" s="88" t="s">
        <v>151</v>
      </c>
      <c r="H46" s="88" t="s">
        <v>66</v>
      </c>
      <c r="I46" s="191" t="s">
        <v>140</v>
      </c>
      <c r="J46" s="180">
        <v>144000</v>
      </c>
      <c r="K46" s="79">
        <v>14</v>
      </c>
      <c r="L46" s="79">
        <v>0</v>
      </c>
      <c r="M46" s="79">
        <v>68</v>
      </c>
      <c r="N46" s="89">
        <v>1</v>
      </c>
      <c r="O46" s="90">
        <v>0</v>
      </c>
      <c r="P46" s="91">
        <f>N46+O46</f>
        <v>1</v>
      </c>
      <c r="Q46" s="80">
        <f>IFERROR(P46/M46,"-")</f>
        <v>0.014705882352941</v>
      </c>
      <c r="R46" s="79">
        <v>0</v>
      </c>
      <c r="S46" s="79">
        <v>0</v>
      </c>
      <c r="T46" s="80">
        <f>IFERROR(R46/(P46),"-")</f>
        <v>0</v>
      </c>
      <c r="U46" s="186">
        <f>IFERROR(J46/SUM(N46:O47),"-")</f>
        <v>48000</v>
      </c>
      <c r="V46" s="82">
        <v>1</v>
      </c>
      <c r="W46" s="80">
        <f>IF(P46=0,"-",V46/P46)</f>
        <v>1</v>
      </c>
      <c r="X46" s="185">
        <v>7000</v>
      </c>
      <c r="Y46" s="186">
        <f>IFERROR(X46/P46,"-")</f>
        <v>7000</v>
      </c>
      <c r="Z46" s="186">
        <f>IFERROR(X46/V46,"-")</f>
        <v>7000</v>
      </c>
      <c r="AA46" s="180">
        <f>SUM(X46:X47)-SUM(J46:J47)</f>
        <v>-137000</v>
      </c>
      <c r="AB46" s="83">
        <f>SUM(X46:X47)/SUM(J46:J47)</f>
        <v>0.048611111111111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1</v>
      </c>
      <c r="BP46" s="119">
        <v>1</v>
      </c>
      <c r="BQ46" s="120">
        <f>IFERROR(BP46/BN46,"-")</f>
        <v>1</v>
      </c>
      <c r="BR46" s="121">
        <v>7000</v>
      </c>
      <c r="BS46" s="122">
        <f>IFERROR(BR46/BN46,"-")</f>
        <v>7000</v>
      </c>
      <c r="BT46" s="123"/>
      <c r="BU46" s="123"/>
      <c r="BV46" s="123">
        <v>1</v>
      </c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7000</v>
      </c>
      <c r="CQ46" s="139">
        <v>7000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155</v>
      </c>
      <c r="C47" s="189"/>
      <c r="D47" s="189" t="s">
        <v>154</v>
      </c>
      <c r="E47" s="189" t="s">
        <v>107</v>
      </c>
      <c r="F47" s="189" t="s">
        <v>76</v>
      </c>
      <c r="G47" s="88"/>
      <c r="H47" s="88"/>
      <c r="I47" s="88"/>
      <c r="J47" s="180"/>
      <c r="K47" s="79">
        <v>22</v>
      </c>
      <c r="L47" s="79">
        <v>19</v>
      </c>
      <c r="M47" s="79">
        <v>2</v>
      </c>
      <c r="N47" s="89">
        <v>2</v>
      </c>
      <c r="O47" s="90">
        <v>0</v>
      </c>
      <c r="P47" s="91">
        <f>N47+O47</f>
        <v>2</v>
      </c>
      <c r="Q47" s="80">
        <f>IFERROR(P47/M47,"-")</f>
        <v>1</v>
      </c>
      <c r="R47" s="79">
        <v>0</v>
      </c>
      <c r="S47" s="79">
        <v>1</v>
      </c>
      <c r="T47" s="80">
        <f>IFERROR(R47/(P47),"-")</f>
        <v>0</v>
      </c>
      <c r="U47" s="186"/>
      <c r="V47" s="82">
        <v>0</v>
      </c>
      <c r="W47" s="80">
        <f>IF(P47=0,"-",V47/P47)</f>
        <v>0</v>
      </c>
      <c r="X47" s="185">
        <v>0</v>
      </c>
      <c r="Y47" s="186">
        <f>IFERROR(X47/P47,"-")</f>
        <v>0</v>
      </c>
      <c r="Z47" s="186" t="str">
        <f>IFERROR(X47/V47,"-")</f>
        <v>-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2</v>
      </c>
      <c r="BO47" s="118">
        <f>IF(P47=0,"",IF(BN47=0,"",(BN47/P47)))</f>
        <v>1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3.2</v>
      </c>
      <c r="B48" s="189" t="s">
        <v>156</v>
      </c>
      <c r="C48" s="189"/>
      <c r="D48" s="189" t="s">
        <v>79</v>
      </c>
      <c r="E48" s="189" t="s">
        <v>63</v>
      </c>
      <c r="F48" s="189" t="s">
        <v>64</v>
      </c>
      <c r="G48" s="88" t="s">
        <v>157</v>
      </c>
      <c r="H48" s="88" t="s">
        <v>66</v>
      </c>
      <c r="I48" s="191" t="s">
        <v>158</v>
      </c>
      <c r="J48" s="180">
        <v>180000</v>
      </c>
      <c r="K48" s="79">
        <v>12</v>
      </c>
      <c r="L48" s="79">
        <v>0</v>
      </c>
      <c r="M48" s="79">
        <v>39</v>
      </c>
      <c r="N48" s="89">
        <v>7</v>
      </c>
      <c r="O48" s="90">
        <v>0</v>
      </c>
      <c r="P48" s="91">
        <f>N48+O48</f>
        <v>7</v>
      </c>
      <c r="Q48" s="80">
        <f>IFERROR(P48/M48,"-")</f>
        <v>0.17948717948718</v>
      </c>
      <c r="R48" s="79">
        <v>0</v>
      </c>
      <c r="S48" s="79">
        <v>3</v>
      </c>
      <c r="T48" s="80">
        <f>IFERROR(R48/(P48),"-")</f>
        <v>0</v>
      </c>
      <c r="U48" s="186">
        <f>IFERROR(J48/SUM(N48:O49),"-")</f>
        <v>13846.153846154</v>
      </c>
      <c r="V48" s="82">
        <v>1</v>
      </c>
      <c r="W48" s="80">
        <f>IF(P48=0,"-",V48/P48)</f>
        <v>0.14285714285714</v>
      </c>
      <c r="X48" s="185">
        <v>84000</v>
      </c>
      <c r="Y48" s="186">
        <f>IFERROR(X48/P48,"-")</f>
        <v>12000</v>
      </c>
      <c r="Z48" s="186">
        <f>IFERROR(X48/V48,"-")</f>
        <v>84000</v>
      </c>
      <c r="AA48" s="180">
        <f>SUM(X48:X49)-SUM(J48:J49)</f>
        <v>396000</v>
      </c>
      <c r="AB48" s="83">
        <f>SUM(X48:X49)/SUM(J48:J49)</f>
        <v>3.2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4</v>
      </c>
      <c r="BF48" s="111">
        <f>IF(P48=0,"",IF(BE48=0,"",(BE48/P48)))</f>
        <v>0.57142857142857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2</v>
      </c>
      <c r="BO48" s="118">
        <f>IF(P48=0,"",IF(BN48=0,"",(BN48/P48)))</f>
        <v>0.28571428571429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1</v>
      </c>
      <c r="BX48" s="125">
        <f>IF(P48=0,"",IF(BW48=0,"",(BW48/P48)))</f>
        <v>0.14285714285714</v>
      </c>
      <c r="BY48" s="126">
        <v>1</v>
      </c>
      <c r="BZ48" s="127">
        <f>IFERROR(BY48/BW48,"-")</f>
        <v>1</v>
      </c>
      <c r="CA48" s="128">
        <v>84000</v>
      </c>
      <c r="CB48" s="129">
        <f>IFERROR(CA48/BW48,"-")</f>
        <v>84000</v>
      </c>
      <c r="CC48" s="130"/>
      <c r="CD48" s="130"/>
      <c r="CE48" s="130">
        <v>1</v>
      </c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84000</v>
      </c>
      <c r="CQ48" s="139">
        <v>84000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159</v>
      </c>
      <c r="C49" s="189"/>
      <c r="D49" s="189" t="s">
        <v>79</v>
      </c>
      <c r="E49" s="189" t="s">
        <v>63</v>
      </c>
      <c r="F49" s="189" t="s">
        <v>76</v>
      </c>
      <c r="G49" s="88"/>
      <c r="H49" s="88"/>
      <c r="I49" s="88"/>
      <c r="J49" s="180"/>
      <c r="K49" s="79">
        <v>15</v>
      </c>
      <c r="L49" s="79">
        <v>14</v>
      </c>
      <c r="M49" s="79">
        <v>10</v>
      </c>
      <c r="N49" s="89">
        <v>6</v>
      </c>
      <c r="O49" s="90">
        <v>0</v>
      </c>
      <c r="P49" s="91">
        <f>N49+O49</f>
        <v>6</v>
      </c>
      <c r="Q49" s="80">
        <f>IFERROR(P49/M49,"-")</f>
        <v>0.6</v>
      </c>
      <c r="R49" s="79">
        <v>2</v>
      </c>
      <c r="S49" s="79">
        <v>3</v>
      </c>
      <c r="T49" s="80">
        <f>IFERROR(R49/(P49),"-")</f>
        <v>0.33333333333333</v>
      </c>
      <c r="U49" s="186"/>
      <c r="V49" s="82">
        <v>5</v>
      </c>
      <c r="W49" s="80">
        <f>IF(P49=0,"-",V49/P49)</f>
        <v>0.83333333333333</v>
      </c>
      <c r="X49" s="185">
        <v>492000</v>
      </c>
      <c r="Y49" s="186">
        <f>IFERROR(X49/P49,"-")</f>
        <v>82000</v>
      </c>
      <c r="Z49" s="186">
        <f>IFERROR(X49/V49,"-")</f>
        <v>98400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0.33333333333333</v>
      </c>
      <c r="BP49" s="119">
        <v>1</v>
      </c>
      <c r="BQ49" s="120">
        <f>IFERROR(BP49/BN49,"-")</f>
        <v>0.5</v>
      </c>
      <c r="BR49" s="121">
        <v>5000</v>
      </c>
      <c r="BS49" s="122">
        <f>IFERROR(BR49/BN49,"-")</f>
        <v>2500</v>
      </c>
      <c r="BT49" s="123">
        <v>1</v>
      </c>
      <c r="BU49" s="123"/>
      <c r="BV49" s="123"/>
      <c r="BW49" s="124">
        <v>2</v>
      </c>
      <c r="BX49" s="125">
        <f>IF(P49=0,"",IF(BW49=0,"",(BW49/P49)))</f>
        <v>0.33333333333333</v>
      </c>
      <c r="BY49" s="126">
        <v>2</v>
      </c>
      <c r="BZ49" s="127">
        <f>IFERROR(BY49/BW49,"-")</f>
        <v>1</v>
      </c>
      <c r="CA49" s="128">
        <v>156000</v>
      </c>
      <c r="CB49" s="129">
        <f>IFERROR(CA49/BW49,"-")</f>
        <v>78000</v>
      </c>
      <c r="CC49" s="130">
        <v>1</v>
      </c>
      <c r="CD49" s="130"/>
      <c r="CE49" s="130">
        <v>1</v>
      </c>
      <c r="CF49" s="131">
        <v>2</v>
      </c>
      <c r="CG49" s="132">
        <f>IF(P49=0,"",IF(CF49=0,"",(CF49/P49)))</f>
        <v>0.33333333333333</v>
      </c>
      <c r="CH49" s="133">
        <v>2</v>
      </c>
      <c r="CI49" s="134">
        <f>IFERROR(CH49/CF49,"-")</f>
        <v>1</v>
      </c>
      <c r="CJ49" s="135">
        <v>331000</v>
      </c>
      <c r="CK49" s="136">
        <f>IFERROR(CJ49/CF49,"-")</f>
        <v>165500</v>
      </c>
      <c r="CL49" s="137"/>
      <c r="CM49" s="137"/>
      <c r="CN49" s="137">
        <v>2</v>
      </c>
      <c r="CO49" s="138">
        <v>5</v>
      </c>
      <c r="CP49" s="139">
        <v>492000</v>
      </c>
      <c r="CQ49" s="139">
        <v>251000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0.046296296296296</v>
      </c>
      <c r="B50" s="189" t="s">
        <v>160</v>
      </c>
      <c r="C50" s="189"/>
      <c r="D50" s="189" t="s">
        <v>84</v>
      </c>
      <c r="E50" s="189" t="s">
        <v>85</v>
      </c>
      <c r="F50" s="189" t="s">
        <v>108</v>
      </c>
      <c r="G50" s="88" t="s">
        <v>157</v>
      </c>
      <c r="H50" s="88" t="s">
        <v>103</v>
      </c>
      <c r="I50" s="191" t="s">
        <v>148</v>
      </c>
      <c r="J50" s="180">
        <v>108000</v>
      </c>
      <c r="K50" s="79">
        <v>14</v>
      </c>
      <c r="L50" s="79">
        <v>0</v>
      </c>
      <c r="M50" s="79">
        <v>65</v>
      </c>
      <c r="N50" s="89">
        <v>3</v>
      </c>
      <c r="O50" s="90">
        <v>0</v>
      </c>
      <c r="P50" s="91">
        <f>N50+O50</f>
        <v>3</v>
      </c>
      <c r="Q50" s="80">
        <f>IFERROR(P50/M50,"-")</f>
        <v>0.046153846153846</v>
      </c>
      <c r="R50" s="79">
        <v>0</v>
      </c>
      <c r="S50" s="79">
        <v>2</v>
      </c>
      <c r="T50" s="80">
        <f>IFERROR(R50/(P50),"-")</f>
        <v>0</v>
      </c>
      <c r="U50" s="186">
        <f>IFERROR(J50/SUM(N50:O51),"-")</f>
        <v>18000</v>
      </c>
      <c r="V50" s="82">
        <v>1</v>
      </c>
      <c r="W50" s="80">
        <f>IF(P50=0,"-",V50/P50)</f>
        <v>0.33333333333333</v>
      </c>
      <c r="X50" s="185">
        <v>3000</v>
      </c>
      <c r="Y50" s="186">
        <f>IFERROR(X50/P50,"-")</f>
        <v>1000</v>
      </c>
      <c r="Z50" s="186">
        <f>IFERROR(X50/V50,"-")</f>
        <v>3000</v>
      </c>
      <c r="AA50" s="180">
        <f>SUM(X50:X51)-SUM(J50:J51)</f>
        <v>-103000</v>
      </c>
      <c r="AB50" s="83">
        <f>SUM(X50:X51)/SUM(J50:J51)</f>
        <v>0.046296296296296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3</v>
      </c>
      <c r="BO50" s="118">
        <f>IF(P50=0,"",IF(BN50=0,"",(BN50/P50)))</f>
        <v>1</v>
      </c>
      <c r="BP50" s="119">
        <v>1</v>
      </c>
      <c r="BQ50" s="120">
        <f>IFERROR(BP50/BN50,"-")</f>
        <v>0.33333333333333</v>
      </c>
      <c r="BR50" s="121">
        <v>3000</v>
      </c>
      <c r="BS50" s="122">
        <f>IFERROR(BR50/BN50,"-")</f>
        <v>1000</v>
      </c>
      <c r="BT50" s="123">
        <v>1</v>
      </c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3000</v>
      </c>
      <c r="CQ50" s="139">
        <v>3000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161</v>
      </c>
      <c r="C51" s="189"/>
      <c r="D51" s="189" t="s">
        <v>84</v>
      </c>
      <c r="E51" s="189" t="s">
        <v>85</v>
      </c>
      <c r="F51" s="189" t="s">
        <v>76</v>
      </c>
      <c r="G51" s="88"/>
      <c r="H51" s="88"/>
      <c r="I51" s="88"/>
      <c r="J51" s="180"/>
      <c r="K51" s="79">
        <v>32</v>
      </c>
      <c r="L51" s="79">
        <v>21</v>
      </c>
      <c r="M51" s="79">
        <v>12</v>
      </c>
      <c r="N51" s="89">
        <v>3</v>
      </c>
      <c r="O51" s="90">
        <v>0</v>
      </c>
      <c r="P51" s="91">
        <f>N51+O51</f>
        <v>3</v>
      </c>
      <c r="Q51" s="80">
        <f>IFERROR(P51/M51,"-")</f>
        <v>0.25</v>
      </c>
      <c r="R51" s="79">
        <v>0</v>
      </c>
      <c r="S51" s="79">
        <v>3</v>
      </c>
      <c r="T51" s="80">
        <f>IFERROR(R51/(P51),"-")</f>
        <v>0</v>
      </c>
      <c r="U51" s="186"/>
      <c r="V51" s="82">
        <v>1</v>
      </c>
      <c r="W51" s="80">
        <f>IF(P51=0,"-",V51/P51)</f>
        <v>0.33333333333333</v>
      </c>
      <c r="X51" s="185">
        <v>2000</v>
      </c>
      <c r="Y51" s="186">
        <f>IFERROR(X51/P51,"-")</f>
        <v>666.66666666667</v>
      </c>
      <c r="Z51" s="186">
        <f>IFERROR(X51/V51,"-")</f>
        <v>2000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2</v>
      </c>
      <c r="BO51" s="118">
        <f>IF(P51=0,"",IF(BN51=0,"",(BN51/P51)))</f>
        <v>0.66666666666667</v>
      </c>
      <c r="BP51" s="119">
        <v>1</v>
      </c>
      <c r="BQ51" s="120">
        <f>IFERROR(BP51/BN51,"-")</f>
        <v>0.5</v>
      </c>
      <c r="BR51" s="121">
        <v>2000</v>
      </c>
      <c r="BS51" s="122">
        <f>IFERROR(BR51/BN51,"-")</f>
        <v>1000</v>
      </c>
      <c r="BT51" s="123">
        <v>1</v>
      </c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>
        <v>1</v>
      </c>
      <c r="CG51" s="132">
        <f>IF(P51=0,"",IF(CF51=0,"",(CF51/P51)))</f>
        <v>0.33333333333333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1</v>
      </c>
      <c r="CP51" s="139">
        <v>2000</v>
      </c>
      <c r="CQ51" s="139">
        <v>2000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</v>
      </c>
      <c r="B52" s="189" t="s">
        <v>162</v>
      </c>
      <c r="C52" s="189"/>
      <c r="D52" s="189" t="s">
        <v>79</v>
      </c>
      <c r="E52" s="189" t="s">
        <v>63</v>
      </c>
      <c r="F52" s="189" t="s">
        <v>64</v>
      </c>
      <c r="G52" s="88" t="s">
        <v>163</v>
      </c>
      <c r="H52" s="88" t="s">
        <v>103</v>
      </c>
      <c r="I52" s="190" t="s">
        <v>125</v>
      </c>
      <c r="J52" s="180">
        <v>96000</v>
      </c>
      <c r="K52" s="79">
        <v>2</v>
      </c>
      <c r="L52" s="79">
        <v>0</v>
      </c>
      <c r="M52" s="79">
        <v>23</v>
      </c>
      <c r="N52" s="89">
        <v>1</v>
      </c>
      <c r="O52" s="90">
        <v>0</v>
      </c>
      <c r="P52" s="91">
        <f>N52+O52</f>
        <v>1</v>
      </c>
      <c r="Q52" s="80">
        <f>IFERROR(P52/M52,"-")</f>
        <v>0.043478260869565</v>
      </c>
      <c r="R52" s="79">
        <v>0</v>
      </c>
      <c r="S52" s="79">
        <v>0</v>
      </c>
      <c r="T52" s="80">
        <f>IFERROR(R52/(P52),"-")</f>
        <v>0</v>
      </c>
      <c r="U52" s="186">
        <f>IFERROR(J52/SUM(N52:O53),"-")</f>
        <v>48000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-96000</v>
      </c>
      <c r="AB52" s="83">
        <f>SUM(X52:X53)/SUM(J52:J53)</f>
        <v>0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1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164</v>
      </c>
      <c r="C53" s="189"/>
      <c r="D53" s="189" t="s">
        <v>79</v>
      </c>
      <c r="E53" s="189" t="s">
        <v>63</v>
      </c>
      <c r="F53" s="189" t="s">
        <v>76</v>
      </c>
      <c r="G53" s="88"/>
      <c r="H53" s="88"/>
      <c r="I53" s="88"/>
      <c r="J53" s="180"/>
      <c r="K53" s="79">
        <v>10</v>
      </c>
      <c r="L53" s="79">
        <v>8</v>
      </c>
      <c r="M53" s="79">
        <v>1</v>
      </c>
      <c r="N53" s="89">
        <v>1</v>
      </c>
      <c r="O53" s="90">
        <v>0</v>
      </c>
      <c r="P53" s="91">
        <f>N53+O53</f>
        <v>1</v>
      </c>
      <c r="Q53" s="80">
        <f>IFERROR(P53/M53,"-")</f>
        <v>1</v>
      </c>
      <c r="R53" s="79">
        <v>0</v>
      </c>
      <c r="S53" s="79">
        <v>0</v>
      </c>
      <c r="T53" s="80">
        <f>IFERROR(R53/(P53),"-")</f>
        <v>0</v>
      </c>
      <c r="U53" s="186"/>
      <c r="V53" s="82">
        <v>0</v>
      </c>
      <c r="W53" s="80">
        <f>IF(P53=0,"-",V53/P53)</f>
        <v>0</v>
      </c>
      <c r="X53" s="185">
        <v>0</v>
      </c>
      <c r="Y53" s="186">
        <f>IFERROR(X53/P53,"-")</f>
        <v>0</v>
      </c>
      <c r="Z53" s="186" t="str">
        <f>IFERROR(X53/V53,"-")</f>
        <v>-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1</v>
      </c>
      <c r="BO53" s="118">
        <f>IF(P53=0,"",IF(BN53=0,"",(BN53/P53)))</f>
        <v>1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2.625</v>
      </c>
      <c r="B54" s="189" t="s">
        <v>165</v>
      </c>
      <c r="C54" s="189"/>
      <c r="D54" s="189" t="s">
        <v>84</v>
      </c>
      <c r="E54" s="189" t="s">
        <v>85</v>
      </c>
      <c r="F54" s="189" t="s">
        <v>64</v>
      </c>
      <c r="G54" s="88" t="s">
        <v>163</v>
      </c>
      <c r="H54" s="88" t="s">
        <v>103</v>
      </c>
      <c r="I54" s="191" t="s">
        <v>140</v>
      </c>
      <c r="J54" s="180">
        <v>96000</v>
      </c>
      <c r="K54" s="79">
        <v>3</v>
      </c>
      <c r="L54" s="79">
        <v>0</v>
      </c>
      <c r="M54" s="79">
        <v>22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186">
        <f>IFERROR(J54/SUM(N54:O55),"-")</f>
        <v>32000</v>
      </c>
      <c r="V54" s="82">
        <v>0</v>
      </c>
      <c r="W54" s="80" t="str">
        <f>IF(P54=0,"-",V54/P54)</f>
        <v>-</v>
      </c>
      <c r="X54" s="185">
        <v>0</v>
      </c>
      <c r="Y54" s="186" t="str">
        <f>IFERROR(X54/P54,"-")</f>
        <v>-</v>
      </c>
      <c r="Z54" s="186" t="str">
        <f>IFERROR(X54/V54,"-")</f>
        <v>-</v>
      </c>
      <c r="AA54" s="180">
        <f>SUM(X54:X55)-SUM(J54:J55)</f>
        <v>156000</v>
      </c>
      <c r="AB54" s="83">
        <f>SUM(X54:X55)/SUM(J54:J55)</f>
        <v>2.625</v>
      </c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166</v>
      </c>
      <c r="C55" s="189"/>
      <c r="D55" s="189" t="s">
        <v>84</v>
      </c>
      <c r="E55" s="189" t="s">
        <v>85</v>
      </c>
      <c r="F55" s="189" t="s">
        <v>76</v>
      </c>
      <c r="G55" s="88"/>
      <c r="H55" s="88"/>
      <c r="I55" s="88"/>
      <c r="J55" s="180"/>
      <c r="K55" s="79">
        <v>26</v>
      </c>
      <c r="L55" s="79">
        <v>13</v>
      </c>
      <c r="M55" s="79">
        <v>2</v>
      </c>
      <c r="N55" s="89">
        <v>3</v>
      </c>
      <c r="O55" s="90">
        <v>0</v>
      </c>
      <c r="P55" s="91">
        <f>N55+O55</f>
        <v>3</v>
      </c>
      <c r="Q55" s="80">
        <f>IFERROR(P55/M55,"-")</f>
        <v>1.5</v>
      </c>
      <c r="R55" s="79">
        <v>0</v>
      </c>
      <c r="S55" s="79">
        <v>2</v>
      </c>
      <c r="T55" s="80">
        <f>IFERROR(R55/(P55),"-")</f>
        <v>0</v>
      </c>
      <c r="U55" s="186"/>
      <c r="V55" s="82">
        <v>1</v>
      </c>
      <c r="W55" s="80">
        <f>IF(P55=0,"-",V55/P55)</f>
        <v>0.33333333333333</v>
      </c>
      <c r="X55" s="185">
        <v>252000</v>
      </c>
      <c r="Y55" s="186">
        <f>IFERROR(X55/P55,"-")</f>
        <v>84000</v>
      </c>
      <c r="Z55" s="186">
        <f>IFERROR(X55/V55,"-")</f>
        <v>252000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0.33333333333333</v>
      </c>
      <c r="BP55" s="119">
        <v>1</v>
      </c>
      <c r="BQ55" s="120">
        <f>IFERROR(BP55/BN55,"-")</f>
        <v>1</v>
      </c>
      <c r="BR55" s="121">
        <v>230000</v>
      </c>
      <c r="BS55" s="122">
        <f>IFERROR(BR55/BN55,"-")</f>
        <v>230000</v>
      </c>
      <c r="BT55" s="123"/>
      <c r="BU55" s="123"/>
      <c r="BV55" s="123">
        <v>1</v>
      </c>
      <c r="BW55" s="124">
        <v>1</v>
      </c>
      <c r="BX55" s="125">
        <f>IF(P55=0,"",IF(BW55=0,"",(BW55/P55)))</f>
        <v>0.33333333333333</v>
      </c>
      <c r="BY55" s="126">
        <v>1</v>
      </c>
      <c r="BZ55" s="127">
        <f>IFERROR(BY55/BW55,"-")</f>
        <v>1</v>
      </c>
      <c r="CA55" s="128">
        <v>10000</v>
      </c>
      <c r="CB55" s="129">
        <f>IFERROR(CA55/BW55,"-")</f>
        <v>10000</v>
      </c>
      <c r="CC55" s="130"/>
      <c r="CD55" s="130">
        <v>1</v>
      </c>
      <c r="CE55" s="130"/>
      <c r="CF55" s="131">
        <v>1</v>
      </c>
      <c r="CG55" s="132">
        <f>IF(P55=0,"",IF(CF55=0,"",(CF55/P55)))</f>
        <v>0.33333333333333</v>
      </c>
      <c r="CH55" s="133">
        <v>1</v>
      </c>
      <c r="CI55" s="134">
        <f>IFERROR(CH55/CF55,"-")</f>
        <v>1</v>
      </c>
      <c r="CJ55" s="135">
        <v>268000</v>
      </c>
      <c r="CK55" s="136">
        <f>IFERROR(CJ55/CF55,"-")</f>
        <v>268000</v>
      </c>
      <c r="CL55" s="137"/>
      <c r="CM55" s="137"/>
      <c r="CN55" s="137">
        <v>1</v>
      </c>
      <c r="CO55" s="138">
        <v>1</v>
      </c>
      <c r="CP55" s="139">
        <v>252000</v>
      </c>
      <c r="CQ55" s="139">
        <v>268000</v>
      </c>
      <c r="CR55" s="139"/>
      <c r="CS55" s="140" t="str">
        <f>IF(AND(CQ55=0,CR55=0),"",IF(AND(CQ55&lt;=100000,CR55&lt;=100000),"",IF(CQ55/CP55&gt;0.7,"男高",IF(CR55/CP55&gt;0.7,"女高",""))))</f>
        <v>男高</v>
      </c>
    </row>
    <row r="56" spans="1:98">
      <c r="A56" s="78">
        <f>AB56</f>
        <v>0.64285714285714</v>
      </c>
      <c r="B56" s="189" t="s">
        <v>167</v>
      </c>
      <c r="C56" s="189"/>
      <c r="D56" s="189" t="s">
        <v>168</v>
      </c>
      <c r="E56" s="189" t="s">
        <v>169</v>
      </c>
      <c r="F56" s="189" t="s">
        <v>64</v>
      </c>
      <c r="G56" s="88" t="s">
        <v>65</v>
      </c>
      <c r="H56" s="88" t="s">
        <v>170</v>
      </c>
      <c r="I56" s="191" t="s">
        <v>140</v>
      </c>
      <c r="J56" s="180">
        <v>168000</v>
      </c>
      <c r="K56" s="79">
        <v>24</v>
      </c>
      <c r="L56" s="79">
        <v>0</v>
      </c>
      <c r="M56" s="79">
        <v>60</v>
      </c>
      <c r="N56" s="89">
        <v>8</v>
      </c>
      <c r="O56" s="90">
        <v>0</v>
      </c>
      <c r="P56" s="91">
        <f>N56+O56</f>
        <v>8</v>
      </c>
      <c r="Q56" s="80">
        <f>IFERROR(P56/M56,"-")</f>
        <v>0.13333333333333</v>
      </c>
      <c r="R56" s="79">
        <v>2</v>
      </c>
      <c r="S56" s="79">
        <v>2</v>
      </c>
      <c r="T56" s="80">
        <f>IFERROR(R56/(P56),"-")</f>
        <v>0.25</v>
      </c>
      <c r="U56" s="186">
        <f>IFERROR(J56/SUM(N56:O57),"-")</f>
        <v>16800</v>
      </c>
      <c r="V56" s="82">
        <v>4</v>
      </c>
      <c r="W56" s="80">
        <f>IF(P56=0,"-",V56/P56)</f>
        <v>0.5</v>
      </c>
      <c r="X56" s="185">
        <v>106000</v>
      </c>
      <c r="Y56" s="186">
        <f>IFERROR(X56/P56,"-")</f>
        <v>13250</v>
      </c>
      <c r="Z56" s="186">
        <f>IFERROR(X56/V56,"-")</f>
        <v>26500</v>
      </c>
      <c r="AA56" s="180">
        <f>SUM(X56:X57)-SUM(J56:J57)</f>
        <v>-60000</v>
      </c>
      <c r="AB56" s="83">
        <f>SUM(X56:X57)/SUM(J56:J57)</f>
        <v>0.64285714285714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>
        <v>3</v>
      </c>
      <c r="AW56" s="105">
        <f>IF(P56=0,"",IF(AV56=0,"",(AV56/P56)))</f>
        <v>0.375</v>
      </c>
      <c r="AX56" s="104">
        <v>2</v>
      </c>
      <c r="AY56" s="106">
        <f>IFERROR(AX56/AV56,"-")</f>
        <v>0.66666666666667</v>
      </c>
      <c r="AZ56" s="107">
        <v>37000</v>
      </c>
      <c r="BA56" s="108">
        <f>IFERROR(AZ56/AV56,"-")</f>
        <v>12333.333333333</v>
      </c>
      <c r="BB56" s="109"/>
      <c r="BC56" s="109"/>
      <c r="BD56" s="109">
        <v>2</v>
      </c>
      <c r="BE56" s="110">
        <v>1</v>
      </c>
      <c r="BF56" s="111">
        <f>IF(P56=0,"",IF(BE56=0,"",(BE56/P56)))</f>
        <v>0.125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4</v>
      </c>
      <c r="BO56" s="118">
        <f>IF(P56=0,"",IF(BN56=0,"",(BN56/P56)))</f>
        <v>0.5</v>
      </c>
      <c r="BP56" s="119">
        <v>2</v>
      </c>
      <c r="BQ56" s="120">
        <f>IFERROR(BP56/BN56,"-")</f>
        <v>0.5</v>
      </c>
      <c r="BR56" s="121">
        <v>69000</v>
      </c>
      <c r="BS56" s="122">
        <f>IFERROR(BR56/BN56,"-")</f>
        <v>17250</v>
      </c>
      <c r="BT56" s="123">
        <v>1</v>
      </c>
      <c r="BU56" s="123"/>
      <c r="BV56" s="123">
        <v>1</v>
      </c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4</v>
      </c>
      <c r="CP56" s="139">
        <v>106000</v>
      </c>
      <c r="CQ56" s="139">
        <v>68000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171</v>
      </c>
      <c r="C57" s="189"/>
      <c r="D57" s="189" t="s">
        <v>168</v>
      </c>
      <c r="E57" s="189" t="s">
        <v>169</v>
      </c>
      <c r="F57" s="189" t="s">
        <v>76</v>
      </c>
      <c r="G57" s="88"/>
      <c r="H57" s="88"/>
      <c r="I57" s="88"/>
      <c r="J57" s="180"/>
      <c r="K57" s="79">
        <v>32</v>
      </c>
      <c r="L57" s="79">
        <v>20</v>
      </c>
      <c r="M57" s="79">
        <v>10</v>
      </c>
      <c r="N57" s="89">
        <v>2</v>
      </c>
      <c r="O57" s="90">
        <v>0</v>
      </c>
      <c r="P57" s="91">
        <f>N57+O57</f>
        <v>2</v>
      </c>
      <c r="Q57" s="80">
        <f>IFERROR(P57/M57,"-")</f>
        <v>0.2</v>
      </c>
      <c r="R57" s="79">
        <v>1</v>
      </c>
      <c r="S57" s="79">
        <v>0</v>
      </c>
      <c r="T57" s="80">
        <f>IFERROR(R57/(P57),"-")</f>
        <v>0.5</v>
      </c>
      <c r="U57" s="186"/>
      <c r="V57" s="82">
        <v>1</v>
      </c>
      <c r="W57" s="80">
        <f>IF(P57=0,"-",V57/P57)</f>
        <v>0.5</v>
      </c>
      <c r="X57" s="185">
        <v>2000</v>
      </c>
      <c r="Y57" s="186">
        <f>IFERROR(X57/P57,"-")</f>
        <v>1000</v>
      </c>
      <c r="Z57" s="186">
        <f>IFERROR(X57/V57,"-")</f>
        <v>2000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1</v>
      </c>
      <c r="BX57" s="125">
        <f>IF(P57=0,"",IF(BW57=0,"",(BW57/P57)))</f>
        <v>0.5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1</v>
      </c>
      <c r="CG57" s="132">
        <f>IF(P57=0,"",IF(CF57=0,"",(CF57/P57)))</f>
        <v>0.5</v>
      </c>
      <c r="CH57" s="133">
        <v>1</v>
      </c>
      <c r="CI57" s="134">
        <f>IFERROR(CH57/CF57,"-")</f>
        <v>1</v>
      </c>
      <c r="CJ57" s="135">
        <v>2000</v>
      </c>
      <c r="CK57" s="136">
        <f>IFERROR(CJ57/CF57,"-")</f>
        <v>2000</v>
      </c>
      <c r="CL57" s="137">
        <v>1</v>
      </c>
      <c r="CM57" s="137"/>
      <c r="CN57" s="137"/>
      <c r="CO57" s="138">
        <v>1</v>
      </c>
      <c r="CP57" s="139">
        <v>2000</v>
      </c>
      <c r="CQ57" s="139">
        <v>2000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0.2202380952381</v>
      </c>
      <c r="B58" s="189" t="s">
        <v>172</v>
      </c>
      <c r="C58" s="189"/>
      <c r="D58" s="189" t="s">
        <v>168</v>
      </c>
      <c r="E58" s="189" t="s">
        <v>169</v>
      </c>
      <c r="F58" s="189" t="s">
        <v>64</v>
      </c>
      <c r="G58" s="88" t="s">
        <v>69</v>
      </c>
      <c r="H58" s="88" t="s">
        <v>170</v>
      </c>
      <c r="I58" s="191" t="s">
        <v>140</v>
      </c>
      <c r="J58" s="180">
        <v>168000</v>
      </c>
      <c r="K58" s="79">
        <v>12</v>
      </c>
      <c r="L58" s="79">
        <v>0</v>
      </c>
      <c r="M58" s="79">
        <v>61</v>
      </c>
      <c r="N58" s="89">
        <v>5</v>
      </c>
      <c r="O58" s="90">
        <v>0</v>
      </c>
      <c r="P58" s="91">
        <f>N58+O58</f>
        <v>5</v>
      </c>
      <c r="Q58" s="80">
        <f>IFERROR(P58/M58,"-")</f>
        <v>0.081967213114754</v>
      </c>
      <c r="R58" s="79">
        <v>0</v>
      </c>
      <c r="S58" s="79">
        <v>1</v>
      </c>
      <c r="T58" s="80">
        <f>IFERROR(R58/(P58),"-")</f>
        <v>0</v>
      </c>
      <c r="U58" s="186">
        <f>IFERROR(J58/SUM(N58:O59),"-")</f>
        <v>18666.666666667</v>
      </c>
      <c r="V58" s="82">
        <v>2</v>
      </c>
      <c r="W58" s="80">
        <f>IF(P58=0,"-",V58/P58)</f>
        <v>0.4</v>
      </c>
      <c r="X58" s="185">
        <v>27000</v>
      </c>
      <c r="Y58" s="186">
        <f>IFERROR(X58/P58,"-")</f>
        <v>5400</v>
      </c>
      <c r="Z58" s="186">
        <f>IFERROR(X58/V58,"-")</f>
        <v>13500</v>
      </c>
      <c r="AA58" s="180">
        <f>SUM(X58:X59)-SUM(J58:J59)</f>
        <v>-131000</v>
      </c>
      <c r="AB58" s="83">
        <f>SUM(X58:X59)/SUM(J58:J59)</f>
        <v>0.2202380952381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0.2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3</v>
      </c>
      <c r="BO58" s="118">
        <f>IF(P58=0,"",IF(BN58=0,"",(BN58/P58)))</f>
        <v>0.6</v>
      </c>
      <c r="BP58" s="119">
        <v>2</v>
      </c>
      <c r="BQ58" s="120">
        <f>IFERROR(BP58/BN58,"-")</f>
        <v>0.66666666666667</v>
      </c>
      <c r="BR58" s="121">
        <v>27000</v>
      </c>
      <c r="BS58" s="122">
        <f>IFERROR(BR58/BN58,"-")</f>
        <v>9000</v>
      </c>
      <c r="BT58" s="123">
        <v>1</v>
      </c>
      <c r="BU58" s="123"/>
      <c r="BV58" s="123">
        <v>1</v>
      </c>
      <c r="BW58" s="124">
        <v>1</v>
      </c>
      <c r="BX58" s="125">
        <f>IF(P58=0,"",IF(BW58=0,"",(BW58/P58)))</f>
        <v>0.2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2</v>
      </c>
      <c r="CP58" s="139">
        <v>27000</v>
      </c>
      <c r="CQ58" s="139">
        <v>25000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173</v>
      </c>
      <c r="C59" s="189"/>
      <c r="D59" s="189" t="s">
        <v>168</v>
      </c>
      <c r="E59" s="189" t="s">
        <v>169</v>
      </c>
      <c r="F59" s="189" t="s">
        <v>76</v>
      </c>
      <c r="G59" s="88"/>
      <c r="H59" s="88"/>
      <c r="I59" s="88"/>
      <c r="J59" s="180"/>
      <c r="K59" s="79">
        <v>30</v>
      </c>
      <c r="L59" s="79">
        <v>23</v>
      </c>
      <c r="M59" s="79">
        <v>24</v>
      </c>
      <c r="N59" s="89">
        <v>4</v>
      </c>
      <c r="O59" s="90">
        <v>0</v>
      </c>
      <c r="P59" s="91">
        <f>N59+O59</f>
        <v>4</v>
      </c>
      <c r="Q59" s="80">
        <f>IFERROR(P59/M59,"-")</f>
        <v>0.16666666666667</v>
      </c>
      <c r="R59" s="79">
        <v>0</v>
      </c>
      <c r="S59" s="79">
        <v>2</v>
      </c>
      <c r="T59" s="80">
        <f>IFERROR(R59/(P59),"-")</f>
        <v>0</v>
      </c>
      <c r="U59" s="186"/>
      <c r="V59" s="82">
        <v>1</v>
      </c>
      <c r="W59" s="80">
        <f>IF(P59=0,"-",V59/P59)</f>
        <v>0.25</v>
      </c>
      <c r="X59" s="185">
        <v>10000</v>
      </c>
      <c r="Y59" s="186">
        <f>IFERROR(X59/P59,"-")</f>
        <v>2500</v>
      </c>
      <c r="Z59" s="186">
        <f>IFERROR(X59/V59,"-")</f>
        <v>10000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>
        <v>1</v>
      </c>
      <c r="AN59" s="99">
        <f>IF(P59=0,"",IF(AM59=0,"",(AM59/P59)))</f>
        <v>0.25</v>
      </c>
      <c r="AO59" s="98"/>
      <c r="AP59" s="100">
        <f>IFERROR(AO59/AM59,"-")</f>
        <v>0</v>
      </c>
      <c r="AQ59" s="101"/>
      <c r="AR59" s="102">
        <f>IFERROR(AQ59/AM59,"-")</f>
        <v>0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2</v>
      </c>
      <c r="BF59" s="111">
        <f>IF(P59=0,"",IF(BE59=0,"",(BE59/P59)))</f>
        <v>0.5</v>
      </c>
      <c r="BG59" s="110">
        <v>1</v>
      </c>
      <c r="BH59" s="112">
        <f>IFERROR(BG59/BE59,"-")</f>
        <v>0.5</v>
      </c>
      <c r="BI59" s="113">
        <v>10000</v>
      </c>
      <c r="BJ59" s="114">
        <f>IFERROR(BI59/BE59,"-")</f>
        <v>5000</v>
      </c>
      <c r="BK59" s="115"/>
      <c r="BL59" s="115"/>
      <c r="BM59" s="115">
        <v>1</v>
      </c>
      <c r="BN59" s="117">
        <v>1</v>
      </c>
      <c r="BO59" s="118">
        <f>IF(P59=0,"",IF(BN59=0,"",(BN59/P59)))</f>
        <v>0.25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10000</v>
      </c>
      <c r="CQ59" s="139">
        <v>10000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0.012820512820513</v>
      </c>
      <c r="B60" s="189" t="s">
        <v>174</v>
      </c>
      <c r="C60" s="189"/>
      <c r="D60" s="189" t="s">
        <v>175</v>
      </c>
      <c r="E60" s="189" t="s">
        <v>169</v>
      </c>
      <c r="F60" s="189" t="s">
        <v>64</v>
      </c>
      <c r="G60" s="88" t="s">
        <v>124</v>
      </c>
      <c r="H60" s="88" t="s">
        <v>170</v>
      </c>
      <c r="I60" s="88" t="s">
        <v>176</v>
      </c>
      <c r="J60" s="180">
        <v>156000</v>
      </c>
      <c r="K60" s="79">
        <v>8</v>
      </c>
      <c r="L60" s="79">
        <v>0</v>
      </c>
      <c r="M60" s="79">
        <v>33</v>
      </c>
      <c r="N60" s="89">
        <v>2</v>
      </c>
      <c r="O60" s="90">
        <v>0</v>
      </c>
      <c r="P60" s="91">
        <f>N60+O60</f>
        <v>2</v>
      </c>
      <c r="Q60" s="80">
        <f>IFERROR(P60/M60,"-")</f>
        <v>0.060606060606061</v>
      </c>
      <c r="R60" s="79">
        <v>1</v>
      </c>
      <c r="S60" s="79">
        <v>0</v>
      </c>
      <c r="T60" s="80">
        <f>IFERROR(R60/(P60),"-")</f>
        <v>0.5</v>
      </c>
      <c r="U60" s="186">
        <f>IFERROR(J60/SUM(N60:O61),"-")</f>
        <v>31200</v>
      </c>
      <c r="V60" s="82">
        <v>2</v>
      </c>
      <c r="W60" s="80">
        <f>IF(P60=0,"-",V60/P60)</f>
        <v>1</v>
      </c>
      <c r="X60" s="185">
        <v>2000</v>
      </c>
      <c r="Y60" s="186">
        <f>IFERROR(X60/P60,"-")</f>
        <v>1000</v>
      </c>
      <c r="Z60" s="186">
        <f>IFERROR(X60/V60,"-")</f>
        <v>1000</v>
      </c>
      <c r="AA60" s="180">
        <f>SUM(X60:X61)-SUM(J60:J61)</f>
        <v>-154000</v>
      </c>
      <c r="AB60" s="83">
        <f>SUM(X60:X61)/SUM(J60:J61)</f>
        <v>0.012820512820513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0.5</v>
      </c>
      <c r="BP60" s="119">
        <v>1</v>
      </c>
      <c r="BQ60" s="120">
        <f>IFERROR(BP60/BN60,"-")</f>
        <v>1</v>
      </c>
      <c r="BR60" s="121">
        <v>1000</v>
      </c>
      <c r="BS60" s="122">
        <f>IFERROR(BR60/BN60,"-")</f>
        <v>1000</v>
      </c>
      <c r="BT60" s="123">
        <v>1</v>
      </c>
      <c r="BU60" s="123"/>
      <c r="BV60" s="123"/>
      <c r="BW60" s="124">
        <v>1</v>
      </c>
      <c r="BX60" s="125">
        <f>IF(P60=0,"",IF(BW60=0,"",(BW60/P60)))</f>
        <v>0.5</v>
      </c>
      <c r="BY60" s="126">
        <v>1</v>
      </c>
      <c r="BZ60" s="127">
        <f>IFERROR(BY60/BW60,"-")</f>
        <v>1</v>
      </c>
      <c r="CA60" s="128">
        <v>1000</v>
      </c>
      <c r="CB60" s="129">
        <f>IFERROR(CA60/BW60,"-")</f>
        <v>1000</v>
      </c>
      <c r="CC60" s="130">
        <v>1</v>
      </c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2</v>
      </c>
      <c r="CP60" s="139">
        <v>2000</v>
      </c>
      <c r="CQ60" s="139">
        <v>1000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177</v>
      </c>
      <c r="C61" s="189"/>
      <c r="D61" s="189" t="s">
        <v>175</v>
      </c>
      <c r="E61" s="189" t="s">
        <v>169</v>
      </c>
      <c r="F61" s="189" t="s">
        <v>76</v>
      </c>
      <c r="G61" s="88"/>
      <c r="H61" s="88"/>
      <c r="I61" s="88"/>
      <c r="J61" s="180"/>
      <c r="K61" s="79">
        <v>24</v>
      </c>
      <c r="L61" s="79">
        <v>20</v>
      </c>
      <c r="M61" s="79">
        <v>3</v>
      </c>
      <c r="N61" s="89">
        <v>3</v>
      </c>
      <c r="O61" s="90">
        <v>0</v>
      </c>
      <c r="P61" s="91">
        <f>N61+O61</f>
        <v>3</v>
      </c>
      <c r="Q61" s="80">
        <f>IFERROR(P61/M61,"-")</f>
        <v>1</v>
      </c>
      <c r="R61" s="79">
        <v>0</v>
      </c>
      <c r="S61" s="79">
        <v>2</v>
      </c>
      <c r="T61" s="80">
        <f>IFERROR(R61/(P61),"-")</f>
        <v>0</v>
      </c>
      <c r="U61" s="186"/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2</v>
      </c>
      <c r="BO61" s="118">
        <f>IF(P61=0,"",IF(BN61=0,"",(BN61/P61)))</f>
        <v>0.66666666666667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>
        <v>1</v>
      </c>
      <c r="CG61" s="132">
        <f>IF(P61=0,"",IF(CF61=0,"",(CF61/P61)))</f>
        <v>0.33333333333333</v>
      </c>
      <c r="CH61" s="133">
        <v>1</v>
      </c>
      <c r="CI61" s="134">
        <f>IFERROR(CH61/CF61,"-")</f>
        <v>1</v>
      </c>
      <c r="CJ61" s="135">
        <v>245000</v>
      </c>
      <c r="CK61" s="136">
        <f>IFERROR(CJ61/CF61,"-")</f>
        <v>245000</v>
      </c>
      <c r="CL61" s="137"/>
      <c r="CM61" s="137"/>
      <c r="CN61" s="137">
        <v>1</v>
      </c>
      <c r="CO61" s="138">
        <v>0</v>
      </c>
      <c r="CP61" s="139">
        <v>0</v>
      </c>
      <c r="CQ61" s="139">
        <v>245000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0.012820512820513</v>
      </c>
      <c r="B62" s="189" t="s">
        <v>178</v>
      </c>
      <c r="C62" s="189"/>
      <c r="D62" s="189" t="s">
        <v>179</v>
      </c>
      <c r="E62" s="189" t="s">
        <v>180</v>
      </c>
      <c r="F62" s="189" t="s">
        <v>64</v>
      </c>
      <c r="G62" s="88" t="s">
        <v>124</v>
      </c>
      <c r="H62" s="88" t="s">
        <v>181</v>
      </c>
      <c r="I62" s="88" t="s">
        <v>136</v>
      </c>
      <c r="J62" s="180">
        <v>78000</v>
      </c>
      <c r="K62" s="79">
        <v>14</v>
      </c>
      <c r="L62" s="79">
        <v>0</v>
      </c>
      <c r="M62" s="79">
        <v>36</v>
      </c>
      <c r="N62" s="89">
        <v>4</v>
      </c>
      <c r="O62" s="90">
        <v>0</v>
      </c>
      <c r="P62" s="91">
        <f>N62+O62</f>
        <v>4</v>
      </c>
      <c r="Q62" s="80">
        <f>IFERROR(P62/M62,"-")</f>
        <v>0.11111111111111</v>
      </c>
      <c r="R62" s="79">
        <v>0</v>
      </c>
      <c r="S62" s="79">
        <v>1</v>
      </c>
      <c r="T62" s="80">
        <f>IFERROR(R62/(P62),"-")</f>
        <v>0</v>
      </c>
      <c r="U62" s="186">
        <f>IFERROR(J62/SUM(N62:O63),"-")</f>
        <v>15600</v>
      </c>
      <c r="V62" s="82">
        <v>1</v>
      </c>
      <c r="W62" s="80">
        <f>IF(P62=0,"-",V62/P62)</f>
        <v>0.25</v>
      </c>
      <c r="X62" s="185">
        <v>1000</v>
      </c>
      <c r="Y62" s="186">
        <f>IFERROR(X62/P62,"-")</f>
        <v>250</v>
      </c>
      <c r="Z62" s="186">
        <f>IFERROR(X62/V62,"-")</f>
        <v>1000</v>
      </c>
      <c r="AA62" s="180">
        <f>SUM(X62:X63)-SUM(J62:J63)</f>
        <v>-77000</v>
      </c>
      <c r="AB62" s="83">
        <f>SUM(X62:X63)/SUM(J62:J63)</f>
        <v>0.012820512820513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0.25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2</v>
      </c>
      <c r="BO62" s="118">
        <f>IF(P62=0,"",IF(BN62=0,"",(BN62/P62)))</f>
        <v>0.5</v>
      </c>
      <c r="BP62" s="119">
        <v>1</v>
      </c>
      <c r="BQ62" s="120">
        <f>IFERROR(BP62/BN62,"-")</f>
        <v>0.5</v>
      </c>
      <c r="BR62" s="121">
        <v>1000</v>
      </c>
      <c r="BS62" s="122">
        <f>IFERROR(BR62/BN62,"-")</f>
        <v>500</v>
      </c>
      <c r="BT62" s="123">
        <v>1</v>
      </c>
      <c r="BU62" s="123"/>
      <c r="BV62" s="123"/>
      <c r="BW62" s="124">
        <v>1</v>
      </c>
      <c r="BX62" s="125">
        <f>IF(P62=0,"",IF(BW62=0,"",(BW62/P62)))</f>
        <v>0.25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1000</v>
      </c>
      <c r="CQ62" s="139">
        <v>1000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182</v>
      </c>
      <c r="C63" s="189"/>
      <c r="D63" s="189" t="s">
        <v>179</v>
      </c>
      <c r="E63" s="189" t="s">
        <v>180</v>
      </c>
      <c r="F63" s="189" t="s">
        <v>76</v>
      </c>
      <c r="G63" s="88"/>
      <c r="H63" s="88"/>
      <c r="I63" s="88"/>
      <c r="J63" s="180"/>
      <c r="K63" s="79">
        <v>29</v>
      </c>
      <c r="L63" s="79">
        <v>12</v>
      </c>
      <c r="M63" s="79">
        <v>6</v>
      </c>
      <c r="N63" s="89">
        <v>1</v>
      </c>
      <c r="O63" s="90">
        <v>0</v>
      </c>
      <c r="P63" s="91">
        <f>N63+O63</f>
        <v>1</v>
      </c>
      <c r="Q63" s="80">
        <f>IFERROR(P63/M63,"-")</f>
        <v>0.16666666666667</v>
      </c>
      <c r="R63" s="79">
        <v>1</v>
      </c>
      <c r="S63" s="79">
        <v>0</v>
      </c>
      <c r="T63" s="80">
        <f>IFERROR(R63/(P63),"-")</f>
        <v>1</v>
      </c>
      <c r="U63" s="186"/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1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1.2307692307692</v>
      </c>
      <c r="B64" s="189" t="s">
        <v>183</v>
      </c>
      <c r="C64" s="189"/>
      <c r="D64" s="189" t="s">
        <v>168</v>
      </c>
      <c r="E64" s="189" t="s">
        <v>98</v>
      </c>
      <c r="F64" s="189" t="s">
        <v>64</v>
      </c>
      <c r="G64" s="88" t="s">
        <v>144</v>
      </c>
      <c r="H64" s="88" t="s">
        <v>181</v>
      </c>
      <c r="I64" s="191" t="s">
        <v>158</v>
      </c>
      <c r="J64" s="180">
        <v>78000</v>
      </c>
      <c r="K64" s="79">
        <v>8</v>
      </c>
      <c r="L64" s="79">
        <v>0</v>
      </c>
      <c r="M64" s="79">
        <v>35</v>
      </c>
      <c r="N64" s="89">
        <v>2</v>
      </c>
      <c r="O64" s="90">
        <v>0</v>
      </c>
      <c r="P64" s="91">
        <f>N64+O64</f>
        <v>2</v>
      </c>
      <c r="Q64" s="80">
        <f>IFERROR(P64/M64,"-")</f>
        <v>0.057142857142857</v>
      </c>
      <c r="R64" s="79">
        <v>0</v>
      </c>
      <c r="S64" s="79">
        <v>2</v>
      </c>
      <c r="T64" s="80">
        <f>IFERROR(R64/(P64),"-")</f>
        <v>0</v>
      </c>
      <c r="U64" s="186">
        <f>IFERROR(J64/SUM(N64:O65),"-")</f>
        <v>15600</v>
      </c>
      <c r="V64" s="82">
        <v>1</v>
      </c>
      <c r="W64" s="80">
        <f>IF(P64=0,"-",V64/P64)</f>
        <v>0.5</v>
      </c>
      <c r="X64" s="185">
        <v>21000</v>
      </c>
      <c r="Y64" s="186">
        <f>IFERROR(X64/P64,"-")</f>
        <v>10500</v>
      </c>
      <c r="Z64" s="186">
        <f>IFERROR(X64/V64,"-")</f>
        <v>21000</v>
      </c>
      <c r="AA64" s="180">
        <f>SUM(X64:X65)-SUM(J64:J65)</f>
        <v>18000</v>
      </c>
      <c r="AB64" s="83">
        <f>SUM(X64:X65)/SUM(J64:J65)</f>
        <v>1.2307692307692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>
        <v>2</v>
      </c>
      <c r="BX64" s="125">
        <f>IF(P64=0,"",IF(BW64=0,"",(BW64/P64)))</f>
        <v>1</v>
      </c>
      <c r="BY64" s="126">
        <v>1</v>
      </c>
      <c r="BZ64" s="127">
        <f>IFERROR(BY64/BW64,"-")</f>
        <v>0.5</v>
      </c>
      <c r="CA64" s="128">
        <v>21000</v>
      </c>
      <c r="CB64" s="129">
        <f>IFERROR(CA64/BW64,"-")</f>
        <v>10500</v>
      </c>
      <c r="CC64" s="130"/>
      <c r="CD64" s="130"/>
      <c r="CE64" s="130">
        <v>1</v>
      </c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21000</v>
      </c>
      <c r="CQ64" s="139">
        <v>21000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184</v>
      </c>
      <c r="C65" s="189"/>
      <c r="D65" s="189" t="s">
        <v>168</v>
      </c>
      <c r="E65" s="189" t="s">
        <v>98</v>
      </c>
      <c r="F65" s="189" t="s">
        <v>76</v>
      </c>
      <c r="G65" s="88"/>
      <c r="H65" s="88"/>
      <c r="I65" s="88"/>
      <c r="J65" s="180"/>
      <c r="K65" s="79">
        <v>22</v>
      </c>
      <c r="L65" s="79">
        <v>18</v>
      </c>
      <c r="M65" s="79">
        <v>3</v>
      </c>
      <c r="N65" s="89">
        <v>3</v>
      </c>
      <c r="O65" s="90">
        <v>0</v>
      </c>
      <c r="P65" s="91">
        <f>N65+O65</f>
        <v>3</v>
      </c>
      <c r="Q65" s="80">
        <f>IFERROR(P65/M65,"-")</f>
        <v>1</v>
      </c>
      <c r="R65" s="79">
        <v>0</v>
      </c>
      <c r="S65" s="79">
        <v>2</v>
      </c>
      <c r="T65" s="80">
        <f>IFERROR(R65/(P65),"-")</f>
        <v>0</v>
      </c>
      <c r="U65" s="186"/>
      <c r="V65" s="82">
        <v>1</v>
      </c>
      <c r="W65" s="80">
        <f>IF(P65=0,"-",V65/P65)</f>
        <v>0.33333333333333</v>
      </c>
      <c r="X65" s="185">
        <v>75000</v>
      </c>
      <c r="Y65" s="186">
        <f>IFERROR(X65/P65,"-")</f>
        <v>25000</v>
      </c>
      <c r="Z65" s="186">
        <f>IFERROR(X65/V65,"-")</f>
        <v>75000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2</v>
      </c>
      <c r="BO65" s="118">
        <f>IF(P65=0,"",IF(BN65=0,"",(BN65/P65)))</f>
        <v>0.66666666666667</v>
      </c>
      <c r="BP65" s="119">
        <v>1</v>
      </c>
      <c r="BQ65" s="120">
        <f>IFERROR(BP65/BN65,"-")</f>
        <v>0.5</v>
      </c>
      <c r="BR65" s="121">
        <v>75000</v>
      </c>
      <c r="BS65" s="122">
        <f>IFERROR(BR65/BN65,"-")</f>
        <v>37500</v>
      </c>
      <c r="BT65" s="123"/>
      <c r="BU65" s="123"/>
      <c r="BV65" s="123">
        <v>1</v>
      </c>
      <c r="BW65" s="124">
        <v>1</v>
      </c>
      <c r="BX65" s="125">
        <f>IF(P65=0,"",IF(BW65=0,"",(BW65/P65)))</f>
        <v>0.33333333333333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75000</v>
      </c>
      <c r="CQ65" s="139">
        <v>75000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30"/>
      <c r="B66" s="85"/>
      <c r="C66" s="86"/>
      <c r="D66" s="86"/>
      <c r="E66" s="86"/>
      <c r="F66" s="87"/>
      <c r="G66" s="88"/>
      <c r="H66" s="88"/>
      <c r="I66" s="88"/>
      <c r="J66" s="181"/>
      <c r="K66" s="34"/>
      <c r="L66" s="34"/>
      <c r="M66" s="31"/>
      <c r="N66" s="23"/>
      <c r="O66" s="23"/>
      <c r="P66" s="23"/>
      <c r="Q66" s="32"/>
      <c r="R66" s="32"/>
      <c r="S66" s="23"/>
      <c r="T66" s="32"/>
      <c r="U66" s="187"/>
      <c r="V66" s="25"/>
      <c r="W66" s="25"/>
      <c r="X66" s="187"/>
      <c r="Y66" s="187"/>
      <c r="Z66" s="187"/>
      <c r="AA66" s="187"/>
      <c r="AB66" s="33"/>
      <c r="AC66" s="57"/>
      <c r="AD66" s="61"/>
      <c r="AE66" s="62"/>
      <c r="AF66" s="61"/>
      <c r="AG66" s="65"/>
      <c r="AH66" s="66"/>
      <c r="AI66" s="67"/>
      <c r="AJ66" s="68"/>
      <c r="AK66" s="68"/>
      <c r="AL66" s="68"/>
      <c r="AM66" s="61"/>
      <c r="AN66" s="62"/>
      <c r="AO66" s="61"/>
      <c r="AP66" s="65"/>
      <c r="AQ66" s="66"/>
      <c r="AR66" s="67"/>
      <c r="AS66" s="68"/>
      <c r="AT66" s="68"/>
      <c r="AU66" s="68"/>
      <c r="AV66" s="61"/>
      <c r="AW66" s="62"/>
      <c r="AX66" s="61"/>
      <c r="AY66" s="65"/>
      <c r="AZ66" s="66"/>
      <c r="BA66" s="67"/>
      <c r="BB66" s="68"/>
      <c r="BC66" s="68"/>
      <c r="BD66" s="68"/>
      <c r="BE66" s="61"/>
      <c r="BF66" s="62"/>
      <c r="BG66" s="61"/>
      <c r="BH66" s="65"/>
      <c r="BI66" s="66"/>
      <c r="BJ66" s="67"/>
      <c r="BK66" s="68"/>
      <c r="BL66" s="68"/>
      <c r="BM66" s="68"/>
      <c r="BN66" s="63"/>
      <c r="BO66" s="64"/>
      <c r="BP66" s="61"/>
      <c r="BQ66" s="65"/>
      <c r="BR66" s="66"/>
      <c r="BS66" s="67"/>
      <c r="BT66" s="68"/>
      <c r="BU66" s="68"/>
      <c r="BV66" s="68"/>
      <c r="BW66" s="63"/>
      <c r="BX66" s="64"/>
      <c r="BY66" s="61"/>
      <c r="BZ66" s="65"/>
      <c r="CA66" s="66"/>
      <c r="CB66" s="67"/>
      <c r="CC66" s="68"/>
      <c r="CD66" s="68"/>
      <c r="CE66" s="68"/>
      <c r="CF66" s="63"/>
      <c r="CG66" s="64"/>
      <c r="CH66" s="61"/>
      <c r="CI66" s="65"/>
      <c r="CJ66" s="66"/>
      <c r="CK66" s="67"/>
      <c r="CL66" s="68"/>
      <c r="CM66" s="68"/>
      <c r="CN66" s="68"/>
      <c r="CO66" s="69"/>
      <c r="CP66" s="66"/>
      <c r="CQ66" s="66"/>
      <c r="CR66" s="66"/>
      <c r="CS66" s="70"/>
    </row>
    <row r="67" spans="1:98">
      <c r="A67" s="30"/>
      <c r="B67" s="37"/>
      <c r="C67" s="21"/>
      <c r="D67" s="21"/>
      <c r="E67" s="21"/>
      <c r="F67" s="22"/>
      <c r="G67" s="36"/>
      <c r="H67" s="36"/>
      <c r="I67" s="73"/>
      <c r="J67" s="182"/>
      <c r="K67" s="34"/>
      <c r="L67" s="34"/>
      <c r="M67" s="31"/>
      <c r="N67" s="23"/>
      <c r="O67" s="23"/>
      <c r="P67" s="23"/>
      <c r="Q67" s="32"/>
      <c r="R67" s="32"/>
      <c r="S67" s="23"/>
      <c r="T67" s="32"/>
      <c r="U67" s="187"/>
      <c r="V67" s="25"/>
      <c r="W67" s="25"/>
      <c r="X67" s="187"/>
      <c r="Y67" s="187"/>
      <c r="Z67" s="187"/>
      <c r="AA67" s="187"/>
      <c r="AB67" s="33"/>
      <c r="AC67" s="59"/>
      <c r="AD67" s="61"/>
      <c r="AE67" s="62"/>
      <c r="AF67" s="61"/>
      <c r="AG67" s="65"/>
      <c r="AH67" s="66"/>
      <c r="AI67" s="67"/>
      <c r="AJ67" s="68"/>
      <c r="AK67" s="68"/>
      <c r="AL67" s="68"/>
      <c r="AM67" s="61"/>
      <c r="AN67" s="62"/>
      <c r="AO67" s="61"/>
      <c r="AP67" s="65"/>
      <c r="AQ67" s="66"/>
      <c r="AR67" s="67"/>
      <c r="AS67" s="68"/>
      <c r="AT67" s="68"/>
      <c r="AU67" s="68"/>
      <c r="AV67" s="61"/>
      <c r="AW67" s="62"/>
      <c r="AX67" s="61"/>
      <c r="AY67" s="65"/>
      <c r="AZ67" s="66"/>
      <c r="BA67" s="67"/>
      <c r="BB67" s="68"/>
      <c r="BC67" s="68"/>
      <c r="BD67" s="68"/>
      <c r="BE67" s="61"/>
      <c r="BF67" s="62"/>
      <c r="BG67" s="61"/>
      <c r="BH67" s="65"/>
      <c r="BI67" s="66"/>
      <c r="BJ67" s="67"/>
      <c r="BK67" s="68"/>
      <c r="BL67" s="68"/>
      <c r="BM67" s="68"/>
      <c r="BN67" s="63"/>
      <c r="BO67" s="64"/>
      <c r="BP67" s="61"/>
      <c r="BQ67" s="65"/>
      <c r="BR67" s="66"/>
      <c r="BS67" s="67"/>
      <c r="BT67" s="68"/>
      <c r="BU67" s="68"/>
      <c r="BV67" s="68"/>
      <c r="BW67" s="63"/>
      <c r="BX67" s="64"/>
      <c r="BY67" s="61"/>
      <c r="BZ67" s="65"/>
      <c r="CA67" s="66"/>
      <c r="CB67" s="67"/>
      <c r="CC67" s="68"/>
      <c r="CD67" s="68"/>
      <c r="CE67" s="68"/>
      <c r="CF67" s="63"/>
      <c r="CG67" s="64"/>
      <c r="CH67" s="61"/>
      <c r="CI67" s="65"/>
      <c r="CJ67" s="66"/>
      <c r="CK67" s="67"/>
      <c r="CL67" s="68"/>
      <c r="CM67" s="68"/>
      <c r="CN67" s="68"/>
      <c r="CO67" s="69"/>
      <c r="CP67" s="66"/>
      <c r="CQ67" s="66"/>
      <c r="CR67" s="66"/>
      <c r="CS67" s="70"/>
    </row>
    <row r="68" spans="1:98">
      <c r="A68" s="19">
        <f>AB68</f>
        <v>1.0384848484848</v>
      </c>
      <c r="B68" s="39"/>
      <c r="C68" s="39"/>
      <c r="D68" s="39"/>
      <c r="E68" s="39"/>
      <c r="F68" s="39"/>
      <c r="G68" s="40" t="s">
        <v>185</v>
      </c>
      <c r="H68" s="40"/>
      <c r="I68" s="40"/>
      <c r="J68" s="183">
        <f>SUM(J6:J67)</f>
        <v>5148000</v>
      </c>
      <c r="K68" s="41">
        <f>SUM(K6:K67)</f>
        <v>1386</v>
      </c>
      <c r="L68" s="41">
        <f>SUM(L6:L67)</f>
        <v>670</v>
      </c>
      <c r="M68" s="41">
        <f>SUM(M6:M67)</f>
        <v>1838</v>
      </c>
      <c r="N68" s="41">
        <f>SUM(N6:N67)</f>
        <v>265</v>
      </c>
      <c r="O68" s="41">
        <f>SUM(O6:O67)</f>
        <v>0</v>
      </c>
      <c r="P68" s="41">
        <f>SUM(P6:P67)</f>
        <v>265</v>
      </c>
      <c r="Q68" s="42">
        <f>IFERROR(P68/M68,"-")</f>
        <v>0.14417845484222</v>
      </c>
      <c r="R68" s="76">
        <f>SUM(R6:R67)</f>
        <v>33</v>
      </c>
      <c r="S68" s="76">
        <f>SUM(S6:S67)</f>
        <v>97</v>
      </c>
      <c r="T68" s="42">
        <f>IFERROR(R68/P68,"-")</f>
        <v>0.12452830188679</v>
      </c>
      <c r="U68" s="188">
        <f>IFERROR(J68/P68,"-")</f>
        <v>19426.41509434</v>
      </c>
      <c r="V68" s="44">
        <f>SUM(V6:V67)</f>
        <v>78</v>
      </c>
      <c r="W68" s="42">
        <f>IFERROR(V68/P68,"-")</f>
        <v>0.29433962264151</v>
      </c>
      <c r="X68" s="183">
        <f>SUM(X6:X67)</f>
        <v>5346120</v>
      </c>
      <c r="Y68" s="183">
        <f>IFERROR(X68/P68,"-")</f>
        <v>20174.037735849</v>
      </c>
      <c r="Z68" s="183">
        <f>IFERROR(X68/V68,"-")</f>
        <v>68540</v>
      </c>
      <c r="AA68" s="183">
        <f>X68-J68</f>
        <v>198120</v>
      </c>
      <c r="AB68" s="45">
        <f>X68/J68</f>
        <v>1.0384848484848</v>
      </c>
      <c r="AC68" s="58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5"/>
    <mergeCell ref="J11:J15"/>
    <mergeCell ref="U11:U15"/>
    <mergeCell ref="AA11:AA15"/>
    <mergeCell ref="AB11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186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4.1306306306306</v>
      </c>
      <c r="B6" s="189" t="s">
        <v>187</v>
      </c>
      <c r="C6" s="189" t="s">
        <v>188</v>
      </c>
      <c r="D6" s="189" t="s">
        <v>189</v>
      </c>
      <c r="E6" s="189" t="s">
        <v>190</v>
      </c>
      <c r="F6" s="189" t="s">
        <v>191</v>
      </c>
      <c r="G6" s="88" t="s">
        <v>192</v>
      </c>
      <c r="H6" s="88" t="s">
        <v>193</v>
      </c>
      <c r="I6" s="88" t="s">
        <v>86</v>
      </c>
      <c r="J6" s="180">
        <v>444000</v>
      </c>
      <c r="K6" s="79">
        <v>30</v>
      </c>
      <c r="L6" s="79">
        <v>0</v>
      </c>
      <c r="M6" s="79">
        <v>130</v>
      </c>
      <c r="N6" s="89">
        <v>6</v>
      </c>
      <c r="O6" s="90">
        <v>1</v>
      </c>
      <c r="P6" s="91">
        <f>N6+O6</f>
        <v>7</v>
      </c>
      <c r="Q6" s="80">
        <f>IFERROR(P6/M6,"-")</f>
        <v>0.053846153846154</v>
      </c>
      <c r="R6" s="79">
        <v>0</v>
      </c>
      <c r="S6" s="79">
        <v>1</v>
      </c>
      <c r="T6" s="80">
        <f>IFERROR(R6/(P6),"-")</f>
        <v>0</v>
      </c>
      <c r="U6" s="186">
        <f>IFERROR(J6/SUM(N6:O7),"-")</f>
        <v>17076.923076923</v>
      </c>
      <c r="V6" s="82">
        <v>1</v>
      </c>
      <c r="W6" s="80">
        <f>IF(P6=0,"-",V6/P6)</f>
        <v>0.14285714285714</v>
      </c>
      <c r="X6" s="185">
        <v>1000</v>
      </c>
      <c r="Y6" s="186">
        <f>IFERROR(X6/P6,"-")</f>
        <v>142.85714285714</v>
      </c>
      <c r="Z6" s="186">
        <f>IFERROR(X6/V6,"-")</f>
        <v>1000</v>
      </c>
      <c r="AA6" s="180">
        <f>SUM(X6:X7)-SUM(J6:J7)</f>
        <v>1390000</v>
      </c>
      <c r="AB6" s="83">
        <f>SUM(X6:X7)/SUM(J6:J7)</f>
        <v>4.1306306306306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0.42857142857143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0.42857142857143</v>
      </c>
      <c r="BP6" s="119">
        <v>1</v>
      </c>
      <c r="BQ6" s="120">
        <f>IFERROR(BP6/BN6,"-")</f>
        <v>0.33333333333333</v>
      </c>
      <c r="BR6" s="121">
        <v>1000</v>
      </c>
      <c r="BS6" s="122">
        <f>IFERROR(BR6/BN6,"-")</f>
        <v>333.33333333333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1000</v>
      </c>
      <c r="CQ6" s="139">
        <v>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194</v>
      </c>
      <c r="C7" s="189"/>
      <c r="D7" s="189"/>
      <c r="E7" s="189"/>
      <c r="F7" s="189" t="s">
        <v>76</v>
      </c>
      <c r="G7" s="88"/>
      <c r="H7" s="88"/>
      <c r="I7" s="88"/>
      <c r="J7" s="180"/>
      <c r="K7" s="79">
        <v>276</v>
      </c>
      <c r="L7" s="79">
        <v>76</v>
      </c>
      <c r="M7" s="79">
        <v>44</v>
      </c>
      <c r="N7" s="89">
        <v>18</v>
      </c>
      <c r="O7" s="90">
        <v>1</v>
      </c>
      <c r="P7" s="91">
        <f>N7+O7</f>
        <v>19</v>
      </c>
      <c r="Q7" s="80">
        <f>IFERROR(P7/M7,"-")</f>
        <v>0.43181818181818</v>
      </c>
      <c r="R7" s="79">
        <v>5</v>
      </c>
      <c r="S7" s="79">
        <v>4</v>
      </c>
      <c r="T7" s="80">
        <f>IFERROR(R7/(P7),"-")</f>
        <v>0.26315789473684</v>
      </c>
      <c r="U7" s="186"/>
      <c r="V7" s="82">
        <v>6</v>
      </c>
      <c r="W7" s="80">
        <f>IF(P7=0,"-",V7/P7)</f>
        <v>0.31578947368421</v>
      </c>
      <c r="X7" s="185">
        <v>1833000</v>
      </c>
      <c r="Y7" s="186">
        <f>IFERROR(X7/P7,"-")</f>
        <v>96473.684210526</v>
      </c>
      <c r="Z7" s="186">
        <f>IFERROR(X7/V7,"-")</f>
        <v>305500</v>
      </c>
      <c r="AA7" s="180"/>
      <c r="AB7" s="83"/>
      <c r="AC7" s="77"/>
      <c r="AD7" s="92">
        <v>2</v>
      </c>
      <c r="AE7" s="93">
        <f>IF(P7=0,"",IF(AD7=0,"",(AD7/P7)))</f>
        <v>0.10526315789474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0.10526315789474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8</v>
      </c>
      <c r="BO7" s="118">
        <f>IF(P7=0,"",IF(BN7=0,"",(BN7/P7)))</f>
        <v>0.42105263157895</v>
      </c>
      <c r="BP7" s="119">
        <v>1</v>
      </c>
      <c r="BQ7" s="120">
        <f>IFERROR(BP7/BN7,"-")</f>
        <v>0.125</v>
      </c>
      <c r="BR7" s="121">
        <v>6000</v>
      </c>
      <c r="BS7" s="122">
        <f>IFERROR(BR7/BN7,"-")</f>
        <v>750</v>
      </c>
      <c r="BT7" s="123">
        <v>1</v>
      </c>
      <c r="BU7" s="123"/>
      <c r="BV7" s="123"/>
      <c r="BW7" s="124">
        <v>6</v>
      </c>
      <c r="BX7" s="125">
        <f>IF(P7=0,"",IF(BW7=0,"",(BW7/P7)))</f>
        <v>0.31578947368421</v>
      </c>
      <c r="BY7" s="126">
        <v>6</v>
      </c>
      <c r="BZ7" s="127">
        <f>IFERROR(BY7/BW7,"-")</f>
        <v>1</v>
      </c>
      <c r="CA7" s="128">
        <v>343000</v>
      </c>
      <c r="CB7" s="129">
        <f>IFERROR(CA7/BW7,"-")</f>
        <v>57166.666666667</v>
      </c>
      <c r="CC7" s="130">
        <v>2</v>
      </c>
      <c r="CD7" s="130">
        <v>1</v>
      </c>
      <c r="CE7" s="130">
        <v>3</v>
      </c>
      <c r="CF7" s="131">
        <v>1</v>
      </c>
      <c r="CG7" s="132">
        <f>IF(P7=0,"",IF(CF7=0,"",(CF7/P7)))</f>
        <v>0.052631578947368</v>
      </c>
      <c r="CH7" s="133">
        <v>1</v>
      </c>
      <c r="CI7" s="134">
        <f>IFERROR(CH7/CF7,"-")</f>
        <v>1</v>
      </c>
      <c r="CJ7" s="135">
        <v>1682000</v>
      </c>
      <c r="CK7" s="136">
        <f>IFERROR(CJ7/CF7,"-")</f>
        <v>1682000</v>
      </c>
      <c r="CL7" s="137"/>
      <c r="CM7" s="137"/>
      <c r="CN7" s="137">
        <v>1</v>
      </c>
      <c r="CO7" s="138">
        <v>6</v>
      </c>
      <c r="CP7" s="139">
        <v>1833000</v>
      </c>
      <c r="CQ7" s="139">
        <v>1682000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0.36029411764706</v>
      </c>
      <c r="B8" s="189" t="s">
        <v>195</v>
      </c>
      <c r="C8" s="189" t="s">
        <v>196</v>
      </c>
      <c r="D8" s="189" t="s">
        <v>197</v>
      </c>
      <c r="E8" s="189" t="s">
        <v>198</v>
      </c>
      <c r="F8" s="189" t="s">
        <v>191</v>
      </c>
      <c r="G8" s="88" t="s">
        <v>199</v>
      </c>
      <c r="H8" s="88" t="s">
        <v>200</v>
      </c>
      <c r="I8" s="88" t="s">
        <v>201</v>
      </c>
      <c r="J8" s="180">
        <v>408000</v>
      </c>
      <c r="K8" s="79">
        <v>20</v>
      </c>
      <c r="L8" s="79">
        <v>0</v>
      </c>
      <c r="M8" s="79">
        <v>61</v>
      </c>
      <c r="N8" s="89">
        <v>11</v>
      </c>
      <c r="O8" s="90">
        <v>0</v>
      </c>
      <c r="P8" s="91">
        <f>N8+O8</f>
        <v>11</v>
      </c>
      <c r="Q8" s="80">
        <f>IFERROR(P8/M8,"-")</f>
        <v>0.18032786885246</v>
      </c>
      <c r="R8" s="79">
        <v>0</v>
      </c>
      <c r="S8" s="79">
        <v>4</v>
      </c>
      <c r="T8" s="80">
        <f>IFERROR(R8/(P8),"-")</f>
        <v>0</v>
      </c>
      <c r="U8" s="186">
        <f>IFERROR(J8/SUM(N8:O9),"-")</f>
        <v>17000</v>
      </c>
      <c r="V8" s="82">
        <v>2</v>
      </c>
      <c r="W8" s="80">
        <f>IF(P8=0,"-",V8/P8)</f>
        <v>0.18181818181818</v>
      </c>
      <c r="X8" s="185">
        <v>8000</v>
      </c>
      <c r="Y8" s="186">
        <f>IFERROR(X8/P8,"-")</f>
        <v>727.27272727273</v>
      </c>
      <c r="Z8" s="186">
        <f>IFERROR(X8/V8,"-")</f>
        <v>4000</v>
      </c>
      <c r="AA8" s="180">
        <f>SUM(X8:X9)-SUM(J8:J9)</f>
        <v>-261000</v>
      </c>
      <c r="AB8" s="83">
        <f>SUM(X8:X9)/SUM(J8:J9)</f>
        <v>0.36029411764706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3</v>
      </c>
      <c r="AN8" s="99">
        <f>IF(P8=0,"",IF(AM8=0,"",(AM8/P8)))</f>
        <v>0.27272727272727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5</v>
      </c>
      <c r="BF8" s="111">
        <f>IF(P8=0,"",IF(BE8=0,"",(BE8/P8)))</f>
        <v>0.45454545454545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0.090909090909091</v>
      </c>
      <c r="BP8" s="119">
        <v>1</v>
      </c>
      <c r="BQ8" s="120">
        <f>IFERROR(BP8/BN8,"-")</f>
        <v>1</v>
      </c>
      <c r="BR8" s="121">
        <v>3000</v>
      </c>
      <c r="BS8" s="122">
        <f>IFERROR(BR8/BN8,"-")</f>
        <v>3000</v>
      </c>
      <c r="BT8" s="123">
        <v>1</v>
      </c>
      <c r="BU8" s="123"/>
      <c r="BV8" s="123"/>
      <c r="BW8" s="124">
        <v>2</v>
      </c>
      <c r="BX8" s="125">
        <f>IF(P8=0,"",IF(BW8=0,"",(BW8/P8)))</f>
        <v>0.18181818181818</v>
      </c>
      <c r="BY8" s="126">
        <v>1</v>
      </c>
      <c r="BZ8" s="127">
        <f>IFERROR(BY8/BW8,"-")</f>
        <v>0.5</v>
      </c>
      <c r="CA8" s="128">
        <v>5000</v>
      </c>
      <c r="CB8" s="129">
        <f>IFERROR(CA8/BW8,"-")</f>
        <v>2500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8000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202</v>
      </c>
      <c r="C9" s="189"/>
      <c r="D9" s="189"/>
      <c r="E9" s="189"/>
      <c r="F9" s="189" t="s">
        <v>76</v>
      </c>
      <c r="G9" s="88"/>
      <c r="H9" s="88"/>
      <c r="I9" s="88"/>
      <c r="J9" s="180"/>
      <c r="K9" s="79">
        <v>57</v>
      </c>
      <c r="L9" s="79">
        <v>38</v>
      </c>
      <c r="M9" s="79">
        <v>25</v>
      </c>
      <c r="N9" s="89">
        <v>13</v>
      </c>
      <c r="O9" s="90">
        <v>0</v>
      </c>
      <c r="P9" s="91">
        <f>N9+O9</f>
        <v>13</v>
      </c>
      <c r="Q9" s="80">
        <f>IFERROR(P9/M9,"-")</f>
        <v>0.52</v>
      </c>
      <c r="R9" s="79">
        <v>1</v>
      </c>
      <c r="S9" s="79">
        <v>5</v>
      </c>
      <c r="T9" s="80">
        <f>IFERROR(R9/(P9),"-")</f>
        <v>0.076923076923077</v>
      </c>
      <c r="U9" s="186"/>
      <c r="V9" s="82">
        <v>0</v>
      </c>
      <c r="W9" s="80">
        <f>IF(P9=0,"-",V9/P9)</f>
        <v>0</v>
      </c>
      <c r="X9" s="185">
        <v>139000</v>
      </c>
      <c r="Y9" s="186">
        <f>IFERROR(X9/P9,"-")</f>
        <v>10692.307692308</v>
      </c>
      <c r="Z9" s="186" t="str">
        <f>IFERROR(X9/V9,"-")</f>
        <v>-</v>
      </c>
      <c r="AA9" s="180"/>
      <c r="AB9" s="83"/>
      <c r="AC9" s="77"/>
      <c r="AD9" s="92">
        <v>1</v>
      </c>
      <c r="AE9" s="93">
        <f>IF(P9=0,"",IF(AD9=0,"",(AD9/P9)))</f>
        <v>0.076923076923077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</v>
      </c>
      <c r="AN9" s="99">
        <f>IF(P9=0,"",IF(AM9=0,"",(AM9/P9)))</f>
        <v>0.076923076923077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0.076923076923077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5</v>
      </c>
      <c r="BF9" s="111">
        <f>IF(P9=0,"",IF(BE9=0,"",(BE9/P9)))</f>
        <v>0.38461538461538</v>
      </c>
      <c r="BG9" s="110">
        <v>1</v>
      </c>
      <c r="BH9" s="112">
        <f>IFERROR(BG9/BE9,"-")</f>
        <v>0.2</v>
      </c>
      <c r="BI9" s="113">
        <v>139000</v>
      </c>
      <c r="BJ9" s="114">
        <f>IFERROR(BI9/BE9,"-")</f>
        <v>27800</v>
      </c>
      <c r="BK9" s="115"/>
      <c r="BL9" s="115"/>
      <c r="BM9" s="115">
        <v>1</v>
      </c>
      <c r="BN9" s="117">
        <v>4</v>
      </c>
      <c r="BO9" s="118">
        <f>IF(P9=0,"",IF(BN9=0,"",(BN9/P9)))</f>
        <v>0.30769230769231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0.076923076923077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139000</v>
      </c>
      <c r="CQ9" s="139">
        <v>139000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2.325117370892</v>
      </c>
      <c r="B12" s="39"/>
      <c r="C12" s="39"/>
      <c r="D12" s="39"/>
      <c r="E12" s="39"/>
      <c r="F12" s="39"/>
      <c r="G12" s="40" t="s">
        <v>203</v>
      </c>
      <c r="H12" s="40"/>
      <c r="I12" s="40"/>
      <c r="J12" s="183">
        <f>SUM(J6:J11)</f>
        <v>852000</v>
      </c>
      <c r="K12" s="41">
        <f>SUM(K6:K11)</f>
        <v>383</v>
      </c>
      <c r="L12" s="41">
        <f>SUM(L6:L11)</f>
        <v>114</v>
      </c>
      <c r="M12" s="41">
        <f>SUM(M6:M11)</f>
        <v>260</v>
      </c>
      <c r="N12" s="41">
        <f>SUM(N6:N11)</f>
        <v>48</v>
      </c>
      <c r="O12" s="41">
        <f>SUM(O6:O11)</f>
        <v>2</v>
      </c>
      <c r="P12" s="41">
        <f>SUM(P6:P11)</f>
        <v>50</v>
      </c>
      <c r="Q12" s="42">
        <f>IFERROR(P12/M12,"-")</f>
        <v>0.19230769230769</v>
      </c>
      <c r="R12" s="76">
        <f>SUM(R6:R11)</f>
        <v>6</v>
      </c>
      <c r="S12" s="76">
        <f>SUM(S6:S11)</f>
        <v>14</v>
      </c>
      <c r="T12" s="42">
        <f>IFERROR(R12/P12,"-")</f>
        <v>0.12</v>
      </c>
      <c r="U12" s="188">
        <f>IFERROR(J12/P12,"-")</f>
        <v>17040</v>
      </c>
      <c r="V12" s="44">
        <f>SUM(V6:V11)</f>
        <v>9</v>
      </c>
      <c r="W12" s="42">
        <f>IFERROR(V12/P12,"-")</f>
        <v>0.18</v>
      </c>
      <c r="X12" s="183">
        <f>SUM(X6:X11)</f>
        <v>1981000</v>
      </c>
      <c r="Y12" s="183">
        <f>IFERROR(X12/P12,"-")</f>
        <v>39620</v>
      </c>
      <c r="Z12" s="183">
        <f>IFERROR(X12/V12,"-")</f>
        <v>220111.11111111</v>
      </c>
      <c r="AA12" s="183">
        <f>X12-J12</f>
        <v>1129000</v>
      </c>
      <c r="AB12" s="45">
        <f>X12/J12</f>
        <v>2.325117370892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