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<sst xmlns="http://schemas.openxmlformats.org/spreadsheetml/2006/main" uniqueCount="221">
  <si>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</si>
  <si>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</si>
  <si>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</si>
  <si>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</si>
  <si>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</si>
  <si>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</si>
  <si>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</si>
  <si>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</si>
  <si>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</si>
  <si>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</si>
  <si>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</si>
  <si>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</si>
  <si>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</si>
  <si>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</si>
  <si>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</si>
  <si>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</si>
  <si>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</si>
  <si>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</si>
  <si>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</si>
  <si>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</si>
  <si>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</si>
  <si>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</si>
  <si>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</si>
  <si>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</si>
  <si>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</si>
  <si>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</si>
  <si>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</si>
  <si>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</si>
  <si>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</si>
  <si>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</si>
  <si>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</si>
  <si>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</si>
  <si>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</si>
  <si>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</si>
  <si>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</si>
  <si>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</si>
  <si>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</si>
  <si>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</si>
  <si>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</si>
  <si>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</si>
  <si>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</si>
  <si>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</si>
  <si>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</si>
  <si>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</si>
  <si>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</si>
  <si>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</si>
  <si>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</si>
  <si>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</si>
  <si>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</si>
  <si>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</si>
  <si>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</si>
  <si>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</si>
  <si>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</si>
  <si>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</si>
  <si>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</si>
  <si>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</si>
  <si>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</si>
  <si>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</si>
  <si>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</si>
  <si>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</si>
  <si>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np2819</t>
  </si>
  <si>
    <t>デリヘル版（緒方泰子）</t>
  </si>
  <si>
    <t>普通の出会い系なら広告に載せていません</t>
  </si>
  <si>
    <t>lp03_g</t>
  </si>
  <si>
    <t>サンスポ関西</t>
  </si>
  <si>
    <t>4C終面全5段</t>
  </si>
  <si>
    <t>12月05日(土)</t>
  </si>
  <si>
    <t>np2820</t>
  </si>
  <si>
    <t>空電</t>
  </si>
  <si>
    <t>np2821</t>
  </si>
  <si>
    <t>昭和レトロ版（緒方泰子）</t>
  </si>
  <si>
    <t>求む！50歳以上の女性好き男性</t>
  </si>
  <si>
    <t>サンスポ関東</t>
  </si>
  <si>
    <t>全5段</t>
  </si>
  <si>
    <t>12月13日(日)</t>
  </si>
  <si>
    <t>np2822</t>
  </si>
  <si>
    <t>np2823</t>
  </si>
  <si>
    <t>デリヘル版（赤い服女性）</t>
  </si>
  <si>
    <t>冬は女性会員が増えるから出会い率が倍</t>
  </si>
  <si>
    <t>12月19日(土)</t>
  </si>
  <si>
    <t>np2824</t>
  </si>
  <si>
    <t>np2825</t>
  </si>
  <si>
    <t>右女3（緒方泰子）</t>
  </si>
  <si>
    <t>やってみてダメならすぐ退会OK</t>
  </si>
  <si>
    <t>ニッカン関西</t>
  </si>
  <si>
    <t>4C全面</t>
  </si>
  <si>
    <t>12月11日(金)</t>
  </si>
  <si>
    <t>np2826</t>
  </si>
  <si>
    <t>np2827</t>
  </si>
  <si>
    <t>スポーツ報知関西</t>
  </si>
  <si>
    <t>np2828</t>
  </si>
  <si>
    <t>np2829</t>
  </si>
  <si>
    <t>デイリースポーツ関西</t>
  </si>
  <si>
    <t>全5段・半5段段つかみ10段保証</t>
  </si>
  <si>
    <t>10段保証</t>
  </si>
  <si>
    <t>np2830</t>
  </si>
  <si>
    <t>デリヘル版2（緒方泰子）</t>
  </si>
  <si>
    <t>np2831</t>
  </si>
  <si>
    <t>デリヘル版3（赤い服女性）</t>
  </si>
  <si>
    <t>ドンドン出会える</t>
  </si>
  <si>
    <t>np2832</t>
  </si>
  <si>
    <t>記者取材風版（緒方泰子）</t>
  </si>
  <si>
    <t>男性求む</t>
  </si>
  <si>
    <t>np2833</t>
  </si>
  <si>
    <t>記事風版（赤い服女性）</t>
  </si>
  <si>
    <t>もし出会系大賞があったら、このサイトが受賞しているでしょう</t>
  </si>
  <si>
    <t>np2834</t>
  </si>
  <si>
    <t>(空電共通)</t>
  </si>
  <si>
    <t>np2835</t>
  </si>
  <si>
    <t>①求人風（緒方泰子）</t>
  </si>
  <si>
    <t>147「クリスマスの予定が無いならウチで一緒に食事しない？」</t>
  </si>
  <si>
    <t>半2段・半3段つかみ10段保証</t>
  </si>
  <si>
    <t>1～10日</t>
  </si>
  <si>
    <t>np2836</t>
  </si>
  <si>
    <t>②旧デイリー風（赤い服女性）</t>
  </si>
  <si>
    <t>148「日本の出会い系番付第1位！に推薦します」</t>
  </si>
  <si>
    <t>11～20日</t>
  </si>
  <si>
    <t>np2837</t>
  </si>
  <si>
    <t>③大正版（緒方泰子）</t>
  </si>
  <si>
    <t>149「年間10回以上使う人のための出会い系です」</t>
  </si>
  <si>
    <t>21～31日</t>
  </si>
  <si>
    <t>np2838</t>
  </si>
  <si>
    <t>np2839</t>
  </si>
  <si>
    <t>np2840</t>
  </si>
  <si>
    <t>np2841</t>
  </si>
  <si>
    <t>np2842</t>
  </si>
  <si>
    <t>np2843</t>
  </si>
  <si>
    <t>ニッカン西部</t>
  </si>
  <si>
    <t>半2段つかみ20段保証</t>
  </si>
  <si>
    <t>np2844</t>
  </si>
  <si>
    <t>np2845</t>
  </si>
  <si>
    <t>np2846</t>
  </si>
  <si>
    <t>np2847</t>
  </si>
  <si>
    <t>大正版（緒方泰子）</t>
  </si>
  <si>
    <t>スポーツ報知関西　1回目</t>
  </si>
  <si>
    <t>4C終面雑報</t>
  </si>
  <si>
    <t>12月08日(火)</t>
  </si>
  <si>
    <t>np2848</t>
  </si>
  <si>
    <t>面白⑧（フリー女性⑤）</t>
  </si>
  <si>
    <t>目が会いましたね</t>
  </si>
  <si>
    <t>スポーツ報知関西　2回目</t>
  </si>
  <si>
    <t>12月10日(木)</t>
  </si>
  <si>
    <t>np2849</t>
  </si>
  <si>
    <t>コンパニオン版（緒方泰子）</t>
  </si>
  <si>
    <t>食事の後に、お持ち帰りしたぜ！</t>
  </si>
  <si>
    <t>スポーツ報知関西　3回目</t>
  </si>
  <si>
    <t>12月12日(土)</t>
  </si>
  <si>
    <t>np2850</t>
  </si>
  <si>
    <t>旧デイリー風（赤い服女性）</t>
  </si>
  <si>
    <t>スポーツ報知関西　4回目</t>
  </si>
  <si>
    <t>np2851</t>
  </si>
  <si>
    <t>スポーツ報知関西　5回目</t>
  </si>
  <si>
    <t>12月15日(火)</t>
  </si>
  <si>
    <t>np2852</t>
  </si>
  <si>
    <t>スポーツ報知関西　6回目</t>
  </si>
  <si>
    <t>12月18日(金)</t>
  </si>
  <si>
    <t>np2853</t>
  </si>
  <si>
    <t>スポーツ報知関西　7回目</t>
  </si>
  <si>
    <t>np2854</t>
  </si>
  <si>
    <t>スポーツ報知関西　8回目</t>
  </si>
  <si>
    <t>12月20日(日)</t>
  </si>
  <si>
    <t>np2855</t>
  </si>
  <si>
    <t>スポーツ報知関西　9回目</t>
  </si>
  <si>
    <t>np2856</t>
  </si>
  <si>
    <t>スポーツ報知関西　10回目</t>
  </si>
  <si>
    <t>np2857</t>
  </si>
  <si>
    <t>スポーツ報知関西　11回目</t>
  </si>
  <si>
    <t>np2858</t>
  </si>
  <si>
    <t>スポーツ報知関西　12回目</t>
  </si>
  <si>
    <t>np2859</t>
  </si>
  <si>
    <t>スポーツ報知関西　13回目</t>
  </si>
  <si>
    <t>np2860</t>
  </si>
  <si>
    <t>共通</t>
  </si>
  <si>
    <t>np2861</t>
  </si>
  <si>
    <t>スポニチ関東</t>
  </si>
  <si>
    <t>np2862</t>
  </si>
  <si>
    <t>np2863</t>
  </si>
  <si>
    <t>黒：右女3（赤い服女性）</t>
  </si>
  <si>
    <t>もう50代の熟女だけど</t>
  </si>
  <si>
    <t>12月27日(日)</t>
  </si>
  <si>
    <t>np2864</t>
  </si>
  <si>
    <t>np2865</t>
  </si>
  <si>
    <t>スポニチ関西</t>
  </si>
  <si>
    <t>12月06日(日)</t>
  </si>
  <si>
    <t>np2866</t>
  </si>
  <si>
    <t>np2867</t>
  </si>
  <si>
    <t>np2868</t>
  </si>
  <si>
    <t>np2869</t>
  </si>
  <si>
    <t>デリヘル版2（赤い服女性）</t>
  </si>
  <si>
    <t>np2870</t>
  </si>
  <si>
    <t>np2871</t>
  </si>
  <si>
    <t>ニコ動画版（緒方泰子）</t>
  </si>
  <si>
    <t>いろいろ</t>
  </si>
  <si>
    <t>12月25日(金)</t>
  </si>
  <si>
    <t>np2872</t>
  </si>
  <si>
    <t>np2873</t>
  </si>
  <si>
    <t>スポーツ報知関東</t>
  </si>
  <si>
    <t>np2874</t>
  </si>
  <si>
    <t>np2875</t>
  </si>
  <si>
    <t>np2876</t>
  </si>
  <si>
    <t>np2877</t>
  </si>
  <si>
    <t>np2878</t>
  </si>
  <si>
    <t>np2879</t>
  </si>
  <si>
    <t>中京スポーツ</t>
  </si>
  <si>
    <t>np2880</t>
  </si>
  <si>
    <t>np2881</t>
  </si>
  <si>
    <t>np2882</t>
  </si>
  <si>
    <t>np2883</t>
  </si>
  <si>
    <t>半5段</t>
  </si>
  <si>
    <t>np2884</t>
  </si>
  <si>
    <t>np2885</t>
  </si>
  <si>
    <t>np2886</t>
  </si>
  <si>
    <t>np2887</t>
  </si>
  <si>
    <t>大正版（赤い服女性）</t>
  </si>
  <si>
    <t>np2888</t>
  </si>
  <si>
    <t>np2889</t>
  </si>
  <si>
    <t>12月03日(木)</t>
  </si>
  <si>
    <t>np2890</t>
  </si>
  <si>
    <t>np2891</t>
  </si>
  <si>
    <t>np2892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</si>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</sst>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74</v>
      </c>
      <c r="D6" s="180">
        <v>4968000</v>
      </c>
      <c r="E6" s="79">
        <v>1450</v>
      </c>
      <c r="F6" s="79">
        <v>700</v>
      </c>
      <c r="G6" s="79">
        <v>2182</v>
      </c>
      <c r="H6" s="89">
        <v>274</v>
      </c>
      <c r="I6" s="90">
        <v>0</v>
      </c>
      <c r="J6" s="143">
        <f>H6+I6</f>
        <v>274</v>
      </c>
      <c r="K6" s="80">
        <f>IFERROR(J6/G6,"-")</f>
        <v>0.12557286892759</v>
      </c>
      <c r="L6" s="79">
        <v>29</v>
      </c>
      <c r="M6" s="79">
        <v>101</v>
      </c>
      <c r="N6" s="80">
        <f>IFERROR(L6/J6,"-")</f>
        <v>0.10583941605839</v>
      </c>
      <c r="O6" s="81">
        <f>IFERROR(D6/J6,"-")</f>
        <v>18131.386861314</v>
      </c>
      <c r="P6" s="82">
        <v>74</v>
      </c>
      <c r="Q6" s="80">
        <f>IFERROR(P6/J6,"-")</f>
        <v>0.27007299270073</v>
      </c>
      <c r="R6" s="185">
        <v>6599120</v>
      </c>
      <c r="S6" s="186">
        <f>IFERROR(R6/J6,"-")</f>
        <v>24084.379562044</v>
      </c>
      <c r="T6" s="186">
        <f>IFERROR(R6/P6,"-")</f>
        <v>89177.297297297</v>
      </c>
      <c r="U6" s="180">
        <f>IFERROR(R6-D6,"-")</f>
        <v>1631120</v>
      </c>
      <c r="V6" s="83">
        <f>R6/D6</f>
        <v>1.3283252818035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4968000</v>
      </c>
      <c r="E9" s="41">
        <f>SUM(E6:E7)</f>
        <v>1450</v>
      </c>
      <c r="F9" s="41">
        <f>SUM(F6:F7)</f>
        <v>700</v>
      </c>
      <c r="G9" s="41">
        <f>SUM(G6:G7)</f>
        <v>2182</v>
      </c>
      <c r="H9" s="41">
        <f>SUM(H6:H7)</f>
        <v>274</v>
      </c>
      <c r="I9" s="41">
        <f>SUM(I6:I7)</f>
        <v>0</v>
      </c>
      <c r="J9" s="41">
        <f>SUM(J6:J7)</f>
        <v>274</v>
      </c>
      <c r="K9" s="42">
        <f>IFERROR(J9/G9,"-")</f>
        <v>0.12557286892759</v>
      </c>
      <c r="L9" s="76">
        <f>SUM(L6:L7)</f>
        <v>29</v>
      </c>
      <c r="M9" s="76">
        <f>SUM(M6:M7)</f>
        <v>101</v>
      </c>
      <c r="N9" s="42">
        <f>IFERROR(L9/J9,"-")</f>
        <v>0.10583941605839</v>
      </c>
      <c r="O9" s="43">
        <f>IFERROR(D9/J9,"-")</f>
        <v>18131.386861314</v>
      </c>
      <c r="P9" s="44">
        <f>SUM(P6:P7)</f>
        <v>74</v>
      </c>
      <c r="Q9" s="42">
        <f>IFERROR(P9/J9,"-")</f>
        <v>0.27007299270073</v>
      </c>
      <c r="R9" s="183">
        <f>SUM(R6:R7)</f>
        <v>6599120</v>
      </c>
      <c r="S9" s="183">
        <f>IFERROR(R9/J9,"-")</f>
        <v>24084.379562044</v>
      </c>
      <c r="T9" s="183">
        <f>IFERROR(P9/P9,"-")</f>
        <v>1</v>
      </c>
      <c r="U9" s="183">
        <f>SUM(U6:U7)</f>
        <v>1631120</v>
      </c>
      <c r="V9" s="45">
        <f>IFERROR(R9/D9,"-")</f>
        <v>1.3283252818035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0.22953216374269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684000</v>
      </c>
      <c r="K6" s="79">
        <v>25</v>
      </c>
      <c r="L6" s="79">
        <v>0</v>
      </c>
      <c r="M6" s="79">
        <v>110</v>
      </c>
      <c r="N6" s="89">
        <v>10</v>
      </c>
      <c r="O6" s="90">
        <v>0</v>
      </c>
      <c r="P6" s="91">
        <f>N6+O6</f>
        <v>10</v>
      </c>
      <c r="Q6" s="80">
        <f>IFERROR(P6/M6,"-")</f>
        <v>0.090909090909091</v>
      </c>
      <c r="R6" s="79">
        <v>2</v>
      </c>
      <c r="S6" s="79">
        <v>3</v>
      </c>
      <c r="T6" s="80">
        <f>IFERROR(R6/(P6),"-")</f>
        <v>0.2</v>
      </c>
      <c r="U6" s="186">
        <f>IFERROR(J6/SUM(N6:O11),"-")</f>
        <v>19542.857142857</v>
      </c>
      <c r="V6" s="82">
        <v>3</v>
      </c>
      <c r="W6" s="80">
        <f>IF(P6=0,"-",V6/P6)</f>
        <v>0.3</v>
      </c>
      <c r="X6" s="185">
        <v>112000</v>
      </c>
      <c r="Y6" s="186">
        <f>IFERROR(X6/P6,"-")</f>
        <v>11200</v>
      </c>
      <c r="Z6" s="186">
        <f>IFERROR(X6/V6,"-")</f>
        <v>37333.333333333</v>
      </c>
      <c r="AA6" s="180">
        <f>SUM(X6:X11)-SUM(J6:J11)</f>
        <v>-527000</v>
      </c>
      <c r="AB6" s="83">
        <f>SUM(X6:X11)/SUM(J6:J11)</f>
        <v>0.22953216374269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6</v>
      </c>
      <c r="BX6" s="125">
        <f>IF(P6=0,"",IF(BW6=0,"",(BW6/P6)))</f>
        <v>0.6</v>
      </c>
      <c r="BY6" s="126">
        <v>3</v>
      </c>
      <c r="BZ6" s="127">
        <f>IFERROR(BY6/BW6,"-")</f>
        <v>0.5</v>
      </c>
      <c r="CA6" s="128">
        <v>112000</v>
      </c>
      <c r="CB6" s="129">
        <f>IFERROR(CA6/BW6,"-")</f>
        <v>18666.666666667</v>
      </c>
      <c r="CC6" s="130">
        <v>2</v>
      </c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112000</v>
      </c>
      <c r="CQ6" s="139">
        <v>110000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61</v>
      </c>
      <c r="L7" s="79">
        <v>43</v>
      </c>
      <c r="M7" s="79">
        <v>50</v>
      </c>
      <c r="N7" s="89">
        <v>8</v>
      </c>
      <c r="O7" s="90">
        <v>0</v>
      </c>
      <c r="P7" s="91">
        <f>N7+O7</f>
        <v>8</v>
      </c>
      <c r="Q7" s="80">
        <f>IFERROR(P7/M7,"-")</f>
        <v>0.16</v>
      </c>
      <c r="R7" s="79">
        <v>2</v>
      </c>
      <c r="S7" s="79">
        <v>5</v>
      </c>
      <c r="T7" s="80">
        <f>IFERROR(R7/(P7),"-")</f>
        <v>0.25</v>
      </c>
      <c r="U7" s="186"/>
      <c r="V7" s="82">
        <v>2</v>
      </c>
      <c r="W7" s="80">
        <f>IF(P7=0,"-",V7/P7)</f>
        <v>0.25</v>
      </c>
      <c r="X7" s="185">
        <v>32000</v>
      </c>
      <c r="Y7" s="186">
        <f>IFERROR(X7/P7,"-")</f>
        <v>4000</v>
      </c>
      <c r="Z7" s="186">
        <f>IFERROR(X7/V7,"-")</f>
        <v>16000</v>
      </c>
      <c r="AA7" s="180"/>
      <c r="AB7" s="83"/>
      <c r="AC7" s="77"/>
      <c r="AD7" s="92">
        <v>1</v>
      </c>
      <c r="AE7" s="93">
        <f>IF(P7=0,"",IF(AD7=0,"",(AD7/P7)))</f>
        <v>0.125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>
        <v>1</v>
      </c>
      <c r="BH7" s="112">
        <f>IFERROR(BG7/BE7,"-")</f>
        <v>1</v>
      </c>
      <c r="BI7" s="113">
        <v>9000</v>
      </c>
      <c r="BJ7" s="114">
        <f>IFERROR(BI7/BE7,"-")</f>
        <v>9000</v>
      </c>
      <c r="BK7" s="115"/>
      <c r="BL7" s="115"/>
      <c r="BM7" s="115">
        <v>1</v>
      </c>
      <c r="BN7" s="117">
        <v>3</v>
      </c>
      <c r="BO7" s="118">
        <f>IF(P7=0,"",IF(BN7=0,"",(BN7/P7)))</f>
        <v>0.375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0.125</v>
      </c>
      <c r="CH7" s="133">
        <v>1</v>
      </c>
      <c r="CI7" s="134">
        <f>IFERROR(CH7/CF7,"-")</f>
        <v>1</v>
      </c>
      <c r="CJ7" s="135">
        <v>23000</v>
      </c>
      <c r="CK7" s="136">
        <f>IFERROR(CJ7/CF7,"-")</f>
        <v>23000</v>
      </c>
      <c r="CL7" s="137"/>
      <c r="CM7" s="137"/>
      <c r="CN7" s="137">
        <v>1</v>
      </c>
      <c r="CO7" s="138">
        <v>2</v>
      </c>
      <c r="CP7" s="139">
        <v>32000</v>
      </c>
      <c r="CQ7" s="139">
        <v>23000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73</v>
      </c>
      <c r="I8" s="191" t="s">
        <v>74</v>
      </c>
      <c r="J8" s="180"/>
      <c r="K8" s="79">
        <v>21</v>
      </c>
      <c r="L8" s="79">
        <v>0</v>
      </c>
      <c r="M8" s="79">
        <v>99</v>
      </c>
      <c r="N8" s="89">
        <v>6</v>
      </c>
      <c r="O8" s="90">
        <v>0</v>
      </c>
      <c r="P8" s="91">
        <f>N8+O8</f>
        <v>6</v>
      </c>
      <c r="Q8" s="80">
        <f>IFERROR(P8/M8,"-")</f>
        <v>0.060606060606061</v>
      </c>
      <c r="R8" s="79">
        <v>0</v>
      </c>
      <c r="S8" s="79">
        <v>4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0.16666666666667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38</v>
      </c>
      <c r="L9" s="79">
        <v>28</v>
      </c>
      <c r="M9" s="79">
        <v>31</v>
      </c>
      <c r="N9" s="89">
        <v>8</v>
      </c>
      <c r="O9" s="90">
        <v>0</v>
      </c>
      <c r="P9" s="91">
        <f>N9+O9</f>
        <v>8</v>
      </c>
      <c r="Q9" s="80">
        <f>IFERROR(P9/M9,"-")</f>
        <v>0.25806451612903</v>
      </c>
      <c r="R9" s="79">
        <v>0</v>
      </c>
      <c r="S9" s="79">
        <v>1</v>
      </c>
      <c r="T9" s="80">
        <f>IFERROR(R9/(P9),"-")</f>
        <v>0</v>
      </c>
      <c r="U9" s="186"/>
      <c r="V9" s="82">
        <v>1</v>
      </c>
      <c r="W9" s="80">
        <f>IF(P9=0,"-",V9/P9)</f>
        <v>0.125</v>
      </c>
      <c r="X9" s="185">
        <v>5000</v>
      </c>
      <c r="Y9" s="186">
        <f>IFERROR(X9/P9,"-")</f>
        <v>625</v>
      </c>
      <c r="Z9" s="186">
        <f>IFERROR(X9/V9,"-")</f>
        <v>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0.375</v>
      </c>
      <c r="BP9" s="119">
        <v>1</v>
      </c>
      <c r="BQ9" s="120">
        <f>IFERROR(BP9/BN9,"-")</f>
        <v>0.33333333333333</v>
      </c>
      <c r="BR9" s="121">
        <v>5000</v>
      </c>
      <c r="BS9" s="122">
        <f>IFERROR(BR9/BN9,"-")</f>
        <v>1666.6666666667</v>
      </c>
      <c r="BT9" s="123">
        <v>1</v>
      </c>
      <c r="BU9" s="123"/>
      <c r="BV9" s="123"/>
      <c r="BW9" s="124">
        <v>2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2</v>
      </c>
      <c r="CG9" s="132">
        <f>IF(P9=0,"",IF(CF9=0,"",(CF9/P9)))</f>
        <v>0.25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78</v>
      </c>
      <c r="F10" s="189" t="s">
        <v>63</v>
      </c>
      <c r="G10" s="88" t="s">
        <v>72</v>
      </c>
      <c r="H10" s="88" t="s">
        <v>73</v>
      </c>
      <c r="I10" s="190" t="s">
        <v>79</v>
      </c>
      <c r="J10" s="180"/>
      <c r="K10" s="79">
        <v>4</v>
      </c>
      <c r="L10" s="79">
        <v>0</v>
      </c>
      <c r="M10" s="79">
        <v>35</v>
      </c>
      <c r="N10" s="89">
        <v>2</v>
      </c>
      <c r="O10" s="90">
        <v>0</v>
      </c>
      <c r="P10" s="91">
        <f>N10+O10</f>
        <v>2</v>
      </c>
      <c r="Q10" s="80">
        <f>IFERROR(P10/M10,"-")</f>
        <v>0.057142857142857</v>
      </c>
      <c r="R10" s="79">
        <v>0</v>
      </c>
      <c r="S10" s="79">
        <v>1</v>
      </c>
      <c r="T10" s="80">
        <f>IFERROR(R10/(P10),"-")</f>
        <v>0</v>
      </c>
      <c r="U10" s="186"/>
      <c r="V10" s="82">
        <v>1</v>
      </c>
      <c r="W10" s="80">
        <f>IF(P10=0,"-",V10/P10)</f>
        <v>0.5</v>
      </c>
      <c r="X10" s="185">
        <v>3000</v>
      </c>
      <c r="Y10" s="186">
        <f>IFERROR(X10/P10,"-")</f>
        <v>1500</v>
      </c>
      <c r="Z10" s="186">
        <f>IFERROR(X10/V10,"-")</f>
        <v>3000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>
        <v>1</v>
      </c>
      <c r="BH10" s="112">
        <f>IFERROR(BG10/BE10,"-")</f>
        <v>1</v>
      </c>
      <c r="BI10" s="113">
        <v>3000</v>
      </c>
      <c r="BJ10" s="114">
        <f>IFERROR(BI10/BE10,"-")</f>
        <v>3000</v>
      </c>
      <c r="BK10" s="115">
        <v>1</v>
      </c>
      <c r="BL10" s="115"/>
      <c r="BM10" s="115"/>
      <c r="BN10" s="117">
        <v>1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 t="s">
        <v>77</v>
      </c>
      <c r="E11" s="189" t="s">
        <v>78</v>
      </c>
      <c r="F11" s="189" t="s">
        <v>68</v>
      </c>
      <c r="G11" s="88"/>
      <c r="H11" s="88"/>
      <c r="I11" s="88"/>
      <c r="J11" s="180"/>
      <c r="K11" s="79">
        <v>43</v>
      </c>
      <c r="L11" s="79">
        <v>26</v>
      </c>
      <c r="M11" s="79">
        <v>1</v>
      </c>
      <c r="N11" s="89">
        <v>1</v>
      </c>
      <c r="O11" s="90">
        <v>0</v>
      </c>
      <c r="P11" s="91">
        <f>N11+O11</f>
        <v>1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186"/>
      <c r="V11" s="82">
        <v>1</v>
      </c>
      <c r="W11" s="80">
        <f>IF(P11=0,"-",V11/P11)</f>
        <v>1</v>
      </c>
      <c r="X11" s="185">
        <v>5000</v>
      </c>
      <c r="Y11" s="186">
        <f>IFERROR(X11/P11,"-")</f>
        <v>5000</v>
      </c>
      <c r="Z11" s="186">
        <f>IFERROR(X11/V11,"-")</f>
        <v>5000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1</v>
      </c>
      <c r="BY11" s="126">
        <v>1</v>
      </c>
      <c r="BZ11" s="127">
        <f>IFERROR(BY11/BW11,"-")</f>
        <v>1</v>
      </c>
      <c r="CA11" s="128">
        <v>5000</v>
      </c>
      <c r="CB11" s="129">
        <f>IFERROR(CA11/BW11,"-")</f>
        <v>5000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5000</v>
      </c>
      <c r="CQ11" s="139">
        <v>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0.020833333333333</v>
      </c>
      <c r="B12" s="189" t="s">
        <v>81</v>
      </c>
      <c r="C12" s="189"/>
      <c r="D12" s="189" t="s">
        <v>82</v>
      </c>
      <c r="E12" s="189" t="s">
        <v>83</v>
      </c>
      <c r="F12" s="189" t="s">
        <v>63</v>
      </c>
      <c r="G12" s="88" t="s">
        <v>84</v>
      </c>
      <c r="H12" s="88" t="s">
        <v>85</v>
      </c>
      <c r="I12" s="88" t="s">
        <v>86</v>
      </c>
      <c r="J12" s="180">
        <v>384000</v>
      </c>
      <c r="K12" s="79">
        <v>17</v>
      </c>
      <c r="L12" s="79">
        <v>0</v>
      </c>
      <c r="M12" s="79">
        <v>61</v>
      </c>
      <c r="N12" s="89">
        <v>4</v>
      </c>
      <c r="O12" s="90">
        <v>0</v>
      </c>
      <c r="P12" s="91">
        <f>N12+O12</f>
        <v>4</v>
      </c>
      <c r="Q12" s="80">
        <f>IFERROR(P12/M12,"-")</f>
        <v>0.065573770491803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34909.090909091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-376000</v>
      </c>
      <c r="AB12" s="83">
        <f>SUM(X12:X13)/SUM(J12:J13)</f>
        <v>0.020833333333333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4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82</v>
      </c>
      <c r="E13" s="189" t="s">
        <v>83</v>
      </c>
      <c r="F13" s="189" t="s">
        <v>68</v>
      </c>
      <c r="G13" s="88"/>
      <c r="H13" s="88"/>
      <c r="I13" s="88"/>
      <c r="J13" s="180"/>
      <c r="K13" s="79">
        <v>31</v>
      </c>
      <c r="L13" s="79">
        <v>25</v>
      </c>
      <c r="M13" s="79">
        <v>31</v>
      </c>
      <c r="N13" s="89">
        <v>7</v>
      </c>
      <c r="O13" s="90">
        <v>0</v>
      </c>
      <c r="P13" s="91">
        <f>N13+O13</f>
        <v>7</v>
      </c>
      <c r="Q13" s="80">
        <f>IFERROR(P13/M13,"-")</f>
        <v>0.2258064516129</v>
      </c>
      <c r="R13" s="79">
        <v>1</v>
      </c>
      <c r="S13" s="79">
        <v>3</v>
      </c>
      <c r="T13" s="80">
        <f>IFERROR(R13/(P13),"-")</f>
        <v>0.14285714285714</v>
      </c>
      <c r="U13" s="186"/>
      <c r="V13" s="82">
        <v>1</v>
      </c>
      <c r="W13" s="80">
        <f>IF(P13=0,"-",V13/P13)</f>
        <v>0.14285714285714</v>
      </c>
      <c r="X13" s="185">
        <v>8000</v>
      </c>
      <c r="Y13" s="186">
        <f>IFERROR(X13/P13,"-")</f>
        <v>1142.8571428571</v>
      </c>
      <c r="Z13" s="186">
        <f>IFERROR(X13/V13,"-")</f>
        <v>8000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0.14285714285714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0.57142857142857</v>
      </c>
      <c r="BP13" s="119">
        <v>2</v>
      </c>
      <c r="BQ13" s="120">
        <f>IFERROR(BP13/BN13,"-")</f>
        <v>0.5</v>
      </c>
      <c r="BR13" s="121">
        <v>10000</v>
      </c>
      <c r="BS13" s="122">
        <f>IFERROR(BR13/BN13,"-")</f>
        <v>2500</v>
      </c>
      <c r="BT13" s="123">
        <v>1</v>
      </c>
      <c r="BU13" s="123">
        <v>1</v>
      </c>
      <c r="BV13" s="123"/>
      <c r="BW13" s="124">
        <v>2</v>
      </c>
      <c r="BX13" s="125">
        <f>IF(P13=0,"",IF(BW13=0,"",(BW13/P13)))</f>
        <v>0.28571428571429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8000</v>
      </c>
      <c r="CQ13" s="139">
        <v>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0.38833333333333</v>
      </c>
      <c r="B14" s="189" t="s">
        <v>88</v>
      </c>
      <c r="C14" s="189"/>
      <c r="D14" s="189" t="s">
        <v>82</v>
      </c>
      <c r="E14" s="189" t="s">
        <v>83</v>
      </c>
      <c r="F14" s="189" t="s">
        <v>63</v>
      </c>
      <c r="G14" s="88" t="s">
        <v>89</v>
      </c>
      <c r="H14" s="88" t="s">
        <v>85</v>
      </c>
      <c r="I14" s="190" t="s">
        <v>66</v>
      </c>
      <c r="J14" s="180">
        <v>384000</v>
      </c>
      <c r="K14" s="79">
        <v>15</v>
      </c>
      <c r="L14" s="79">
        <v>0</v>
      </c>
      <c r="M14" s="79">
        <v>66</v>
      </c>
      <c r="N14" s="89">
        <v>7</v>
      </c>
      <c r="O14" s="90">
        <v>0</v>
      </c>
      <c r="P14" s="91">
        <f>N14+O14</f>
        <v>7</v>
      </c>
      <c r="Q14" s="80">
        <f>IFERROR(P14/M14,"-")</f>
        <v>0.10606060606061</v>
      </c>
      <c r="R14" s="79">
        <v>0</v>
      </c>
      <c r="S14" s="79">
        <v>5</v>
      </c>
      <c r="T14" s="80">
        <f>IFERROR(R14/(P14),"-")</f>
        <v>0</v>
      </c>
      <c r="U14" s="186">
        <f>IFERROR(J14/SUM(N14:O15),"-")</f>
        <v>25600</v>
      </c>
      <c r="V14" s="82">
        <v>1</v>
      </c>
      <c r="W14" s="80">
        <f>IF(P14=0,"-",V14/P14)</f>
        <v>0.14285714285714</v>
      </c>
      <c r="X14" s="185">
        <v>3000</v>
      </c>
      <c r="Y14" s="186">
        <f>IFERROR(X14/P14,"-")</f>
        <v>428.57142857143</v>
      </c>
      <c r="Z14" s="186">
        <f>IFERROR(X14/V14,"-")</f>
        <v>3000</v>
      </c>
      <c r="AA14" s="180">
        <f>SUM(X14:X15)-SUM(J14:J15)</f>
        <v>-234880</v>
      </c>
      <c r="AB14" s="83">
        <f>SUM(X14:X15)/SUM(J14:J15)</f>
        <v>0.38833333333333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6</v>
      </c>
      <c r="BO14" s="118">
        <f>IF(P14=0,"",IF(BN14=0,"",(BN14/P14)))</f>
        <v>0.85714285714286</v>
      </c>
      <c r="BP14" s="119">
        <v>1</v>
      </c>
      <c r="BQ14" s="120">
        <f>IFERROR(BP14/BN14,"-")</f>
        <v>0.16666666666667</v>
      </c>
      <c r="BR14" s="121">
        <v>3000</v>
      </c>
      <c r="BS14" s="122">
        <f>IFERROR(BR14/BN14,"-")</f>
        <v>500</v>
      </c>
      <c r="BT14" s="123">
        <v>1</v>
      </c>
      <c r="BU14" s="123"/>
      <c r="BV14" s="123"/>
      <c r="BW14" s="124">
        <v>1</v>
      </c>
      <c r="BX14" s="125">
        <f>IF(P14=0,"",IF(BW14=0,"",(BW14/P14)))</f>
        <v>0.14285714285714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90</v>
      </c>
      <c r="C15" s="189"/>
      <c r="D15" s="189" t="s">
        <v>82</v>
      </c>
      <c r="E15" s="189" t="s">
        <v>83</v>
      </c>
      <c r="F15" s="189" t="s">
        <v>68</v>
      </c>
      <c r="G15" s="88"/>
      <c r="H15" s="88"/>
      <c r="I15" s="88"/>
      <c r="J15" s="180"/>
      <c r="K15" s="79">
        <v>33</v>
      </c>
      <c r="L15" s="79">
        <v>26</v>
      </c>
      <c r="M15" s="79">
        <v>14</v>
      </c>
      <c r="N15" s="89">
        <v>8</v>
      </c>
      <c r="O15" s="90">
        <v>0</v>
      </c>
      <c r="P15" s="91">
        <f>N15+O15</f>
        <v>8</v>
      </c>
      <c r="Q15" s="80">
        <f>IFERROR(P15/M15,"-")</f>
        <v>0.57142857142857</v>
      </c>
      <c r="R15" s="79">
        <v>0</v>
      </c>
      <c r="S15" s="79">
        <v>2</v>
      </c>
      <c r="T15" s="80">
        <f>IFERROR(R15/(P15),"-")</f>
        <v>0</v>
      </c>
      <c r="U15" s="186"/>
      <c r="V15" s="82">
        <v>5</v>
      </c>
      <c r="W15" s="80">
        <f>IF(P15=0,"-",V15/P15)</f>
        <v>0.625</v>
      </c>
      <c r="X15" s="185">
        <v>146120</v>
      </c>
      <c r="Y15" s="186">
        <f>IFERROR(X15/P15,"-")</f>
        <v>18265</v>
      </c>
      <c r="Z15" s="186">
        <f>IFERROR(X15/V15,"-")</f>
        <v>29224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3</v>
      </c>
      <c r="BO15" s="118">
        <f>IF(P15=0,"",IF(BN15=0,"",(BN15/P15)))</f>
        <v>0.375</v>
      </c>
      <c r="BP15" s="119">
        <v>3</v>
      </c>
      <c r="BQ15" s="120">
        <f>IFERROR(BP15/BN15,"-")</f>
        <v>1</v>
      </c>
      <c r="BR15" s="121">
        <v>126000</v>
      </c>
      <c r="BS15" s="122">
        <f>IFERROR(BR15/BN15,"-")</f>
        <v>42000</v>
      </c>
      <c r="BT15" s="123">
        <v>1</v>
      </c>
      <c r="BU15" s="123"/>
      <c r="BV15" s="123">
        <v>2</v>
      </c>
      <c r="BW15" s="124">
        <v>4</v>
      </c>
      <c r="BX15" s="125">
        <f>IF(P15=0,"",IF(BW15=0,"",(BW15/P15)))</f>
        <v>0.5</v>
      </c>
      <c r="BY15" s="126">
        <v>3</v>
      </c>
      <c r="BZ15" s="127">
        <f>IFERROR(BY15/BW15,"-")</f>
        <v>0.75</v>
      </c>
      <c r="CA15" s="128">
        <v>46120</v>
      </c>
      <c r="CB15" s="129">
        <f>IFERROR(CA15/BW15,"-")</f>
        <v>11530</v>
      </c>
      <c r="CC15" s="130">
        <v>2</v>
      </c>
      <c r="CD15" s="130"/>
      <c r="CE15" s="130">
        <v>1</v>
      </c>
      <c r="CF15" s="131">
        <v>1</v>
      </c>
      <c r="CG15" s="132">
        <f>IF(P15=0,"",IF(CF15=0,"",(CF15/P15)))</f>
        <v>0.125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5</v>
      </c>
      <c r="CP15" s="139">
        <v>146120</v>
      </c>
      <c r="CQ15" s="139">
        <v>90000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4.725</v>
      </c>
      <c r="B16" s="189" t="s">
        <v>91</v>
      </c>
      <c r="C16" s="189"/>
      <c r="D16" s="189" t="s">
        <v>77</v>
      </c>
      <c r="E16" s="189" t="s">
        <v>78</v>
      </c>
      <c r="F16" s="189" t="s">
        <v>63</v>
      </c>
      <c r="G16" s="88" t="s">
        <v>92</v>
      </c>
      <c r="H16" s="88" t="s">
        <v>93</v>
      </c>
      <c r="I16" s="88" t="s">
        <v>94</v>
      </c>
      <c r="J16" s="180">
        <v>240000</v>
      </c>
      <c r="K16" s="79">
        <v>13</v>
      </c>
      <c r="L16" s="79">
        <v>0</v>
      </c>
      <c r="M16" s="79">
        <v>73</v>
      </c>
      <c r="N16" s="89">
        <v>2</v>
      </c>
      <c r="O16" s="90">
        <v>0</v>
      </c>
      <c r="P16" s="91">
        <f>N16+O16</f>
        <v>2</v>
      </c>
      <c r="Q16" s="80">
        <f>IFERROR(P16/M16,"-")</f>
        <v>0.027397260273973</v>
      </c>
      <c r="R16" s="79">
        <v>0</v>
      </c>
      <c r="S16" s="79">
        <v>1</v>
      </c>
      <c r="T16" s="80">
        <f>IFERROR(R16/(P16),"-")</f>
        <v>0</v>
      </c>
      <c r="U16" s="186">
        <f>IFERROR(J16/SUM(N16:O21),"-")</f>
        <v>8000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SUM(X16:X21)-SUM(J16:J21)</f>
        <v>894000</v>
      </c>
      <c r="AB16" s="83">
        <f>SUM(X16:X21)/SUM(J16:J21)</f>
        <v>4.725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95</v>
      </c>
      <c r="C17" s="189"/>
      <c r="D17" s="189" t="s">
        <v>96</v>
      </c>
      <c r="E17" s="189" t="s">
        <v>62</v>
      </c>
      <c r="F17" s="189" t="s">
        <v>63</v>
      </c>
      <c r="G17" s="88"/>
      <c r="H17" s="88" t="s">
        <v>93</v>
      </c>
      <c r="I17" s="88"/>
      <c r="J17" s="180"/>
      <c r="K17" s="79">
        <v>4</v>
      </c>
      <c r="L17" s="79">
        <v>0</v>
      </c>
      <c r="M17" s="79">
        <v>36</v>
      </c>
      <c r="N17" s="89">
        <v>1</v>
      </c>
      <c r="O17" s="90">
        <v>0</v>
      </c>
      <c r="P17" s="91">
        <f>N17+O17</f>
        <v>1</v>
      </c>
      <c r="Q17" s="80">
        <f>IFERROR(P17/M17,"-")</f>
        <v>0.027777777777778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97</v>
      </c>
      <c r="C18" s="189"/>
      <c r="D18" s="189" t="s">
        <v>98</v>
      </c>
      <c r="E18" s="189" t="s">
        <v>99</v>
      </c>
      <c r="F18" s="189" t="s">
        <v>63</v>
      </c>
      <c r="G18" s="88"/>
      <c r="H18" s="88" t="s">
        <v>93</v>
      </c>
      <c r="I18" s="88"/>
      <c r="J18" s="180"/>
      <c r="K18" s="79">
        <v>6</v>
      </c>
      <c r="L18" s="79">
        <v>0</v>
      </c>
      <c r="M18" s="79">
        <v>33</v>
      </c>
      <c r="N18" s="89">
        <v>1</v>
      </c>
      <c r="O18" s="90">
        <v>0</v>
      </c>
      <c r="P18" s="91">
        <f>N18+O18</f>
        <v>1</v>
      </c>
      <c r="Q18" s="80">
        <f>IFERROR(P18/M18,"-")</f>
        <v>0.03030303030303</v>
      </c>
      <c r="R18" s="79">
        <v>0</v>
      </c>
      <c r="S18" s="79">
        <v>1</v>
      </c>
      <c r="T18" s="80">
        <f>IFERROR(R18/(P18),"-")</f>
        <v>0</v>
      </c>
      <c r="U18" s="186"/>
      <c r="V18" s="82">
        <v>1</v>
      </c>
      <c r="W18" s="80">
        <f>IF(P18=0,"-",V18/P18)</f>
        <v>1</v>
      </c>
      <c r="X18" s="185">
        <v>8000</v>
      </c>
      <c r="Y18" s="186">
        <f>IFERROR(X18/P18,"-")</f>
        <v>8000</v>
      </c>
      <c r="Z18" s="186">
        <f>IFERROR(X18/V18,"-")</f>
        <v>8000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1</v>
      </c>
      <c r="BP18" s="119">
        <v>1</v>
      </c>
      <c r="BQ18" s="120">
        <f>IFERROR(BP18/BN18,"-")</f>
        <v>1</v>
      </c>
      <c r="BR18" s="121">
        <v>8000</v>
      </c>
      <c r="BS18" s="122">
        <f>IFERROR(BR18/BN18,"-")</f>
        <v>8000</v>
      </c>
      <c r="BT18" s="123"/>
      <c r="BU18" s="123">
        <v>1</v>
      </c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8000</v>
      </c>
      <c r="CQ18" s="139">
        <v>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100</v>
      </c>
      <c r="C19" s="189"/>
      <c r="D19" s="189" t="s">
        <v>101</v>
      </c>
      <c r="E19" s="189" t="s">
        <v>102</v>
      </c>
      <c r="F19" s="189" t="s">
        <v>63</v>
      </c>
      <c r="G19" s="88"/>
      <c r="H19" s="88" t="s">
        <v>93</v>
      </c>
      <c r="I19" s="88"/>
      <c r="J19" s="180"/>
      <c r="K19" s="79">
        <v>6</v>
      </c>
      <c r="L19" s="79">
        <v>0</v>
      </c>
      <c r="M19" s="79">
        <v>37</v>
      </c>
      <c r="N19" s="89">
        <v>3</v>
      </c>
      <c r="O19" s="90">
        <v>0</v>
      </c>
      <c r="P19" s="91">
        <f>N19+O19</f>
        <v>3</v>
      </c>
      <c r="Q19" s="80">
        <f>IFERROR(P19/M19,"-")</f>
        <v>0.081081081081081</v>
      </c>
      <c r="R19" s="79">
        <v>0</v>
      </c>
      <c r="S19" s="79">
        <v>0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0.33333333333333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103</v>
      </c>
      <c r="C20" s="189"/>
      <c r="D20" s="189" t="s">
        <v>104</v>
      </c>
      <c r="E20" s="189" t="s">
        <v>105</v>
      </c>
      <c r="F20" s="189" t="s">
        <v>63</v>
      </c>
      <c r="G20" s="88"/>
      <c r="H20" s="88" t="s">
        <v>93</v>
      </c>
      <c r="I20" s="88"/>
      <c r="J20" s="180"/>
      <c r="K20" s="79">
        <v>6</v>
      </c>
      <c r="L20" s="79">
        <v>0</v>
      </c>
      <c r="M20" s="79">
        <v>34</v>
      </c>
      <c r="N20" s="89">
        <v>1</v>
      </c>
      <c r="O20" s="90">
        <v>0</v>
      </c>
      <c r="P20" s="91">
        <f>N20+O20</f>
        <v>1</v>
      </c>
      <c r="Q20" s="80">
        <f>IFERROR(P20/M20,"-")</f>
        <v>0.029411764705882</v>
      </c>
      <c r="R20" s="79">
        <v>0</v>
      </c>
      <c r="S20" s="79">
        <v>0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106</v>
      </c>
      <c r="C21" s="189"/>
      <c r="D21" s="189" t="s">
        <v>107</v>
      </c>
      <c r="E21" s="189" t="s">
        <v>107</v>
      </c>
      <c r="F21" s="189" t="s">
        <v>68</v>
      </c>
      <c r="G21" s="88"/>
      <c r="H21" s="88"/>
      <c r="I21" s="88"/>
      <c r="J21" s="180"/>
      <c r="K21" s="79">
        <v>190</v>
      </c>
      <c r="L21" s="79">
        <v>92</v>
      </c>
      <c r="M21" s="79">
        <v>40</v>
      </c>
      <c r="N21" s="89">
        <v>22</v>
      </c>
      <c r="O21" s="90">
        <v>0</v>
      </c>
      <c r="P21" s="91">
        <f>N21+O21</f>
        <v>22</v>
      </c>
      <c r="Q21" s="80">
        <f>IFERROR(P21/M21,"-")</f>
        <v>0.55</v>
      </c>
      <c r="R21" s="79">
        <v>2</v>
      </c>
      <c r="S21" s="79">
        <v>6</v>
      </c>
      <c r="T21" s="80">
        <f>IFERROR(R21/(P21),"-")</f>
        <v>0.090909090909091</v>
      </c>
      <c r="U21" s="186"/>
      <c r="V21" s="82">
        <v>7</v>
      </c>
      <c r="W21" s="80">
        <f>IF(P21=0,"-",V21/P21)</f>
        <v>0.31818181818182</v>
      </c>
      <c r="X21" s="185">
        <v>1126000</v>
      </c>
      <c r="Y21" s="186">
        <f>IFERROR(X21/P21,"-")</f>
        <v>51181.818181818</v>
      </c>
      <c r="Z21" s="186">
        <f>IFERROR(X21/V21,"-")</f>
        <v>160857.14285714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6</v>
      </c>
      <c r="BF21" s="111">
        <f>IF(P21=0,"",IF(BE21=0,"",(BE21/P21)))</f>
        <v>0.27272727272727</v>
      </c>
      <c r="BG21" s="110">
        <v>1</v>
      </c>
      <c r="BH21" s="112">
        <f>IFERROR(BG21/BE21,"-")</f>
        <v>0.16666666666667</v>
      </c>
      <c r="BI21" s="113">
        <v>13000</v>
      </c>
      <c r="BJ21" s="114">
        <f>IFERROR(BI21/BE21,"-")</f>
        <v>2166.6666666667</v>
      </c>
      <c r="BK21" s="115"/>
      <c r="BL21" s="115"/>
      <c r="BM21" s="115">
        <v>1</v>
      </c>
      <c r="BN21" s="117">
        <v>7</v>
      </c>
      <c r="BO21" s="118">
        <f>IF(P21=0,"",IF(BN21=0,"",(BN21/P21)))</f>
        <v>0.31818181818182</v>
      </c>
      <c r="BP21" s="119">
        <v>1</v>
      </c>
      <c r="BQ21" s="120">
        <f>IFERROR(BP21/BN21,"-")</f>
        <v>0.14285714285714</v>
      </c>
      <c r="BR21" s="121">
        <v>960000</v>
      </c>
      <c r="BS21" s="122">
        <f>IFERROR(BR21/BN21,"-")</f>
        <v>137142.85714286</v>
      </c>
      <c r="BT21" s="123"/>
      <c r="BU21" s="123"/>
      <c r="BV21" s="123">
        <v>1</v>
      </c>
      <c r="BW21" s="124">
        <v>9</v>
      </c>
      <c r="BX21" s="125">
        <f>IF(P21=0,"",IF(BW21=0,"",(BW21/P21)))</f>
        <v>0.40909090909091</v>
      </c>
      <c r="BY21" s="126">
        <v>5</v>
      </c>
      <c r="BZ21" s="127">
        <f>IFERROR(BY21/BW21,"-")</f>
        <v>0.55555555555556</v>
      </c>
      <c r="CA21" s="128">
        <v>153000</v>
      </c>
      <c r="CB21" s="129">
        <f>IFERROR(CA21/BW21,"-")</f>
        <v>17000</v>
      </c>
      <c r="CC21" s="130">
        <v>1</v>
      </c>
      <c r="CD21" s="130">
        <v>1</v>
      </c>
      <c r="CE21" s="130">
        <v>3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7</v>
      </c>
      <c r="CP21" s="139">
        <v>1126000</v>
      </c>
      <c r="CQ21" s="139">
        <v>960000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2.1333333333333</v>
      </c>
      <c r="B22" s="189" t="s">
        <v>108</v>
      </c>
      <c r="C22" s="189"/>
      <c r="D22" s="189" t="s">
        <v>109</v>
      </c>
      <c r="E22" s="189" t="s">
        <v>110</v>
      </c>
      <c r="F22" s="189" t="s">
        <v>63</v>
      </c>
      <c r="G22" s="88" t="s">
        <v>72</v>
      </c>
      <c r="H22" s="88" t="s">
        <v>111</v>
      </c>
      <c r="I22" s="88" t="s">
        <v>112</v>
      </c>
      <c r="J22" s="180">
        <v>450000</v>
      </c>
      <c r="K22" s="79">
        <v>0</v>
      </c>
      <c r="L22" s="79">
        <v>0</v>
      </c>
      <c r="M22" s="79">
        <v>14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>
        <f>IFERROR(J22/SUM(N22:O29),"-")</f>
        <v>14516.129032258</v>
      </c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>
        <f>SUM(X22:X29)-SUM(J22:J29)</f>
        <v>510000</v>
      </c>
      <c r="AB22" s="83">
        <f>SUM(X22:X29)/SUM(J22:J29)</f>
        <v>2.1333333333333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113</v>
      </c>
      <c r="C23" s="189"/>
      <c r="D23" s="189" t="s">
        <v>114</v>
      </c>
      <c r="E23" s="189" t="s">
        <v>115</v>
      </c>
      <c r="F23" s="189" t="s">
        <v>63</v>
      </c>
      <c r="G23" s="88"/>
      <c r="H23" s="88" t="s">
        <v>111</v>
      </c>
      <c r="I23" s="88" t="s">
        <v>116</v>
      </c>
      <c r="J23" s="180"/>
      <c r="K23" s="79">
        <v>8</v>
      </c>
      <c r="L23" s="79">
        <v>0</v>
      </c>
      <c r="M23" s="79">
        <v>38</v>
      </c>
      <c r="N23" s="89">
        <v>3</v>
      </c>
      <c r="O23" s="90">
        <v>0</v>
      </c>
      <c r="P23" s="91">
        <f>N23+O23</f>
        <v>3</v>
      </c>
      <c r="Q23" s="80">
        <f>IFERROR(P23/M23,"-")</f>
        <v>0.078947368421053</v>
      </c>
      <c r="R23" s="79">
        <v>0</v>
      </c>
      <c r="S23" s="79">
        <v>1</v>
      </c>
      <c r="T23" s="80">
        <f>IFERROR(R23/(P23),"-")</f>
        <v>0</v>
      </c>
      <c r="U23" s="186"/>
      <c r="V23" s="82">
        <v>1</v>
      </c>
      <c r="W23" s="80">
        <f>IF(P23=0,"-",V23/P23)</f>
        <v>0.33333333333333</v>
      </c>
      <c r="X23" s="185">
        <v>10000</v>
      </c>
      <c r="Y23" s="186">
        <f>IFERROR(X23/P23,"-")</f>
        <v>3333.3333333333</v>
      </c>
      <c r="Z23" s="186">
        <f>IFERROR(X23/V23,"-")</f>
        <v>10000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0.66666666666667</v>
      </c>
      <c r="BP23" s="119">
        <v>1</v>
      </c>
      <c r="BQ23" s="120">
        <f>IFERROR(BP23/BN23,"-")</f>
        <v>0.5</v>
      </c>
      <c r="BR23" s="121">
        <v>10000</v>
      </c>
      <c r="BS23" s="122">
        <f>IFERROR(BR23/BN23,"-")</f>
        <v>5000</v>
      </c>
      <c r="BT23" s="123"/>
      <c r="BU23" s="123">
        <v>1</v>
      </c>
      <c r="BV23" s="123"/>
      <c r="BW23" s="124">
        <v>1</v>
      </c>
      <c r="BX23" s="125">
        <f>IF(P23=0,"",IF(BW23=0,"",(BW23/P23)))</f>
        <v>0.33333333333333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10000</v>
      </c>
      <c r="CQ23" s="139">
        <v>10000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117</v>
      </c>
      <c r="C24" s="189"/>
      <c r="D24" s="189" t="s">
        <v>118</v>
      </c>
      <c r="E24" s="189" t="s">
        <v>119</v>
      </c>
      <c r="F24" s="189" t="s">
        <v>63</v>
      </c>
      <c r="G24" s="88"/>
      <c r="H24" s="88" t="s">
        <v>111</v>
      </c>
      <c r="I24" s="88" t="s">
        <v>120</v>
      </c>
      <c r="J24" s="180"/>
      <c r="K24" s="79">
        <v>11</v>
      </c>
      <c r="L24" s="79">
        <v>0</v>
      </c>
      <c r="M24" s="79">
        <v>43</v>
      </c>
      <c r="N24" s="89">
        <v>3</v>
      </c>
      <c r="O24" s="90">
        <v>0</v>
      </c>
      <c r="P24" s="91">
        <f>N24+O24</f>
        <v>3</v>
      </c>
      <c r="Q24" s="80">
        <f>IFERROR(P24/M24,"-")</f>
        <v>0.069767441860465</v>
      </c>
      <c r="R24" s="79">
        <v>0</v>
      </c>
      <c r="S24" s="79">
        <v>2</v>
      </c>
      <c r="T24" s="80">
        <f>IFERROR(R24/(P24),"-")</f>
        <v>0</v>
      </c>
      <c r="U24" s="186"/>
      <c r="V24" s="82">
        <v>1</v>
      </c>
      <c r="W24" s="80">
        <f>IF(P24=0,"-",V24/P24)</f>
        <v>0.33333333333333</v>
      </c>
      <c r="X24" s="185">
        <v>10000</v>
      </c>
      <c r="Y24" s="186">
        <f>IFERROR(X24/P24,"-")</f>
        <v>3333.3333333333</v>
      </c>
      <c r="Z24" s="186">
        <f>IFERROR(X24/V24,"-")</f>
        <v>10000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>
        <v>1</v>
      </c>
      <c r="BH24" s="112">
        <f>IFERROR(BG24/BE24,"-")</f>
        <v>1</v>
      </c>
      <c r="BI24" s="113">
        <v>10000</v>
      </c>
      <c r="BJ24" s="114">
        <f>IFERROR(BI24/BE24,"-")</f>
        <v>10000</v>
      </c>
      <c r="BK24" s="115">
        <v>1</v>
      </c>
      <c r="BL24" s="115"/>
      <c r="BM24" s="115"/>
      <c r="BN24" s="117">
        <v>1</v>
      </c>
      <c r="BO24" s="118">
        <f>IF(P24=0,"",IF(BN24=0,"",(BN24/P24)))</f>
        <v>0.33333333333333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0.33333333333333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10000</v>
      </c>
      <c r="CQ24" s="139">
        <v>10000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121</v>
      </c>
      <c r="C25" s="189"/>
      <c r="D25" s="189" t="s">
        <v>107</v>
      </c>
      <c r="E25" s="189" t="s">
        <v>107</v>
      </c>
      <c r="F25" s="189" t="s">
        <v>68</v>
      </c>
      <c r="G25" s="88"/>
      <c r="H25" s="88"/>
      <c r="I25" s="88"/>
      <c r="J25" s="180"/>
      <c r="K25" s="79">
        <v>110</v>
      </c>
      <c r="L25" s="79">
        <v>48</v>
      </c>
      <c r="M25" s="79">
        <v>46</v>
      </c>
      <c r="N25" s="89">
        <v>8</v>
      </c>
      <c r="O25" s="90">
        <v>0</v>
      </c>
      <c r="P25" s="91">
        <f>N25+O25</f>
        <v>8</v>
      </c>
      <c r="Q25" s="80">
        <f>IFERROR(P25/M25,"-")</f>
        <v>0.17391304347826</v>
      </c>
      <c r="R25" s="79">
        <v>2</v>
      </c>
      <c r="S25" s="79">
        <v>3</v>
      </c>
      <c r="T25" s="80">
        <f>IFERROR(R25/(P25),"-")</f>
        <v>0.25</v>
      </c>
      <c r="U25" s="186"/>
      <c r="V25" s="82">
        <v>3</v>
      </c>
      <c r="W25" s="80">
        <f>IF(P25=0,"-",V25/P25)</f>
        <v>0.375</v>
      </c>
      <c r="X25" s="185">
        <v>178000</v>
      </c>
      <c r="Y25" s="186">
        <f>IFERROR(X25/P25,"-")</f>
        <v>22250</v>
      </c>
      <c r="Z25" s="186">
        <f>IFERROR(X25/V25,"-")</f>
        <v>59333.333333333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0.375</v>
      </c>
      <c r="BP25" s="119">
        <v>1</v>
      </c>
      <c r="BQ25" s="120">
        <f>IFERROR(BP25/BN25,"-")</f>
        <v>0.33333333333333</v>
      </c>
      <c r="BR25" s="121">
        <v>13000</v>
      </c>
      <c r="BS25" s="122">
        <f>IFERROR(BR25/BN25,"-")</f>
        <v>4333.3333333333</v>
      </c>
      <c r="BT25" s="123"/>
      <c r="BU25" s="123"/>
      <c r="BV25" s="123">
        <v>1</v>
      </c>
      <c r="BW25" s="124">
        <v>3</v>
      </c>
      <c r="BX25" s="125">
        <f>IF(P25=0,"",IF(BW25=0,"",(BW25/P25)))</f>
        <v>0.375</v>
      </c>
      <c r="BY25" s="126">
        <v>2</v>
      </c>
      <c r="BZ25" s="127">
        <f>IFERROR(BY25/BW25,"-")</f>
        <v>0.66666666666667</v>
      </c>
      <c r="CA25" s="128">
        <v>165000</v>
      </c>
      <c r="CB25" s="129">
        <f>IFERROR(CA25/BW25,"-")</f>
        <v>55000</v>
      </c>
      <c r="CC25" s="130"/>
      <c r="CD25" s="130"/>
      <c r="CE25" s="130">
        <v>2</v>
      </c>
      <c r="CF25" s="131">
        <v>1</v>
      </c>
      <c r="CG25" s="132">
        <f>IF(P25=0,"",IF(CF25=0,"",(CF25/P25)))</f>
        <v>0.125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3</v>
      </c>
      <c r="CP25" s="139">
        <v>178000</v>
      </c>
      <c r="CQ25" s="139">
        <v>159000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189" t="s">
        <v>122</v>
      </c>
      <c r="C26" s="189"/>
      <c r="D26" s="189" t="s">
        <v>109</v>
      </c>
      <c r="E26" s="189" t="s">
        <v>110</v>
      </c>
      <c r="F26" s="189" t="s">
        <v>63</v>
      </c>
      <c r="G26" s="88" t="s">
        <v>64</v>
      </c>
      <c r="H26" s="88" t="s">
        <v>111</v>
      </c>
      <c r="I26" s="88" t="s">
        <v>112</v>
      </c>
      <c r="J26" s="180"/>
      <c r="K26" s="79">
        <v>7</v>
      </c>
      <c r="L26" s="79">
        <v>0</v>
      </c>
      <c r="M26" s="79">
        <v>46</v>
      </c>
      <c r="N26" s="89">
        <v>1</v>
      </c>
      <c r="O26" s="90">
        <v>0</v>
      </c>
      <c r="P26" s="91">
        <f>N26+O26</f>
        <v>1</v>
      </c>
      <c r="Q26" s="80">
        <f>IFERROR(P26/M26,"-")</f>
        <v>0.021739130434783</v>
      </c>
      <c r="R26" s="79">
        <v>0</v>
      </c>
      <c r="S26" s="79">
        <v>1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123</v>
      </c>
      <c r="C27" s="189"/>
      <c r="D27" s="189" t="s">
        <v>114</v>
      </c>
      <c r="E27" s="189" t="s">
        <v>115</v>
      </c>
      <c r="F27" s="189" t="s">
        <v>63</v>
      </c>
      <c r="G27" s="88"/>
      <c r="H27" s="88" t="s">
        <v>111</v>
      </c>
      <c r="I27" s="88" t="s">
        <v>116</v>
      </c>
      <c r="J27" s="180"/>
      <c r="K27" s="79">
        <v>15</v>
      </c>
      <c r="L27" s="79">
        <v>0</v>
      </c>
      <c r="M27" s="79">
        <v>55</v>
      </c>
      <c r="N27" s="89">
        <v>6</v>
      </c>
      <c r="O27" s="90">
        <v>0</v>
      </c>
      <c r="P27" s="91">
        <f>N27+O27</f>
        <v>6</v>
      </c>
      <c r="Q27" s="80">
        <f>IFERROR(P27/M27,"-")</f>
        <v>0.10909090909091</v>
      </c>
      <c r="R27" s="79">
        <v>1</v>
      </c>
      <c r="S27" s="79">
        <v>2</v>
      </c>
      <c r="T27" s="80">
        <f>IFERROR(R27/(P27),"-")</f>
        <v>0.16666666666667</v>
      </c>
      <c r="U27" s="186"/>
      <c r="V27" s="82">
        <v>1</v>
      </c>
      <c r="W27" s="80">
        <f>IF(P27=0,"-",V27/P27)</f>
        <v>0.16666666666667</v>
      </c>
      <c r="X27" s="185">
        <v>5000</v>
      </c>
      <c r="Y27" s="186">
        <f>IFERROR(X27/P27,"-")</f>
        <v>833.33333333333</v>
      </c>
      <c r="Z27" s="186">
        <f>IFERROR(X27/V27,"-")</f>
        <v>5000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3</v>
      </c>
      <c r="BF27" s="111">
        <f>IF(P27=0,"",IF(BE27=0,"",(BE27/P27)))</f>
        <v>0.5</v>
      </c>
      <c r="BG27" s="110">
        <v>1</v>
      </c>
      <c r="BH27" s="112">
        <f>IFERROR(BG27/BE27,"-")</f>
        <v>0.33333333333333</v>
      </c>
      <c r="BI27" s="113">
        <v>5000</v>
      </c>
      <c r="BJ27" s="114">
        <f>IFERROR(BI27/BE27,"-")</f>
        <v>1666.6666666667</v>
      </c>
      <c r="BK27" s="115">
        <v>1</v>
      </c>
      <c r="BL27" s="115"/>
      <c r="BM27" s="115"/>
      <c r="BN27" s="117">
        <v>2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0.16666666666667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5000</v>
      </c>
      <c r="CQ27" s="139">
        <v>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124</v>
      </c>
      <c r="C28" s="189"/>
      <c r="D28" s="189" t="s">
        <v>118</v>
      </c>
      <c r="E28" s="189" t="s">
        <v>119</v>
      </c>
      <c r="F28" s="189" t="s">
        <v>63</v>
      </c>
      <c r="G28" s="88"/>
      <c r="H28" s="88" t="s">
        <v>111</v>
      </c>
      <c r="I28" s="88" t="s">
        <v>120</v>
      </c>
      <c r="J28" s="180"/>
      <c r="K28" s="79">
        <v>7</v>
      </c>
      <c r="L28" s="79">
        <v>0</v>
      </c>
      <c r="M28" s="79">
        <v>19</v>
      </c>
      <c r="N28" s="89">
        <v>1</v>
      </c>
      <c r="O28" s="90">
        <v>0</v>
      </c>
      <c r="P28" s="91">
        <f>N28+O28</f>
        <v>1</v>
      </c>
      <c r="Q28" s="80">
        <f>IFERROR(P28/M28,"-")</f>
        <v>0.052631578947368</v>
      </c>
      <c r="R28" s="79">
        <v>1</v>
      </c>
      <c r="S28" s="79">
        <v>0</v>
      </c>
      <c r="T28" s="80">
        <f>IFERROR(R28/(P28),"-")</f>
        <v>1</v>
      </c>
      <c r="U28" s="186"/>
      <c r="V28" s="82">
        <v>1</v>
      </c>
      <c r="W28" s="80">
        <f>IF(P28=0,"-",V28/P28)</f>
        <v>1</v>
      </c>
      <c r="X28" s="185">
        <v>20000</v>
      </c>
      <c r="Y28" s="186">
        <f>IFERROR(X28/P28,"-")</f>
        <v>20000</v>
      </c>
      <c r="Z28" s="186">
        <f>IFERROR(X28/V28,"-")</f>
        <v>20000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1</v>
      </c>
      <c r="BP28" s="119">
        <v>1</v>
      </c>
      <c r="BQ28" s="120">
        <f>IFERROR(BP28/BN28,"-")</f>
        <v>1</v>
      </c>
      <c r="BR28" s="121">
        <v>20000</v>
      </c>
      <c r="BS28" s="122">
        <f>IFERROR(BR28/BN28,"-")</f>
        <v>20000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20000</v>
      </c>
      <c r="CQ28" s="139">
        <v>20000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125</v>
      </c>
      <c r="C29" s="189"/>
      <c r="D29" s="189" t="s">
        <v>107</v>
      </c>
      <c r="E29" s="189" t="s">
        <v>107</v>
      </c>
      <c r="F29" s="189" t="s">
        <v>68</v>
      </c>
      <c r="G29" s="88"/>
      <c r="H29" s="88"/>
      <c r="I29" s="88"/>
      <c r="J29" s="180"/>
      <c r="K29" s="79">
        <v>77</v>
      </c>
      <c r="L29" s="79">
        <v>45</v>
      </c>
      <c r="M29" s="79">
        <v>15</v>
      </c>
      <c r="N29" s="89">
        <v>9</v>
      </c>
      <c r="O29" s="90">
        <v>0</v>
      </c>
      <c r="P29" s="91">
        <f>N29+O29</f>
        <v>9</v>
      </c>
      <c r="Q29" s="80">
        <f>IFERROR(P29/M29,"-")</f>
        <v>0.6</v>
      </c>
      <c r="R29" s="79">
        <v>3</v>
      </c>
      <c r="S29" s="79">
        <v>1</v>
      </c>
      <c r="T29" s="80">
        <f>IFERROR(R29/(P29),"-")</f>
        <v>0.33333333333333</v>
      </c>
      <c r="U29" s="186"/>
      <c r="V29" s="82">
        <v>3</v>
      </c>
      <c r="W29" s="80">
        <f>IF(P29=0,"-",V29/P29)</f>
        <v>0.33333333333333</v>
      </c>
      <c r="X29" s="185">
        <v>737000</v>
      </c>
      <c r="Y29" s="186">
        <f>IFERROR(X29/P29,"-")</f>
        <v>81888.888888889</v>
      </c>
      <c r="Z29" s="186">
        <f>IFERROR(X29/V29,"-")</f>
        <v>245666.66666667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0.22222222222222</v>
      </c>
      <c r="BP29" s="119">
        <v>1</v>
      </c>
      <c r="BQ29" s="120">
        <f>IFERROR(BP29/BN29,"-")</f>
        <v>0.5</v>
      </c>
      <c r="BR29" s="121">
        <v>39000</v>
      </c>
      <c r="BS29" s="122">
        <f>IFERROR(BR29/BN29,"-")</f>
        <v>19500</v>
      </c>
      <c r="BT29" s="123"/>
      <c r="BU29" s="123"/>
      <c r="BV29" s="123">
        <v>1</v>
      </c>
      <c r="BW29" s="124">
        <v>1</v>
      </c>
      <c r="BX29" s="125">
        <f>IF(P29=0,"",IF(BW29=0,"",(BW29/P29)))</f>
        <v>0.11111111111111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6</v>
      </c>
      <c r="CG29" s="132">
        <f>IF(P29=0,"",IF(CF29=0,"",(CF29/P29)))</f>
        <v>0.66666666666667</v>
      </c>
      <c r="CH29" s="133">
        <v>2</v>
      </c>
      <c r="CI29" s="134">
        <f>IFERROR(CH29/CF29,"-")</f>
        <v>0.33333333333333</v>
      </c>
      <c r="CJ29" s="135">
        <v>698000</v>
      </c>
      <c r="CK29" s="136">
        <f>IFERROR(CJ29/CF29,"-")</f>
        <v>116333.33333333</v>
      </c>
      <c r="CL29" s="137"/>
      <c r="CM29" s="137"/>
      <c r="CN29" s="137">
        <v>2</v>
      </c>
      <c r="CO29" s="138">
        <v>3</v>
      </c>
      <c r="CP29" s="139">
        <v>737000</v>
      </c>
      <c r="CQ29" s="139">
        <v>590000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0.25</v>
      </c>
      <c r="B30" s="189" t="s">
        <v>126</v>
      </c>
      <c r="C30" s="189"/>
      <c r="D30" s="189" t="s">
        <v>109</v>
      </c>
      <c r="E30" s="189" t="s">
        <v>110</v>
      </c>
      <c r="F30" s="189" t="s">
        <v>63</v>
      </c>
      <c r="G30" s="88" t="s">
        <v>127</v>
      </c>
      <c r="H30" s="88" t="s">
        <v>128</v>
      </c>
      <c r="I30" s="88" t="s">
        <v>112</v>
      </c>
      <c r="J30" s="180">
        <v>240000</v>
      </c>
      <c r="K30" s="79">
        <v>3</v>
      </c>
      <c r="L30" s="79">
        <v>0</v>
      </c>
      <c r="M30" s="79">
        <v>20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186">
        <f>IFERROR(J30/SUM(N30:O33),"-")</f>
        <v>16000</v>
      </c>
      <c r="V30" s="82">
        <v>0</v>
      </c>
      <c r="W30" s="80" t="str">
        <f>IF(P30=0,"-",V30/P30)</f>
        <v>-</v>
      </c>
      <c r="X30" s="185">
        <v>0</v>
      </c>
      <c r="Y30" s="186" t="str">
        <f>IFERROR(X30/P30,"-")</f>
        <v>-</v>
      </c>
      <c r="Z30" s="186" t="str">
        <f>IFERROR(X30/V30,"-")</f>
        <v>-</v>
      </c>
      <c r="AA30" s="180">
        <f>SUM(X30:X33)-SUM(J30:J33)</f>
        <v>-180000</v>
      </c>
      <c r="AB30" s="83">
        <f>SUM(X30:X33)/SUM(J30:J33)</f>
        <v>0.25</v>
      </c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129</v>
      </c>
      <c r="C31" s="189"/>
      <c r="D31" s="189" t="s">
        <v>114</v>
      </c>
      <c r="E31" s="189" t="s">
        <v>115</v>
      </c>
      <c r="F31" s="189" t="s">
        <v>63</v>
      </c>
      <c r="G31" s="88"/>
      <c r="H31" s="88" t="s">
        <v>128</v>
      </c>
      <c r="I31" s="88" t="s">
        <v>116</v>
      </c>
      <c r="J31" s="180"/>
      <c r="K31" s="79">
        <v>8</v>
      </c>
      <c r="L31" s="79">
        <v>0</v>
      </c>
      <c r="M31" s="79">
        <v>34</v>
      </c>
      <c r="N31" s="89">
        <v>5</v>
      </c>
      <c r="O31" s="90">
        <v>0</v>
      </c>
      <c r="P31" s="91">
        <f>N31+O31</f>
        <v>5</v>
      </c>
      <c r="Q31" s="80">
        <f>IFERROR(P31/M31,"-")</f>
        <v>0.14705882352941</v>
      </c>
      <c r="R31" s="79">
        <v>0</v>
      </c>
      <c r="S31" s="79">
        <v>3</v>
      </c>
      <c r="T31" s="80">
        <f>IFERROR(R31/(P31),"-")</f>
        <v>0</v>
      </c>
      <c r="U31" s="186"/>
      <c r="V31" s="82">
        <v>1</v>
      </c>
      <c r="W31" s="80">
        <f>IF(P31=0,"-",V31/P31)</f>
        <v>0.2</v>
      </c>
      <c r="X31" s="185">
        <v>1000</v>
      </c>
      <c r="Y31" s="186">
        <f>IFERROR(X31/P31,"-")</f>
        <v>200</v>
      </c>
      <c r="Z31" s="186">
        <f>IFERROR(X31/V31,"-")</f>
        <v>1000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0.2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0.4</v>
      </c>
      <c r="BP31" s="119">
        <v>1</v>
      </c>
      <c r="BQ31" s="120">
        <f>IFERROR(BP31/BN31,"-")</f>
        <v>0.5</v>
      </c>
      <c r="BR31" s="121">
        <v>1000</v>
      </c>
      <c r="BS31" s="122">
        <f>IFERROR(BR31/BN31,"-")</f>
        <v>500</v>
      </c>
      <c r="BT31" s="123">
        <v>1</v>
      </c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1000</v>
      </c>
      <c r="CQ31" s="139">
        <v>1000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130</v>
      </c>
      <c r="C32" s="189"/>
      <c r="D32" s="189" t="s">
        <v>118</v>
      </c>
      <c r="E32" s="189" t="s">
        <v>119</v>
      </c>
      <c r="F32" s="189" t="s">
        <v>63</v>
      </c>
      <c r="G32" s="88"/>
      <c r="H32" s="88" t="s">
        <v>128</v>
      </c>
      <c r="I32" s="88" t="s">
        <v>120</v>
      </c>
      <c r="J32" s="180"/>
      <c r="K32" s="79">
        <v>14</v>
      </c>
      <c r="L32" s="79">
        <v>0</v>
      </c>
      <c r="M32" s="79">
        <v>37</v>
      </c>
      <c r="N32" s="89">
        <v>6</v>
      </c>
      <c r="O32" s="90">
        <v>0</v>
      </c>
      <c r="P32" s="91">
        <f>N32+O32</f>
        <v>6</v>
      </c>
      <c r="Q32" s="80">
        <f>IFERROR(P32/M32,"-")</f>
        <v>0.16216216216216</v>
      </c>
      <c r="R32" s="79">
        <v>1</v>
      </c>
      <c r="S32" s="79">
        <v>2</v>
      </c>
      <c r="T32" s="80">
        <f>IFERROR(R32/(P32),"-")</f>
        <v>0.16666666666667</v>
      </c>
      <c r="U32" s="186"/>
      <c r="V32" s="82">
        <v>3</v>
      </c>
      <c r="W32" s="80">
        <f>IF(P32=0,"-",V32/P32)</f>
        <v>0.5</v>
      </c>
      <c r="X32" s="185">
        <v>59000</v>
      </c>
      <c r="Y32" s="186">
        <f>IFERROR(X32/P32,"-")</f>
        <v>9833.3333333333</v>
      </c>
      <c r="Z32" s="186">
        <f>IFERROR(X32/V32,"-")</f>
        <v>19666.666666667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0.16666666666667</v>
      </c>
      <c r="BG32" s="110">
        <v>1</v>
      </c>
      <c r="BH32" s="112">
        <f>IFERROR(BG32/BE32,"-")</f>
        <v>1</v>
      </c>
      <c r="BI32" s="113">
        <v>5000</v>
      </c>
      <c r="BJ32" s="114">
        <f>IFERROR(BI32/BE32,"-")</f>
        <v>5000</v>
      </c>
      <c r="BK32" s="115"/>
      <c r="BL32" s="115">
        <v>1</v>
      </c>
      <c r="BM32" s="115"/>
      <c r="BN32" s="117">
        <v>2</v>
      </c>
      <c r="BO32" s="118">
        <f>IF(P32=0,"",IF(BN32=0,"",(BN32/P32)))</f>
        <v>0.33333333333333</v>
      </c>
      <c r="BP32" s="119">
        <v>1</v>
      </c>
      <c r="BQ32" s="120">
        <f>IFERROR(BP32/BN32,"-")</f>
        <v>0.5</v>
      </c>
      <c r="BR32" s="121">
        <v>10000</v>
      </c>
      <c r="BS32" s="122">
        <f>IFERROR(BR32/BN32,"-")</f>
        <v>5000</v>
      </c>
      <c r="BT32" s="123"/>
      <c r="BU32" s="123">
        <v>1</v>
      </c>
      <c r="BV32" s="123"/>
      <c r="BW32" s="124">
        <v>2</v>
      </c>
      <c r="BX32" s="125">
        <f>IF(P32=0,"",IF(BW32=0,"",(BW32/P32)))</f>
        <v>0.33333333333333</v>
      </c>
      <c r="BY32" s="126">
        <v>1</v>
      </c>
      <c r="BZ32" s="127">
        <f>IFERROR(BY32/BW32,"-")</f>
        <v>0.5</v>
      </c>
      <c r="CA32" s="128">
        <v>44000</v>
      </c>
      <c r="CB32" s="129">
        <f>IFERROR(CA32/BW32,"-")</f>
        <v>22000</v>
      </c>
      <c r="CC32" s="130"/>
      <c r="CD32" s="130"/>
      <c r="CE32" s="130">
        <v>1</v>
      </c>
      <c r="CF32" s="131">
        <v>1</v>
      </c>
      <c r="CG32" s="132">
        <f>IF(P32=0,"",IF(CF32=0,"",(CF32/P32)))</f>
        <v>0.16666666666667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3</v>
      </c>
      <c r="CP32" s="139">
        <v>59000</v>
      </c>
      <c r="CQ32" s="139">
        <v>44000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131</v>
      </c>
      <c r="C33" s="189"/>
      <c r="D33" s="189" t="s">
        <v>107</v>
      </c>
      <c r="E33" s="189" t="s">
        <v>107</v>
      </c>
      <c r="F33" s="189" t="s">
        <v>68</v>
      </c>
      <c r="G33" s="88"/>
      <c r="H33" s="88"/>
      <c r="I33" s="88"/>
      <c r="J33" s="180"/>
      <c r="K33" s="79">
        <v>43</v>
      </c>
      <c r="L33" s="79">
        <v>26</v>
      </c>
      <c r="M33" s="79">
        <v>19</v>
      </c>
      <c r="N33" s="89">
        <v>4</v>
      </c>
      <c r="O33" s="90">
        <v>0</v>
      </c>
      <c r="P33" s="91">
        <f>N33+O33</f>
        <v>4</v>
      </c>
      <c r="Q33" s="80">
        <f>IFERROR(P33/M33,"-")</f>
        <v>0.21052631578947</v>
      </c>
      <c r="R33" s="79">
        <v>0</v>
      </c>
      <c r="S33" s="79">
        <v>1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>
        <v>1</v>
      </c>
      <c r="AE33" s="93">
        <f>IF(P33=0,"",IF(AD33=0,"",(AD33/P33)))</f>
        <v>0.25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2</v>
      </c>
      <c r="BX33" s="125">
        <f>IF(P33=0,"",IF(BW33=0,"",(BW33/P33)))</f>
        <v>0.5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2.4027777777778</v>
      </c>
      <c r="B34" s="189" t="s">
        <v>132</v>
      </c>
      <c r="C34" s="189"/>
      <c r="D34" s="189" t="s">
        <v>133</v>
      </c>
      <c r="E34" s="189" t="s">
        <v>102</v>
      </c>
      <c r="F34" s="189" t="s">
        <v>63</v>
      </c>
      <c r="G34" s="88" t="s">
        <v>134</v>
      </c>
      <c r="H34" s="88" t="s">
        <v>135</v>
      </c>
      <c r="I34" s="88" t="s">
        <v>136</v>
      </c>
      <c r="J34" s="180">
        <v>360000</v>
      </c>
      <c r="K34" s="79">
        <v>9</v>
      </c>
      <c r="L34" s="79">
        <v>0</v>
      </c>
      <c r="M34" s="79">
        <v>42</v>
      </c>
      <c r="N34" s="89">
        <v>3</v>
      </c>
      <c r="O34" s="90">
        <v>0</v>
      </c>
      <c r="P34" s="91">
        <f>N34+O34</f>
        <v>3</v>
      </c>
      <c r="Q34" s="80">
        <f>IFERROR(P34/M34,"-")</f>
        <v>0.071428571428571</v>
      </c>
      <c r="R34" s="79">
        <v>0</v>
      </c>
      <c r="S34" s="79">
        <v>2</v>
      </c>
      <c r="T34" s="80">
        <f>IFERROR(R34/(P34),"-")</f>
        <v>0</v>
      </c>
      <c r="U34" s="186">
        <f>IFERROR(J34/SUM(N34:O47),"-")</f>
        <v>18000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SUM(X34:X47)-SUM(J34:J47)</f>
        <v>505000</v>
      </c>
      <c r="AB34" s="83">
        <f>SUM(X34:X47)/SUM(J34:J47)</f>
        <v>2.4027777777778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0.33333333333333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0.33333333333333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1</v>
      </c>
      <c r="CG34" s="132">
        <f>IF(P34=0,"",IF(CF34=0,"",(CF34/P34)))</f>
        <v>0.33333333333333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138</v>
      </c>
      <c r="E35" s="189" t="s">
        <v>139</v>
      </c>
      <c r="F35" s="189" t="s">
        <v>63</v>
      </c>
      <c r="G35" s="88" t="s">
        <v>140</v>
      </c>
      <c r="H35" s="88" t="s">
        <v>135</v>
      </c>
      <c r="I35" s="88" t="s">
        <v>141</v>
      </c>
      <c r="J35" s="180"/>
      <c r="K35" s="79">
        <v>4</v>
      </c>
      <c r="L35" s="79">
        <v>0</v>
      </c>
      <c r="M35" s="79">
        <v>19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186"/>
      <c r="V35" s="82">
        <v>0</v>
      </c>
      <c r="W35" s="80" t="str">
        <f>IF(P35=0,"-",V35/P35)</f>
        <v>-</v>
      </c>
      <c r="X35" s="185">
        <v>0</v>
      </c>
      <c r="Y35" s="186" t="str">
        <f>IFERROR(X35/P35,"-")</f>
        <v>-</v>
      </c>
      <c r="Z35" s="186" t="str">
        <f>IFERROR(X35/V35,"-")</f>
        <v>-</v>
      </c>
      <c r="AA35" s="18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142</v>
      </c>
      <c r="C36" s="189"/>
      <c r="D36" s="189" t="s">
        <v>143</v>
      </c>
      <c r="E36" s="189" t="s">
        <v>144</v>
      </c>
      <c r="F36" s="189" t="s">
        <v>63</v>
      </c>
      <c r="G36" s="88" t="s">
        <v>145</v>
      </c>
      <c r="H36" s="88" t="s">
        <v>135</v>
      </c>
      <c r="I36" s="190" t="s">
        <v>146</v>
      </c>
      <c r="J36" s="180"/>
      <c r="K36" s="79">
        <v>8</v>
      </c>
      <c r="L36" s="79">
        <v>0</v>
      </c>
      <c r="M36" s="79">
        <v>39</v>
      </c>
      <c r="N36" s="89">
        <v>1</v>
      </c>
      <c r="O36" s="90">
        <v>0</v>
      </c>
      <c r="P36" s="91">
        <f>N36+O36</f>
        <v>1</v>
      </c>
      <c r="Q36" s="80">
        <f>IFERROR(P36/M36,"-")</f>
        <v>0.025641025641026</v>
      </c>
      <c r="R36" s="79">
        <v>0</v>
      </c>
      <c r="S36" s="79">
        <v>0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147</v>
      </c>
      <c r="C37" s="189"/>
      <c r="D37" s="189" t="s">
        <v>148</v>
      </c>
      <c r="E37" s="189" t="s">
        <v>105</v>
      </c>
      <c r="F37" s="189" t="s">
        <v>63</v>
      </c>
      <c r="G37" s="88" t="s">
        <v>149</v>
      </c>
      <c r="H37" s="88" t="s">
        <v>135</v>
      </c>
      <c r="I37" s="191" t="s">
        <v>74</v>
      </c>
      <c r="J37" s="180"/>
      <c r="K37" s="79">
        <v>5</v>
      </c>
      <c r="L37" s="79">
        <v>0</v>
      </c>
      <c r="M37" s="79">
        <v>34</v>
      </c>
      <c r="N37" s="89">
        <v>2</v>
      </c>
      <c r="O37" s="90">
        <v>0</v>
      </c>
      <c r="P37" s="91">
        <f>N37+O37</f>
        <v>2</v>
      </c>
      <c r="Q37" s="80">
        <f>IFERROR(P37/M37,"-")</f>
        <v>0.058823529411765</v>
      </c>
      <c r="R37" s="79">
        <v>0</v>
      </c>
      <c r="S37" s="79">
        <v>1</v>
      </c>
      <c r="T37" s="80">
        <f>IFERROR(R37/(P37),"-")</f>
        <v>0</v>
      </c>
      <c r="U37" s="186"/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150</v>
      </c>
      <c r="C38" s="189"/>
      <c r="D38" s="189" t="s">
        <v>133</v>
      </c>
      <c r="E38" s="189" t="s">
        <v>102</v>
      </c>
      <c r="F38" s="189" t="s">
        <v>63</v>
      </c>
      <c r="G38" s="88" t="s">
        <v>151</v>
      </c>
      <c r="H38" s="88" t="s">
        <v>135</v>
      </c>
      <c r="I38" s="88" t="s">
        <v>152</v>
      </c>
      <c r="J38" s="180"/>
      <c r="K38" s="79">
        <v>1</v>
      </c>
      <c r="L38" s="79">
        <v>0</v>
      </c>
      <c r="M38" s="79">
        <v>7</v>
      </c>
      <c r="N38" s="89">
        <v>0</v>
      </c>
      <c r="O38" s="90">
        <v>0</v>
      </c>
      <c r="P38" s="91">
        <f>N38+O38</f>
        <v>0</v>
      </c>
      <c r="Q38" s="80">
        <f>IFERROR(P38/M38,"-")</f>
        <v>0</v>
      </c>
      <c r="R38" s="79">
        <v>0</v>
      </c>
      <c r="S38" s="79">
        <v>0</v>
      </c>
      <c r="T38" s="80" t="str">
        <f>IFERROR(R38/(P38),"-")</f>
        <v>-</v>
      </c>
      <c r="U38" s="186"/>
      <c r="V38" s="82">
        <v>0</v>
      </c>
      <c r="W38" s="80" t="str">
        <f>IF(P38=0,"-",V38/P38)</f>
        <v>-</v>
      </c>
      <c r="X38" s="185">
        <v>0</v>
      </c>
      <c r="Y38" s="186" t="str">
        <f>IFERROR(X38/P38,"-")</f>
        <v>-</v>
      </c>
      <c r="Z38" s="186" t="str">
        <f>IFERROR(X38/V38,"-")</f>
        <v>-</v>
      </c>
      <c r="AA38" s="18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153</v>
      </c>
      <c r="C39" s="189"/>
      <c r="D39" s="189" t="s">
        <v>138</v>
      </c>
      <c r="E39" s="189" t="s">
        <v>139</v>
      </c>
      <c r="F39" s="189" t="s">
        <v>63</v>
      </c>
      <c r="G39" s="88" t="s">
        <v>154</v>
      </c>
      <c r="H39" s="88" t="s">
        <v>135</v>
      </c>
      <c r="I39" s="88" t="s">
        <v>155</v>
      </c>
      <c r="J39" s="180"/>
      <c r="K39" s="79">
        <v>1</v>
      </c>
      <c r="L39" s="79">
        <v>0</v>
      </c>
      <c r="M39" s="79">
        <v>7</v>
      </c>
      <c r="N39" s="89">
        <v>1</v>
      </c>
      <c r="O39" s="90">
        <v>0</v>
      </c>
      <c r="P39" s="91">
        <f>N39+O39</f>
        <v>1</v>
      </c>
      <c r="Q39" s="80">
        <f>IFERROR(P39/M39,"-")</f>
        <v>0.14285714285714</v>
      </c>
      <c r="R39" s="79">
        <v>0</v>
      </c>
      <c r="S39" s="79">
        <v>0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1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156</v>
      </c>
      <c r="C40" s="189"/>
      <c r="D40" s="189" t="s">
        <v>143</v>
      </c>
      <c r="E40" s="189" t="s">
        <v>144</v>
      </c>
      <c r="F40" s="189" t="s">
        <v>63</v>
      </c>
      <c r="G40" s="88" t="s">
        <v>157</v>
      </c>
      <c r="H40" s="88" t="s">
        <v>135</v>
      </c>
      <c r="I40" s="190" t="s">
        <v>79</v>
      </c>
      <c r="J40" s="180"/>
      <c r="K40" s="79">
        <v>1</v>
      </c>
      <c r="L40" s="79">
        <v>0</v>
      </c>
      <c r="M40" s="79">
        <v>13</v>
      </c>
      <c r="N40" s="89">
        <v>1</v>
      </c>
      <c r="O40" s="90">
        <v>0</v>
      </c>
      <c r="P40" s="91">
        <f>N40+O40</f>
        <v>1</v>
      </c>
      <c r="Q40" s="80">
        <f>IFERROR(P40/M40,"-")</f>
        <v>0.076923076923077</v>
      </c>
      <c r="R40" s="79">
        <v>0</v>
      </c>
      <c r="S40" s="79">
        <v>1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1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158</v>
      </c>
      <c r="C41" s="189"/>
      <c r="D41" s="189" t="s">
        <v>148</v>
      </c>
      <c r="E41" s="189" t="s">
        <v>105</v>
      </c>
      <c r="F41" s="189" t="s">
        <v>63</v>
      </c>
      <c r="G41" s="88" t="s">
        <v>159</v>
      </c>
      <c r="H41" s="88" t="s">
        <v>135</v>
      </c>
      <c r="I41" s="191" t="s">
        <v>160</v>
      </c>
      <c r="J41" s="180"/>
      <c r="K41" s="79">
        <v>0</v>
      </c>
      <c r="L41" s="79">
        <v>0</v>
      </c>
      <c r="M41" s="79">
        <v>22</v>
      </c>
      <c r="N41" s="89">
        <v>0</v>
      </c>
      <c r="O41" s="90">
        <v>0</v>
      </c>
      <c r="P41" s="91">
        <f>N41+O41</f>
        <v>0</v>
      </c>
      <c r="Q41" s="80">
        <f>IFERROR(P41/M41,"-")</f>
        <v>0</v>
      </c>
      <c r="R41" s="79">
        <v>0</v>
      </c>
      <c r="S41" s="79">
        <v>0</v>
      </c>
      <c r="T41" s="80" t="str">
        <f>IFERROR(R41/(P41),"-")</f>
        <v>-</v>
      </c>
      <c r="U41" s="186"/>
      <c r="V41" s="82">
        <v>0</v>
      </c>
      <c r="W41" s="80" t="str">
        <f>IF(P41=0,"-",V41/P41)</f>
        <v>-</v>
      </c>
      <c r="X41" s="185">
        <v>0</v>
      </c>
      <c r="Y41" s="186" t="str">
        <f>IFERROR(X41/P41,"-")</f>
        <v>-</v>
      </c>
      <c r="Z41" s="186" t="str">
        <f>IFERROR(X41/V41,"-")</f>
        <v>-</v>
      </c>
      <c r="AA41" s="180"/>
      <c r="AB41" s="83"/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161</v>
      </c>
      <c r="C42" s="189"/>
      <c r="D42" s="189" t="s">
        <v>133</v>
      </c>
      <c r="E42" s="189" t="s">
        <v>102</v>
      </c>
      <c r="F42" s="189" t="s">
        <v>63</v>
      </c>
      <c r="G42" s="88" t="s">
        <v>162</v>
      </c>
      <c r="H42" s="88" t="s">
        <v>135</v>
      </c>
      <c r="I42" s="88"/>
      <c r="J42" s="180"/>
      <c r="K42" s="79">
        <v>1</v>
      </c>
      <c r="L42" s="79">
        <v>0</v>
      </c>
      <c r="M42" s="79">
        <v>13</v>
      </c>
      <c r="N42" s="89">
        <v>1</v>
      </c>
      <c r="O42" s="90">
        <v>0</v>
      </c>
      <c r="P42" s="91">
        <f>N42+O42</f>
        <v>1</v>
      </c>
      <c r="Q42" s="80">
        <f>IFERROR(P42/M42,"-")</f>
        <v>0.076923076923077</v>
      </c>
      <c r="R42" s="79">
        <v>0</v>
      </c>
      <c r="S42" s="79">
        <v>0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1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163</v>
      </c>
      <c r="C43" s="189"/>
      <c r="D43" s="189" t="s">
        <v>138</v>
      </c>
      <c r="E43" s="189" t="s">
        <v>139</v>
      </c>
      <c r="F43" s="189" t="s">
        <v>63</v>
      </c>
      <c r="G43" s="88" t="s">
        <v>164</v>
      </c>
      <c r="H43" s="88" t="s">
        <v>135</v>
      </c>
      <c r="I43" s="88"/>
      <c r="J43" s="180"/>
      <c r="K43" s="79">
        <v>1</v>
      </c>
      <c r="L43" s="79">
        <v>0</v>
      </c>
      <c r="M43" s="79">
        <v>8</v>
      </c>
      <c r="N43" s="89">
        <v>0</v>
      </c>
      <c r="O43" s="90">
        <v>0</v>
      </c>
      <c r="P43" s="91">
        <f>N43+O43</f>
        <v>0</v>
      </c>
      <c r="Q43" s="80">
        <f>IFERROR(P43/M43,"-")</f>
        <v>0</v>
      </c>
      <c r="R43" s="79">
        <v>0</v>
      </c>
      <c r="S43" s="79">
        <v>0</v>
      </c>
      <c r="T43" s="80" t="str">
        <f>IFERROR(R43/(P43),"-")</f>
        <v>-</v>
      </c>
      <c r="U43" s="186"/>
      <c r="V43" s="82">
        <v>0</v>
      </c>
      <c r="W43" s="80" t="str">
        <f>IF(P43=0,"-",V43/P43)</f>
        <v>-</v>
      </c>
      <c r="X43" s="185">
        <v>0</v>
      </c>
      <c r="Y43" s="186" t="str">
        <f>IFERROR(X43/P43,"-")</f>
        <v>-</v>
      </c>
      <c r="Z43" s="186" t="str">
        <f>IFERROR(X43/V43,"-")</f>
        <v>-</v>
      </c>
      <c r="AA43" s="18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165</v>
      </c>
      <c r="C44" s="189"/>
      <c r="D44" s="189" t="s">
        <v>143</v>
      </c>
      <c r="E44" s="189" t="s">
        <v>144</v>
      </c>
      <c r="F44" s="189" t="s">
        <v>63</v>
      </c>
      <c r="G44" s="88" t="s">
        <v>166</v>
      </c>
      <c r="H44" s="88" t="s">
        <v>135</v>
      </c>
      <c r="I44" s="88"/>
      <c r="J44" s="180"/>
      <c r="K44" s="79">
        <v>5</v>
      </c>
      <c r="L44" s="79">
        <v>0</v>
      </c>
      <c r="M44" s="79">
        <v>21</v>
      </c>
      <c r="N44" s="89">
        <v>2</v>
      </c>
      <c r="O44" s="90">
        <v>0</v>
      </c>
      <c r="P44" s="91">
        <f>N44+O44</f>
        <v>2</v>
      </c>
      <c r="Q44" s="80">
        <f>IFERROR(P44/M44,"-")</f>
        <v>0.095238095238095</v>
      </c>
      <c r="R44" s="79">
        <v>0</v>
      </c>
      <c r="S44" s="79">
        <v>0</v>
      </c>
      <c r="T44" s="80">
        <f>IFERROR(R44/(P44),"-")</f>
        <v>0</v>
      </c>
      <c r="U44" s="186"/>
      <c r="V44" s="82">
        <v>1</v>
      </c>
      <c r="W44" s="80">
        <f>IF(P44=0,"-",V44/P44)</f>
        <v>0.5</v>
      </c>
      <c r="X44" s="185">
        <v>2000</v>
      </c>
      <c r="Y44" s="186">
        <f>IFERROR(X44/P44,"-")</f>
        <v>1000</v>
      </c>
      <c r="Z44" s="186">
        <f>IFERROR(X44/V44,"-")</f>
        <v>2000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0.5</v>
      </c>
      <c r="BG44" s="110">
        <v>1</v>
      </c>
      <c r="BH44" s="112">
        <f>IFERROR(BG44/BE44,"-")</f>
        <v>1</v>
      </c>
      <c r="BI44" s="113">
        <v>2000</v>
      </c>
      <c r="BJ44" s="114">
        <f>IFERROR(BI44/BE44,"-")</f>
        <v>2000</v>
      </c>
      <c r="BK44" s="115">
        <v>1</v>
      </c>
      <c r="BL44" s="115"/>
      <c r="BM44" s="115"/>
      <c r="BN44" s="117">
        <v>1</v>
      </c>
      <c r="BO44" s="118">
        <f>IF(P44=0,"",IF(BN44=0,"",(BN44/P44)))</f>
        <v>0.5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2000</v>
      </c>
      <c r="CQ44" s="139">
        <v>2000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167</v>
      </c>
      <c r="C45" s="189"/>
      <c r="D45" s="189" t="s">
        <v>148</v>
      </c>
      <c r="E45" s="189" t="s">
        <v>105</v>
      </c>
      <c r="F45" s="189" t="s">
        <v>63</v>
      </c>
      <c r="G45" s="88" t="s">
        <v>168</v>
      </c>
      <c r="H45" s="88" t="s">
        <v>135</v>
      </c>
      <c r="I45" s="88"/>
      <c r="J45" s="180"/>
      <c r="K45" s="79">
        <v>1</v>
      </c>
      <c r="L45" s="79">
        <v>0</v>
      </c>
      <c r="M45" s="79">
        <v>14</v>
      </c>
      <c r="N45" s="89">
        <v>1</v>
      </c>
      <c r="O45" s="90">
        <v>0</v>
      </c>
      <c r="P45" s="91">
        <f>N45+O45</f>
        <v>1</v>
      </c>
      <c r="Q45" s="80">
        <f>IFERROR(P45/M45,"-")</f>
        <v>0.071428571428571</v>
      </c>
      <c r="R45" s="79">
        <v>1</v>
      </c>
      <c r="S45" s="79">
        <v>0</v>
      </c>
      <c r="T45" s="80">
        <f>IFERROR(R45/(P45),"-")</f>
        <v>1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169</v>
      </c>
      <c r="C46" s="189"/>
      <c r="D46" s="189" t="s">
        <v>133</v>
      </c>
      <c r="E46" s="189" t="s">
        <v>102</v>
      </c>
      <c r="F46" s="189" t="s">
        <v>63</v>
      </c>
      <c r="G46" s="88" t="s">
        <v>170</v>
      </c>
      <c r="H46" s="88" t="s">
        <v>135</v>
      </c>
      <c r="I46" s="88"/>
      <c r="J46" s="180"/>
      <c r="K46" s="79">
        <v>3</v>
      </c>
      <c r="L46" s="79">
        <v>0</v>
      </c>
      <c r="M46" s="79">
        <v>10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186"/>
      <c r="V46" s="82">
        <v>0</v>
      </c>
      <c r="W46" s="80" t="str">
        <f>IF(P46=0,"-",V46/P46)</f>
        <v>-</v>
      </c>
      <c r="X46" s="185">
        <v>0</v>
      </c>
      <c r="Y46" s="186" t="str">
        <f>IFERROR(X46/P46,"-")</f>
        <v>-</v>
      </c>
      <c r="Z46" s="186" t="str">
        <f>IFERROR(X46/V46,"-")</f>
        <v>-</v>
      </c>
      <c r="AA46" s="180"/>
      <c r="AB46" s="83"/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171</v>
      </c>
      <c r="C47" s="189"/>
      <c r="D47" s="189" t="s">
        <v>107</v>
      </c>
      <c r="E47" s="189" t="s">
        <v>107</v>
      </c>
      <c r="F47" s="189" t="s">
        <v>68</v>
      </c>
      <c r="G47" s="88" t="s">
        <v>172</v>
      </c>
      <c r="H47" s="88"/>
      <c r="I47" s="88"/>
      <c r="J47" s="180"/>
      <c r="K47" s="79">
        <v>97</v>
      </c>
      <c r="L47" s="79">
        <v>44</v>
      </c>
      <c r="M47" s="79">
        <v>15</v>
      </c>
      <c r="N47" s="89">
        <v>8</v>
      </c>
      <c r="O47" s="90">
        <v>0</v>
      </c>
      <c r="P47" s="91">
        <f>N47+O47</f>
        <v>8</v>
      </c>
      <c r="Q47" s="80">
        <f>IFERROR(P47/M47,"-")</f>
        <v>0.53333333333333</v>
      </c>
      <c r="R47" s="79">
        <v>1</v>
      </c>
      <c r="S47" s="79">
        <v>4</v>
      </c>
      <c r="T47" s="80">
        <f>IFERROR(R47/(P47),"-")</f>
        <v>0.125</v>
      </c>
      <c r="U47" s="186"/>
      <c r="V47" s="82">
        <v>2</v>
      </c>
      <c r="W47" s="80">
        <f>IF(P47=0,"-",V47/P47)</f>
        <v>0.25</v>
      </c>
      <c r="X47" s="185">
        <v>863000</v>
      </c>
      <c r="Y47" s="186">
        <f>IFERROR(X47/P47,"-")</f>
        <v>107875</v>
      </c>
      <c r="Z47" s="186">
        <f>IFERROR(X47/V47,"-")</f>
        <v>431500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0.125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0.125</v>
      </c>
      <c r="BP47" s="119">
        <v>1</v>
      </c>
      <c r="BQ47" s="120">
        <f>IFERROR(BP47/BN47,"-")</f>
        <v>1</v>
      </c>
      <c r="BR47" s="121">
        <v>3000</v>
      </c>
      <c r="BS47" s="122">
        <f>IFERROR(BR47/BN47,"-")</f>
        <v>3000</v>
      </c>
      <c r="BT47" s="123">
        <v>1</v>
      </c>
      <c r="BU47" s="123"/>
      <c r="BV47" s="123"/>
      <c r="BW47" s="124">
        <v>5</v>
      </c>
      <c r="BX47" s="125">
        <f>IF(P47=0,"",IF(BW47=0,"",(BW47/P47)))</f>
        <v>0.625</v>
      </c>
      <c r="BY47" s="126">
        <v>2</v>
      </c>
      <c r="BZ47" s="127">
        <f>IFERROR(BY47/BW47,"-")</f>
        <v>0.4</v>
      </c>
      <c r="CA47" s="128">
        <v>865000</v>
      </c>
      <c r="CB47" s="129">
        <f>IFERROR(CA47/BW47,"-")</f>
        <v>173000</v>
      </c>
      <c r="CC47" s="130">
        <v>1</v>
      </c>
      <c r="CD47" s="130"/>
      <c r="CE47" s="130">
        <v>1</v>
      </c>
      <c r="CF47" s="131">
        <v>1</v>
      </c>
      <c r="CG47" s="132">
        <f>IF(P47=0,"",IF(CF47=0,"",(CF47/P47)))</f>
        <v>0.125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2</v>
      </c>
      <c r="CP47" s="139">
        <v>863000</v>
      </c>
      <c r="CQ47" s="139">
        <v>860000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>
        <f>AB48</f>
        <v>0.86805555555556</v>
      </c>
      <c r="B48" s="189" t="s">
        <v>173</v>
      </c>
      <c r="C48" s="189"/>
      <c r="D48" s="189" t="s">
        <v>96</v>
      </c>
      <c r="E48" s="189" t="s">
        <v>62</v>
      </c>
      <c r="F48" s="189" t="s">
        <v>63</v>
      </c>
      <c r="G48" s="88" t="s">
        <v>174</v>
      </c>
      <c r="H48" s="88" t="s">
        <v>73</v>
      </c>
      <c r="I48" s="88" t="s">
        <v>155</v>
      </c>
      <c r="J48" s="180">
        <v>144000</v>
      </c>
      <c r="K48" s="79">
        <v>4</v>
      </c>
      <c r="L48" s="79">
        <v>0</v>
      </c>
      <c r="M48" s="79">
        <v>33</v>
      </c>
      <c r="N48" s="89">
        <v>1</v>
      </c>
      <c r="O48" s="90">
        <v>0</v>
      </c>
      <c r="P48" s="91">
        <f>N48+O48</f>
        <v>1</v>
      </c>
      <c r="Q48" s="80">
        <f>IFERROR(P48/M48,"-")</f>
        <v>0.03030303030303</v>
      </c>
      <c r="R48" s="79">
        <v>0</v>
      </c>
      <c r="S48" s="79">
        <v>0</v>
      </c>
      <c r="T48" s="80">
        <f>IFERROR(R48/(P48),"-")</f>
        <v>0</v>
      </c>
      <c r="U48" s="186">
        <f>IFERROR(J48/SUM(N48:O49),"-")</f>
        <v>24000</v>
      </c>
      <c r="V48" s="82">
        <v>1</v>
      </c>
      <c r="W48" s="80">
        <f>IF(P48=0,"-",V48/P48)</f>
        <v>1</v>
      </c>
      <c r="X48" s="185">
        <v>2000</v>
      </c>
      <c r="Y48" s="186">
        <f>IFERROR(X48/P48,"-")</f>
        <v>2000</v>
      </c>
      <c r="Z48" s="186">
        <f>IFERROR(X48/V48,"-")</f>
        <v>2000</v>
      </c>
      <c r="AA48" s="180">
        <f>SUM(X48:X49)-SUM(J48:J49)</f>
        <v>-19000</v>
      </c>
      <c r="AB48" s="83">
        <f>SUM(X48:X49)/SUM(J48:J49)</f>
        <v>0.86805555555556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1</v>
      </c>
      <c r="BX48" s="125">
        <f>IF(P48=0,"",IF(BW48=0,"",(BW48/P48)))</f>
        <v>1</v>
      </c>
      <c r="BY48" s="126">
        <v>1</v>
      </c>
      <c r="BZ48" s="127">
        <f>IFERROR(BY48/BW48,"-")</f>
        <v>1</v>
      </c>
      <c r="CA48" s="128">
        <v>2000</v>
      </c>
      <c r="CB48" s="129">
        <f>IFERROR(CA48/BW48,"-")</f>
        <v>2000</v>
      </c>
      <c r="CC48" s="130">
        <v>1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2000</v>
      </c>
      <c r="CQ48" s="139">
        <v>2000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175</v>
      </c>
      <c r="C49" s="189"/>
      <c r="D49" s="189" t="s">
        <v>96</v>
      </c>
      <c r="E49" s="189" t="s">
        <v>62</v>
      </c>
      <c r="F49" s="189" t="s">
        <v>68</v>
      </c>
      <c r="G49" s="88"/>
      <c r="H49" s="88"/>
      <c r="I49" s="88"/>
      <c r="J49" s="180"/>
      <c r="K49" s="79">
        <v>23</v>
      </c>
      <c r="L49" s="79">
        <v>22</v>
      </c>
      <c r="M49" s="79">
        <v>6</v>
      </c>
      <c r="N49" s="89">
        <v>5</v>
      </c>
      <c r="O49" s="90">
        <v>0</v>
      </c>
      <c r="P49" s="91">
        <f>N49+O49</f>
        <v>5</v>
      </c>
      <c r="Q49" s="80">
        <f>IFERROR(P49/M49,"-")</f>
        <v>0.83333333333333</v>
      </c>
      <c r="R49" s="79">
        <v>0</v>
      </c>
      <c r="S49" s="79">
        <v>3</v>
      </c>
      <c r="T49" s="80">
        <f>IFERROR(R49/(P49),"-")</f>
        <v>0</v>
      </c>
      <c r="U49" s="186"/>
      <c r="V49" s="82">
        <v>1</v>
      </c>
      <c r="W49" s="80">
        <f>IF(P49=0,"-",V49/P49)</f>
        <v>0.2</v>
      </c>
      <c r="X49" s="185">
        <v>123000</v>
      </c>
      <c r="Y49" s="186">
        <f>IFERROR(X49/P49,"-")</f>
        <v>24600</v>
      </c>
      <c r="Z49" s="186">
        <f>IFERROR(X49/V49,"-")</f>
        <v>123000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0.2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2</v>
      </c>
      <c r="BX49" s="125">
        <f>IF(P49=0,"",IF(BW49=0,"",(BW49/P49)))</f>
        <v>0.4</v>
      </c>
      <c r="BY49" s="126">
        <v>1</v>
      </c>
      <c r="BZ49" s="127">
        <f>IFERROR(BY49/BW49,"-")</f>
        <v>0.5</v>
      </c>
      <c r="CA49" s="128">
        <v>123000</v>
      </c>
      <c r="CB49" s="129">
        <f>IFERROR(CA49/BW49,"-")</f>
        <v>61500</v>
      </c>
      <c r="CC49" s="130"/>
      <c r="CD49" s="130"/>
      <c r="CE49" s="130">
        <v>1</v>
      </c>
      <c r="CF49" s="131">
        <v>1</v>
      </c>
      <c r="CG49" s="132">
        <f>IF(P49=0,"",IF(CF49=0,"",(CF49/P49)))</f>
        <v>0.2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1</v>
      </c>
      <c r="CP49" s="139">
        <v>123000</v>
      </c>
      <c r="CQ49" s="139">
        <v>123000</v>
      </c>
      <c r="CR49" s="139"/>
      <c r="CS49" s="140" t="str">
        <f>IF(AND(CQ49=0,CR49=0),"",IF(AND(CQ49&lt;=100000,CR49&lt;=100000),"",IF(CQ49/CP49&gt;0.7,"男高",IF(CR49/CP49&gt;0.7,"女高",""))))</f>
        <v>男高</v>
      </c>
    </row>
    <row r="50" spans="1:98">
      <c r="A50" s="78">
        <f>AB50</f>
        <v>1.8125</v>
      </c>
      <c r="B50" s="189" t="s">
        <v>176</v>
      </c>
      <c r="C50" s="189"/>
      <c r="D50" s="189" t="s">
        <v>177</v>
      </c>
      <c r="E50" s="189" t="s">
        <v>178</v>
      </c>
      <c r="F50" s="189" t="s">
        <v>63</v>
      </c>
      <c r="G50" s="88" t="s">
        <v>174</v>
      </c>
      <c r="H50" s="88" t="s">
        <v>73</v>
      </c>
      <c r="I50" s="191" t="s">
        <v>179</v>
      </c>
      <c r="J50" s="180">
        <v>144000</v>
      </c>
      <c r="K50" s="79">
        <v>19</v>
      </c>
      <c r="L50" s="79">
        <v>0</v>
      </c>
      <c r="M50" s="79">
        <v>83</v>
      </c>
      <c r="N50" s="89">
        <v>8</v>
      </c>
      <c r="O50" s="90">
        <v>0</v>
      </c>
      <c r="P50" s="91">
        <f>N50+O50</f>
        <v>8</v>
      </c>
      <c r="Q50" s="80">
        <f>IFERROR(P50/M50,"-")</f>
        <v>0.096385542168675</v>
      </c>
      <c r="R50" s="79">
        <v>1</v>
      </c>
      <c r="S50" s="79">
        <v>4</v>
      </c>
      <c r="T50" s="80">
        <f>IFERROR(R50/(P50),"-")</f>
        <v>0.125</v>
      </c>
      <c r="U50" s="186">
        <f>IFERROR(J50/SUM(N50:O51),"-")</f>
        <v>7578.9473684211</v>
      </c>
      <c r="V50" s="82">
        <v>2</v>
      </c>
      <c r="W50" s="80">
        <f>IF(P50=0,"-",V50/P50)</f>
        <v>0.25</v>
      </c>
      <c r="X50" s="185">
        <v>31000</v>
      </c>
      <c r="Y50" s="186">
        <f>IFERROR(X50/P50,"-")</f>
        <v>3875</v>
      </c>
      <c r="Z50" s="186">
        <f>IFERROR(X50/V50,"-")</f>
        <v>15500</v>
      </c>
      <c r="AA50" s="180">
        <f>SUM(X50:X51)-SUM(J50:J51)</f>
        <v>117000</v>
      </c>
      <c r="AB50" s="83">
        <f>SUM(X50:X51)/SUM(J50:J51)</f>
        <v>1.8125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2</v>
      </c>
      <c r="BF50" s="111">
        <f>IF(P50=0,"",IF(BE50=0,"",(BE50/P50)))</f>
        <v>0.25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3</v>
      </c>
      <c r="BO50" s="118">
        <f>IF(P50=0,"",IF(BN50=0,"",(BN50/P50)))</f>
        <v>0.375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0.25</v>
      </c>
      <c r="BY50" s="126">
        <v>1</v>
      </c>
      <c r="BZ50" s="127">
        <f>IFERROR(BY50/BW50,"-")</f>
        <v>0.5</v>
      </c>
      <c r="CA50" s="128">
        <v>29000</v>
      </c>
      <c r="CB50" s="129">
        <f>IFERROR(CA50/BW50,"-")</f>
        <v>14500</v>
      </c>
      <c r="CC50" s="130"/>
      <c r="CD50" s="130"/>
      <c r="CE50" s="130">
        <v>1</v>
      </c>
      <c r="CF50" s="131">
        <v>1</v>
      </c>
      <c r="CG50" s="132">
        <f>IF(P50=0,"",IF(CF50=0,"",(CF50/P50)))</f>
        <v>0.125</v>
      </c>
      <c r="CH50" s="133">
        <v>1</v>
      </c>
      <c r="CI50" s="134">
        <f>IFERROR(CH50/CF50,"-")</f>
        <v>1</v>
      </c>
      <c r="CJ50" s="135">
        <v>2000</v>
      </c>
      <c r="CK50" s="136">
        <f>IFERROR(CJ50/CF50,"-")</f>
        <v>2000</v>
      </c>
      <c r="CL50" s="137">
        <v>1</v>
      </c>
      <c r="CM50" s="137"/>
      <c r="CN50" s="137"/>
      <c r="CO50" s="138">
        <v>2</v>
      </c>
      <c r="CP50" s="139">
        <v>31000</v>
      </c>
      <c r="CQ50" s="139">
        <v>29000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180</v>
      </c>
      <c r="C51" s="189"/>
      <c r="D51" s="189" t="s">
        <v>177</v>
      </c>
      <c r="E51" s="189" t="s">
        <v>178</v>
      </c>
      <c r="F51" s="189" t="s">
        <v>68</v>
      </c>
      <c r="G51" s="88"/>
      <c r="H51" s="88"/>
      <c r="I51" s="88"/>
      <c r="J51" s="180"/>
      <c r="K51" s="79">
        <v>33</v>
      </c>
      <c r="L51" s="79">
        <v>29</v>
      </c>
      <c r="M51" s="79">
        <v>21</v>
      </c>
      <c r="N51" s="89">
        <v>11</v>
      </c>
      <c r="O51" s="90">
        <v>0</v>
      </c>
      <c r="P51" s="91">
        <f>N51+O51</f>
        <v>11</v>
      </c>
      <c r="Q51" s="80">
        <f>IFERROR(P51/M51,"-")</f>
        <v>0.52380952380952</v>
      </c>
      <c r="R51" s="79">
        <v>3</v>
      </c>
      <c r="S51" s="79">
        <v>5</v>
      </c>
      <c r="T51" s="80">
        <f>IFERROR(R51/(P51),"-")</f>
        <v>0.27272727272727</v>
      </c>
      <c r="U51" s="186"/>
      <c r="V51" s="82">
        <v>4</v>
      </c>
      <c r="W51" s="80">
        <f>IF(P51=0,"-",V51/P51)</f>
        <v>0.36363636363636</v>
      </c>
      <c r="X51" s="185">
        <v>230000</v>
      </c>
      <c r="Y51" s="186">
        <f>IFERROR(X51/P51,"-")</f>
        <v>20909.090909091</v>
      </c>
      <c r="Z51" s="186">
        <f>IFERROR(X51/V51,"-")</f>
        <v>57500</v>
      </c>
      <c r="AA51" s="180"/>
      <c r="AB51" s="83"/>
      <c r="AC51" s="77"/>
      <c r="AD51" s="92">
        <v>1</v>
      </c>
      <c r="AE51" s="93">
        <f>IF(P51=0,"",IF(AD51=0,"",(AD51/P51)))</f>
        <v>0.090909090909091</v>
      </c>
      <c r="AF51" s="92"/>
      <c r="AG51" s="94">
        <f>IFERROR(AF51/AD51,"-")</f>
        <v>0</v>
      </c>
      <c r="AH51" s="95"/>
      <c r="AI51" s="96">
        <f>IFERROR(AH51/AD51,"-")</f>
        <v>0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4</v>
      </c>
      <c r="BO51" s="118">
        <f>IF(P51=0,"",IF(BN51=0,"",(BN51/P51)))</f>
        <v>0.36363636363636</v>
      </c>
      <c r="BP51" s="119">
        <v>2</v>
      </c>
      <c r="BQ51" s="120">
        <f>IFERROR(BP51/BN51,"-")</f>
        <v>0.5</v>
      </c>
      <c r="BR51" s="121">
        <v>15000</v>
      </c>
      <c r="BS51" s="122">
        <f>IFERROR(BR51/BN51,"-")</f>
        <v>3750</v>
      </c>
      <c r="BT51" s="123">
        <v>1</v>
      </c>
      <c r="BU51" s="123"/>
      <c r="BV51" s="123">
        <v>1</v>
      </c>
      <c r="BW51" s="124">
        <v>4</v>
      </c>
      <c r="BX51" s="125">
        <f>IF(P51=0,"",IF(BW51=0,"",(BW51/P51)))</f>
        <v>0.36363636363636</v>
      </c>
      <c r="BY51" s="126">
        <v>2</v>
      </c>
      <c r="BZ51" s="127">
        <f>IFERROR(BY51/BW51,"-")</f>
        <v>0.5</v>
      </c>
      <c r="CA51" s="128">
        <v>191000</v>
      </c>
      <c r="CB51" s="129">
        <f>IFERROR(CA51/BW51,"-")</f>
        <v>47750</v>
      </c>
      <c r="CC51" s="130"/>
      <c r="CD51" s="130">
        <v>1</v>
      </c>
      <c r="CE51" s="130">
        <v>1</v>
      </c>
      <c r="CF51" s="131">
        <v>2</v>
      </c>
      <c r="CG51" s="132">
        <f>IF(P51=0,"",IF(CF51=0,"",(CF51/P51)))</f>
        <v>0.18181818181818</v>
      </c>
      <c r="CH51" s="133">
        <v>1</v>
      </c>
      <c r="CI51" s="134">
        <f>IFERROR(CH51/CF51,"-")</f>
        <v>0.5</v>
      </c>
      <c r="CJ51" s="135">
        <v>24000</v>
      </c>
      <c r="CK51" s="136">
        <f>IFERROR(CJ51/CF51,"-")</f>
        <v>12000</v>
      </c>
      <c r="CL51" s="137"/>
      <c r="CM51" s="137"/>
      <c r="CN51" s="137">
        <v>1</v>
      </c>
      <c r="CO51" s="138">
        <v>4</v>
      </c>
      <c r="CP51" s="139">
        <v>230000</v>
      </c>
      <c r="CQ51" s="139">
        <v>183000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2.2611111111111</v>
      </c>
      <c r="B52" s="189" t="s">
        <v>181</v>
      </c>
      <c r="C52" s="189"/>
      <c r="D52" s="189" t="s">
        <v>177</v>
      </c>
      <c r="E52" s="189" t="s">
        <v>178</v>
      </c>
      <c r="F52" s="189" t="s">
        <v>63</v>
      </c>
      <c r="G52" s="88" t="s">
        <v>182</v>
      </c>
      <c r="H52" s="88" t="s">
        <v>73</v>
      </c>
      <c r="I52" s="191" t="s">
        <v>183</v>
      </c>
      <c r="J52" s="180">
        <v>180000</v>
      </c>
      <c r="K52" s="79">
        <v>12</v>
      </c>
      <c r="L52" s="79">
        <v>0</v>
      </c>
      <c r="M52" s="79">
        <v>49</v>
      </c>
      <c r="N52" s="89">
        <v>2</v>
      </c>
      <c r="O52" s="90">
        <v>0</v>
      </c>
      <c r="P52" s="91">
        <f>N52+O52</f>
        <v>2</v>
      </c>
      <c r="Q52" s="80">
        <f>IFERROR(P52/M52,"-")</f>
        <v>0.040816326530612</v>
      </c>
      <c r="R52" s="79">
        <v>0</v>
      </c>
      <c r="S52" s="79">
        <v>1</v>
      </c>
      <c r="T52" s="80">
        <f>IFERROR(R52/(P52),"-")</f>
        <v>0</v>
      </c>
      <c r="U52" s="186">
        <f>IFERROR(J52/SUM(N52:O53),"-")</f>
        <v>18000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227000</v>
      </c>
      <c r="AB52" s="83">
        <f>SUM(X52:X53)/SUM(J52:J53)</f>
        <v>2.2611111111111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184</v>
      </c>
      <c r="C53" s="189"/>
      <c r="D53" s="189" t="s">
        <v>177</v>
      </c>
      <c r="E53" s="189" t="s">
        <v>178</v>
      </c>
      <c r="F53" s="189" t="s">
        <v>68</v>
      </c>
      <c r="G53" s="88"/>
      <c r="H53" s="88"/>
      <c r="I53" s="88"/>
      <c r="J53" s="180"/>
      <c r="K53" s="79">
        <v>35</v>
      </c>
      <c r="L53" s="79">
        <v>30</v>
      </c>
      <c r="M53" s="79">
        <v>9</v>
      </c>
      <c r="N53" s="89">
        <v>8</v>
      </c>
      <c r="O53" s="90">
        <v>0</v>
      </c>
      <c r="P53" s="91">
        <f>N53+O53</f>
        <v>8</v>
      </c>
      <c r="Q53" s="80">
        <f>IFERROR(P53/M53,"-")</f>
        <v>0.88888888888889</v>
      </c>
      <c r="R53" s="79">
        <v>0</v>
      </c>
      <c r="S53" s="79">
        <v>4</v>
      </c>
      <c r="T53" s="80">
        <f>IFERROR(R53/(P53),"-")</f>
        <v>0</v>
      </c>
      <c r="U53" s="186"/>
      <c r="V53" s="82">
        <v>4</v>
      </c>
      <c r="W53" s="80">
        <f>IF(P53=0,"-",V53/P53)</f>
        <v>0.5</v>
      </c>
      <c r="X53" s="185">
        <v>407000</v>
      </c>
      <c r="Y53" s="186">
        <f>IFERROR(X53/P53,"-")</f>
        <v>50875</v>
      </c>
      <c r="Z53" s="186">
        <f>IFERROR(X53/V53,"-")</f>
        <v>101750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0.125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1</v>
      </c>
      <c r="BF53" s="111">
        <f>IF(P53=0,"",IF(BE53=0,"",(BE53/P53)))</f>
        <v>0.125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3</v>
      </c>
      <c r="BO53" s="118">
        <f>IF(P53=0,"",IF(BN53=0,"",(BN53/P53)))</f>
        <v>0.375</v>
      </c>
      <c r="BP53" s="119">
        <v>2</v>
      </c>
      <c r="BQ53" s="120">
        <f>IFERROR(BP53/BN53,"-")</f>
        <v>0.66666666666667</v>
      </c>
      <c r="BR53" s="121">
        <v>138000</v>
      </c>
      <c r="BS53" s="122">
        <f>IFERROR(BR53/BN53,"-")</f>
        <v>46000</v>
      </c>
      <c r="BT53" s="123"/>
      <c r="BU53" s="123">
        <v>1</v>
      </c>
      <c r="BV53" s="123">
        <v>1</v>
      </c>
      <c r="BW53" s="124">
        <v>1</v>
      </c>
      <c r="BX53" s="125">
        <f>IF(P53=0,"",IF(BW53=0,"",(BW53/P53)))</f>
        <v>0.125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>
        <v>2</v>
      </c>
      <c r="CG53" s="132">
        <f>IF(P53=0,"",IF(CF53=0,"",(CF53/P53)))</f>
        <v>0.25</v>
      </c>
      <c r="CH53" s="133">
        <v>2</v>
      </c>
      <c r="CI53" s="134">
        <f>IFERROR(CH53/CF53,"-")</f>
        <v>1</v>
      </c>
      <c r="CJ53" s="135">
        <v>269000</v>
      </c>
      <c r="CK53" s="136">
        <f>IFERROR(CJ53/CF53,"-")</f>
        <v>134500</v>
      </c>
      <c r="CL53" s="137">
        <v>1</v>
      </c>
      <c r="CM53" s="137"/>
      <c r="CN53" s="137">
        <v>1</v>
      </c>
      <c r="CO53" s="138">
        <v>4</v>
      </c>
      <c r="CP53" s="139">
        <v>407000</v>
      </c>
      <c r="CQ53" s="139">
        <v>268000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0.022222222222222</v>
      </c>
      <c r="B54" s="189" t="s">
        <v>185</v>
      </c>
      <c r="C54" s="189"/>
      <c r="D54" s="189" t="s">
        <v>70</v>
      </c>
      <c r="E54" s="189" t="s">
        <v>71</v>
      </c>
      <c r="F54" s="189" t="s">
        <v>63</v>
      </c>
      <c r="G54" s="88" t="s">
        <v>182</v>
      </c>
      <c r="H54" s="88" t="s">
        <v>73</v>
      </c>
      <c r="I54" s="88" t="s">
        <v>155</v>
      </c>
      <c r="J54" s="180">
        <v>180000</v>
      </c>
      <c r="K54" s="79">
        <v>8</v>
      </c>
      <c r="L54" s="79">
        <v>0</v>
      </c>
      <c r="M54" s="79">
        <v>32</v>
      </c>
      <c r="N54" s="89">
        <v>2</v>
      </c>
      <c r="O54" s="90">
        <v>0</v>
      </c>
      <c r="P54" s="91">
        <f>N54+O54</f>
        <v>2</v>
      </c>
      <c r="Q54" s="80">
        <f>IFERROR(P54/M54,"-")</f>
        <v>0.0625</v>
      </c>
      <c r="R54" s="79">
        <v>0</v>
      </c>
      <c r="S54" s="79">
        <v>2</v>
      </c>
      <c r="T54" s="80">
        <f>IFERROR(R54/(P54),"-")</f>
        <v>0</v>
      </c>
      <c r="U54" s="186">
        <f>IFERROR(J54/SUM(N54:O55),"-")</f>
        <v>36000</v>
      </c>
      <c r="V54" s="82">
        <v>2</v>
      </c>
      <c r="W54" s="80">
        <f>IF(P54=0,"-",V54/P54)</f>
        <v>1</v>
      </c>
      <c r="X54" s="185">
        <v>4000</v>
      </c>
      <c r="Y54" s="186">
        <f>IFERROR(X54/P54,"-")</f>
        <v>2000</v>
      </c>
      <c r="Z54" s="186">
        <f>IFERROR(X54/V54,"-")</f>
        <v>2000</v>
      </c>
      <c r="AA54" s="180">
        <f>SUM(X54:X55)-SUM(J54:J55)</f>
        <v>-176000</v>
      </c>
      <c r="AB54" s="83">
        <f>SUM(X54:X55)/SUM(J54:J55)</f>
        <v>0.022222222222222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>
        <v>2</v>
      </c>
      <c r="BX54" s="125">
        <f>IF(P54=0,"",IF(BW54=0,"",(BW54/P54)))</f>
        <v>1</v>
      </c>
      <c r="BY54" s="126">
        <v>2</v>
      </c>
      <c r="BZ54" s="127">
        <f>IFERROR(BY54/BW54,"-")</f>
        <v>1</v>
      </c>
      <c r="CA54" s="128">
        <v>4000</v>
      </c>
      <c r="CB54" s="129">
        <f>IFERROR(CA54/BW54,"-")</f>
        <v>2000</v>
      </c>
      <c r="CC54" s="130">
        <v>2</v>
      </c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2</v>
      </c>
      <c r="CP54" s="139">
        <v>4000</v>
      </c>
      <c r="CQ54" s="139">
        <v>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186</v>
      </c>
      <c r="C55" s="189"/>
      <c r="D55" s="189" t="s">
        <v>70</v>
      </c>
      <c r="E55" s="189" t="s">
        <v>71</v>
      </c>
      <c r="F55" s="189" t="s">
        <v>68</v>
      </c>
      <c r="G55" s="88"/>
      <c r="H55" s="88"/>
      <c r="I55" s="88"/>
      <c r="J55" s="180"/>
      <c r="K55" s="79">
        <v>19</v>
      </c>
      <c r="L55" s="79">
        <v>15</v>
      </c>
      <c r="M55" s="79">
        <v>4</v>
      </c>
      <c r="N55" s="89">
        <v>3</v>
      </c>
      <c r="O55" s="90">
        <v>0</v>
      </c>
      <c r="P55" s="91">
        <f>N55+O55</f>
        <v>3</v>
      </c>
      <c r="Q55" s="80">
        <f>IFERROR(P55/M55,"-")</f>
        <v>0.75</v>
      </c>
      <c r="R55" s="79">
        <v>0</v>
      </c>
      <c r="S55" s="79">
        <v>1</v>
      </c>
      <c r="T55" s="80">
        <f>IFERROR(R55/(P55),"-")</f>
        <v>0</v>
      </c>
      <c r="U55" s="186"/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0.33333333333333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0.33333333333333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>
        <v>1</v>
      </c>
      <c r="CG55" s="132">
        <f>IF(P55=0,"",IF(CF55=0,"",(CF55/P55)))</f>
        <v>0.33333333333333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0.032051282051282</v>
      </c>
      <c r="B56" s="189" t="s">
        <v>187</v>
      </c>
      <c r="C56" s="189"/>
      <c r="D56" s="189" t="s">
        <v>188</v>
      </c>
      <c r="E56" s="189" t="s">
        <v>62</v>
      </c>
      <c r="F56" s="189" t="s">
        <v>63</v>
      </c>
      <c r="G56" s="88" t="s">
        <v>64</v>
      </c>
      <c r="H56" s="88" t="s">
        <v>73</v>
      </c>
      <c r="I56" s="191" t="s">
        <v>74</v>
      </c>
      <c r="J56" s="180">
        <v>156000</v>
      </c>
      <c r="K56" s="79">
        <v>5</v>
      </c>
      <c r="L56" s="79">
        <v>0</v>
      </c>
      <c r="M56" s="79">
        <v>39</v>
      </c>
      <c r="N56" s="89">
        <v>2</v>
      </c>
      <c r="O56" s="90">
        <v>0</v>
      </c>
      <c r="P56" s="91">
        <f>N56+O56</f>
        <v>2</v>
      </c>
      <c r="Q56" s="80">
        <f>IFERROR(P56/M56,"-")</f>
        <v>0.051282051282051</v>
      </c>
      <c r="R56" s="79">
        <v>0</v>
      </c>
      <c r="S56" s="79">
        <v>0</v>
      </c>
      <c r="T56" s="80">
        <f>IFERROR(R56/(P56),"-")</f>
        <v>0</v>
      </c>
      <c r="U56" s="186">
        <f>IFERROR(J56/SUM(N56:O57),"-")</f>
        <v>14181.818181818</v>
      </c>
      <c r="V56" s="82">
        <v>1</v>
      </c>
      <c r="W56" s="80">
        <f>IF(P56=0,"-",V56/P56)</f>
        <v>0.5</v>
      </c>
      <c r="X56" s="185">
        <v>1000</v>
      </c>
      <c r="Y56" s="186">
        <f>IFERROR(X56/P56,"-")</f>
        <v>500</v>
      </c>
      <c r="Z56" s="186">
        <f>IFERROR(X56/V56,"-")</f>
        <v>1000</v>
      </c>
      <c r="AA56" s="180">
        <f>SUM(X56:X57)-SUM(J56:J57)</f>
        <v>-151000</v>
      </c>
      <c r="AB56" s="83">
        <f>SUM(X56:X57)/SUM(J56:J57)</f>
        <v>0.032051282051282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0.5</v>
      </c>
      <c r="BP56" s="119">
        <v>1</v>
      </c>
      <c r="BQ56" s="120">
        <f>IFERROR(BP56/BN56,"-")</f>
        <v>1</v>
      </c>
      <c r="BR56" s="121">
        <v>1000</v>
      </c>
      <c r="BS56" s="122">
        <f>IFERROR(BR56/BN56,"-")</f>
        <v>1000</v>
      </c>
      <c r="BT56" s="123">
        <v>1</v>
      </c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1000</v>
      </c>
      <c r="CQ56" s="139">
        <v>1000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189</v>
      </c>
      <c r="C57" s="189"/>
      <c r="D57" s="189" t="s">
        <v>188</v>
      </c>
      <c r="E57" s="189" t="s">
        <v>62</v>
      </c>
      <c r="F57" s="189" t="s">
        <v>68</v>
      </c>
      <c r="G57" s="88"/>
      <c r="H57" s="88"/>
      <c r="I57" s="88"/>
      <c r="J57" s="180"/>
      <c r="K57" s="79">
        <v>37</v>
      </c>
      <c r="L57" s="79">
        <v>30</v>
      </c>
      <c r="M57" s="79">
        <v>18</v>
      </c>
      <c r="N57" s="89">
        <v>9</v>
      </c>
      <c r="O57" s="90">
        <v>0</v>
      </c>
      <c r="P57" s="91">
        <f>N57+O57</f>
        <v>9</v>
      </c>
      <c r="Q57" s="80">
        <f>IFERROR(P57/M57,"-")</f>
        <v>0.5</v>
      </c>
      <c r="R57" s="79">
        <v>1</v>
      </c>
      <c r="S57" s="79">
        <v>0</v>
      </c>
      <c r="T57" s="80">
        <f>IFERROR(R57/(P57),"-")</f>
        <v>0.11111111111111</v>
      </c>
      <c r="U57" s="186"/>
      <c r="V57" s="82">
        <v>2</v>
      </c>
      <c r="W57" s="80">
        <f>IF(P57=0,"-",V57/P57)</f>
        <v>0.22222222222222</v>
      </c>
      <c r="X57" s="185">
        <v>4000</v>
      </c>
      <c r="Y57" s="186">
        <f>IFERROR(X57/P57,"-")</f>
        <v>444.44444444444</v>
      </c>
      <c r="Z57" s="186">
        <f>IFERROR(X57/V57,"-")</f>
        <v>2000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>
        <v>1</v>
      </c>
      <c r="AW57" s="105">
        <f>IF(P57=0,"",IF(AV57=0,"",(AV57/P57)))</f>
        <v>0.11111111111111</v>
      </c>
      <c r="AX57" s="104"/>
      <c r="AY57" s="106">
        <f>IFERROR(AX57/AV57,"-")</f>
        <v>0</v>
      </c>
      <c r="AZ57" s="107"/>
      <c r="BA57" s="108">
        <f>IFERROR(AZ57/AV57,"-")</f>
        <v>0</v>
      </c>
      <c r="BB57" s="109"/>
      <c r="BC57" s="109"/>
      <c r="BD57" s="109"/>
      <c r="BE57" s="110">
        <v>1</v>
      </c>
      <c r="BF57" s="111">
        <f>IF(P57=0,"",IF(BE57=0,"",(BE57/P57)))</f>
        <v>0.11111111111111</v>
      </c>
      <c r="BG57" s="110">
        <v>1</v>
      </c>
      <c r="BH57" s="112">
        <f>IFERROR(BG57/BE57,"-")</f>
        <v>1</v>
      </c>
      <c r="BI57" s="113">
        <v>3000</v>
      </c>
      <c r="BJ57" s="114">
        <f>IFERROR(BI57/BE57,"-")</f>
        <v>3000</v>
      </c>
      <c r="BK57" s="115">
        <v>1</v>
      </c>
      <c r="BL57" s="115"/>
      <c r="BM57" s="115"/>
      <c r="BN57" s="117">
        <v>2</v>
      </c>
      <c r="BO57" s="118">
        <f>IF(P57=0,"",IF(BN57=0,"",(BN57/P57)))</f>
        <v>0.22222222222222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3</v>
      </c>
      <c r="BX57" s="125">
        <f>IF(P57=0,"",IF(BW57=0,"",(BW57/P57)))</f>
        <v>0.33333333333333</v>
      </c>
      <c r="BY57" s="126">
        <v>1</v>
      </c>
      <c r="BZ57" s="127">
        <f>IFERROR(BY57/BW57,"-")</f>
        <v>0.33333333333333</v>
      </c>
      <c r="CA57" s="128">
        <v>1000</v>
      </c>
      <c r="CB57" s="129">
        <f>IFERROR(CA57/BW57,"-")</f>
        <v>333.33333333333</v>
      </c>
      <c r="CC57" s="130">
        <v>1</v>
      </c>
      <c r="CD57" s="130"/>
      <c r="CE57" s="130"/>
      <c r="CF57" s="131">
        <v>2</v>
      </c>
      <c r="CG57" s="132">
        <f>IF(P57=0,"",IF(CF57=0,"",(CF57/P57)))</f>
        <v>0.22222222222222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2</v>
      </c>
      <c r="CP57" s="139">
        <v>4000</v>
      </c>
      <c r="CQ57" s="139">
        <v>3000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189" t="s">
        <v>190</v>
      </c>
      <c r="C58" s="189"/>
      <c r="D58" s="189" t="s">
        <v>191</v>
      </c>
      <c r="E58" s="189" t="s">
        <v>192</v>
      </c>
      <c r="F58" s="189" t="s">
        <v>63</v>
      </c>
      <c r="G58" s="88" t="s">
        <v>92</v>
      </c>
      <c r="H58" s="88" t="s">
        <v>65</v>
      </c>
      <c r="I58" s="88" t="s">
        <v>193</v>
      </c>
      <c r="J58" s="180">
        <v>144000</v>
      </c>
      <c r="K58" s="79">
        <v>9</v>
      </c>
      <c r="L58" s="79">
        <v>0</v>
      </c>
      <c r="M58" s="79">
        <v>60</v>
      </c>
      <c r="N58" s="89">
        <v>1</v>
      </c>
      <c r="O58" s="90">
        <v>0</v>
      </c>
      <c r="P58" s="91">
        <f>N58+O58</f>
        <v>1</v>
      </c>
      <c r="Q58" s="80">
        <f>IFERROR(P58/M58,"-")</f>
        <v>0.016666666666667</v>
      </c>
      <c r="R58" s="79">
        <v>0</v>
      </c>
      <c r="S58" s="79">
        <v>0</v>
      </c>
      <c r="T58" s="80">
        <f>IFERROR(R58/(P58),"-")</f>
        <v>0</v>
      </c>
      <c r="U58" s="186">
        <f>IFERROR(J58/SUM(N58:O59),"-")</f>
        <v>48000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-144000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1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194</v>
      </c>
      <c r="C59" s="189"/>
      <c r="D59" s="189" t="s">
        <v>191</v>
      </c>
      <c r="E59" s="189" t="s">
        <v>192</v>
      </c>
      <c r="F59" s="189" t="s">
        <v>68</v>
      </c>
      <c r="G59" s="88"/>
      <c r="H59" s="88"/>
      <c r="I59" s="88"/>
      <c r="J59" s="180"/>
      <c r="K59" s="79">
        <v>38</v>
      </c>
      <c r="L59" s="79">
        <v>22</v>
      </c>
      <c r="M59" s="79">
        <v>8</v>
      </c>
      <c r="N59" s="89">
        <v>2</v>
      </c>
      <c r="O59" s="90">
        <v>0</v>
      </c>
      <c r="P59" s="91">
        <f>N59+O59</f>
        <v>2</v>
      </c>
      <c r="Q59" s="80">
        <f>IFERROR(P59/M59,"-")</f>
        <v>0.25</v>
      </c>
      <c r="R59" s="79">
        <v>0</v>
      </c>
      <c r="S59" s="79">
        <v>1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0.5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>
        <v>1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0.42222222222222</v>
      </c>
      <c r="B60" s="189" t="s">
        <v>195</v>
      </c>
      <c r="C60" s="189"/>
      <c r="D60" s="189" t="s">
        <v>101</v>
      </c>
      <c r="E60" s="189" t="s">
        <v>102</v>
      </c>
      <c r="F60" s="189" t="s">
        <v>63</v>
      </c>
      <c r="G60" s="88" t="s">
        <v>196</v>
      </c>
      <c r="H60" s="88" t="s">
        <v>73</v>
      </c>
      <c r="I60" s="191" t="s">
        <v>183</v>
      </c>
      <c r="J60" s="180">
        <v>180000</v>
      </c>
      <c r="K60" s="79">
        <v>12</v>
      </c>
      <c r="L60" s="79">
        <v>0</v>
      </c>
      <c r="M60" s="79">
        <v>58</v>
      </c>
      <c r="N60" s="89">
        <v>3</v>
      </c>
      <c r="O60" s="90">
        <v>0</v>
      </c>
      <c r="P60" s="91">
        <f>N60+O60</f>
        <v>3</v>
      </c>
      <c r="Q60" s="80">
        <f>IFERROR(P60/M60,"-")</f>
        <v>0.051724137931034</v>
      </c>
      <c r="R60" s="79">
        <v>1</v>
      </c>
      <c r="S60" s="79">
        <v>1</v>
      </c>
      <c r="T60" s="80">
        <f>IFERROR(R60/(P60),"-")</f>
        <v>0.33333333333333</v>
      </c>
      <c r="U60" s="186">
        <f>IFERROR(J60/SUM(N60:O61),"-")</f>
        <v>45000</v>
      </c>
      <c r="V60" s="82">
        <v>3</v>
      </c>
      <c r="W60" s="80">
        <f>IF(P60=0,"-",V60/P60)</f>
        <v>1</v>
      </c>
      <c r="X60" s="185">
        <v>76000</v>
      </c>
      <c r="Y60" s="186">
        <f>IFERROR(X60/P60,"-")</f>
        <v>25333.333333333</v>
      </c>
      <c r="Z60" s="186">
        <f>IFERROR(X60/V60,"-")</f>
        <v>25333.333333333</v>
      </c>
      <c r="AA60" s="180">
        <f>SUM(X60:X61)-SUM(J60:J61)</f>
        <v>-104000</v>
      </c>
      <c r="AB60" s="83">
        <f>SUM(X60:X61)/SUM(J60:J61)</f>
        <v>0.42222222222222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0.33333333333333</v>
      </c>
      <c r="BG60" s="110">
        <v>1</v>
      </c>
      <c r="BH60" s="112">
        <f>IFERROR(BG60/BE60,"-")</f>
        <v>1</v>
      </c>
      <c r="BI60" s="113">
        <v>6000</v>
      </c>
      <c r="BJ60" s="114">
        <f>IFERROR(BI60/BE60,"-")</f>
        <v>6000</v>
      </c>
      <c r="BK60" s="115"/>
      <c r="BL60" s="115">
        <v>1</v>
      </c>
      <c r="BM60" s="115"/>
      <c r="BN60" s="117">
        <v>2</v>
      </c>
      <c r="BO60" s="118">
        <f>IF(P60=0,"",IF(BN60=0,"",(BN60/P60)))</f>
        <v>0.66666666666667</v>
      </c>
      <c r="BP60" s="119">
        <v>2</v>
      </c>
      <c r="BQ60" s="120">
        <f>IFERROR(BP60/BN60,"-")</f>
        <v>1</v>
      </c>
      <c r="BR60" s="121">
        <v>70000</v>
      </c>
      <c r="BS60" s="122">
        <f>IFERROR(BR60/BN60,"-")</f>
        <v>35000</v>
      </c>
      <c r="BT60" s="123">
        <v>1</v>
      </c>
      <c r="BU60" s="123"/>
      <c r="BV60" s="123">
        <v>1</v>
      </c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3</v>
      </c>
      <c r="CP60" s="139">
        <v>76000</v>
      </c>
      <c r="CQ60" s="139">
        <v>69000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197</v>
      </c>
      <c r="C61" s="189"/>
      <c r="D61" s="189" t="s">
        <v>101</v>
      </c>
      <c r="E61" s="189" t="s">
        <v>102</v>
      </c>
      <c r="F61" s="189" t="s">
        <v>68</v>
      </c>
      <c r="G61" s="88"/>
      <c r="H61" s="88"/>
      <c r="I61" s="88"/>
      <c r="J61" s="180"/>
      <c r="K61" s="79">
        <v>17</v>
      </c>
      <c r="L61" s="79">
        <v>16</v>
      </c>
      <c r="M61" s="79">
        <v>9</v>
      </c>
      <c r="N61" s="89">
        <v>1</v>
      </c>
      <c r="O61" s="90">
        <v>0</v>
      </c>
      <c r="P61" s="91">
        <f>N61+O61</f>
        <v>1</v>
      </c>
      <c r="Q61" s="80">
        <f>IFERROR(P61/M61,"-")</f>
        <v>0.11111111111111</v>
      </c>
      <c r="R61" s="79">
        <v>0</v>
      </c>
      <c r="S61" s="79">
        <v>1</v>
      </c>
      <c r="T61" s="80">
        <f>IFERROR(R61/(P61),"-")</f>
        <v>0</v>
      </c>
      <c r="U61" s="186"/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1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0.59444444444444</v>
      </c>
      <c r="B62" s="189" t="s">
        <v>198</v>
      </c>
      <c r="C62" s="189"/>
      <c r="D62" s="189" t="s">
        <v>177</v>
      </c>
      <c r="E62" s="189" t="s">
        <v>178</v>
      </c>
      <c r="F62" s="189" t="s">
        <v>63</v>
      </c>
      <c r="G62" s="88" t="s">
        <v>196</v>
      </c>
      <c r="H62" s="88" t="s">
        <v>73</v>
      </c>
      <c r="I62" s="88" t="s">
        <v>86</v>
      </c>
      <c r="J62" s="180">
        <v>180000</v>
      </c>
      <c r="K62" s="79">
        <v>4</v>
      </c>
      <c r="L62" s="79">
        <v>0</v>
      </c>
      <c r="M62" s="79">
        <v>23</v>
      </c>
      <c r="N62" s="89">
        <v>2</v>
      </c>
      <c r="O62" s="90">
        <v>0</v>
      </c>
      <c r="P62" s="91">
        <f>N62+O62</f>
        <v>2</v>
      </c>
      <c r="Q62" s="80">
        <f>IFERROR(P62/M62,"-")</f>
        <v>0.08695652173913</v>
      </c>
      <c r="R62" s="79">
        <v>0</v>
      </c>
      <c r="S62" s="79">
        <v>1</v>
      </c>
      <c r="T62" s="80">
        <f>IFERROR(R62/(P62),"-")</f>
        <v>0</v>
      </c>
      <c r="U62" s="186">
        <f>IFERROR(J62/SUM(N62:O63),"-")</f>
        <v>36000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-73000</v>
      </c>
      <c r="AB62" s="83">
        <f>SUM(X62:X63)/SUM(J62:J63)</f>
        <v>0.59444444444444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0.5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199</v>
      </c>
      <c r="C63" s="189"/>
      <c r="D63" s="189" t="s">
        <v>177</v>
      </c>
      <c r="E63" s="189" t="s">
        <v>178</v>
      </c>
      <c r="F63" s="189" t="s">
        <v>68</v>
      </c>
      <c r="G63" s="88"/>
      <c r="H63" s="88"/>
      <c r="I63" s="88"/>
      <c r="J63" s="180"/>
      <c r="K63" s="79">
        <v>26</v>
      </c>
      <c r="L63" s="79">
        <v>22</v>
      </c>
      <c r="M63" s="79">
        <v>2</v>
      </c>
      <c r="N63" s="89">
        <v>3</v>
      </c>
      <c r="O63" s="90">
        <v>0</v>
      </c>
      <c r="P63" s="91">
        <f>N63+O63</f>
        <v>3</v>
      </c>
      <c r="Q63" s="80">
        <f>IFERROR(P63/M63,"-")</f>
        <v>1.5</v>
      </c>
      <c r="R63" s="79">
        <v>1</v>
      </c>
      <c r="S63" s="79">
        <v>1</v>
      </c>
      <c r="T63" s="80">
        <f>IFERROR(R63/(P63),"-")</f>
        <v>0.33333333333333</v>
      </c>
      <c r="U63" s="186"/>
      <c r="V63" s="82">
        <v>0</v>
      </c>
      <c r="W63" s="80">
        <f>IF(P63=0,"-",V63/P63)</f>
        <v>0</v>
      </c>
      <c r="X63" s="185">
        <v>107000</v>
      </c>
      <c r="Y63" s="186">
        <f>IFERROR(X63/P63,"-")</f>
        <v>35666.666666667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0.33333333333333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0.33333333333333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>
        <v>1</v>
      </c>
      <c r="CG63" s="132">
        <f>IF(P63=0,"",IF(CF63=0,"",(CF63/P63)))</f>
        <v>0.33333333333333</v>
      </c>
      <c r="CH63" s="133">
        <v>1</v>
      </c>
      <c r="CI63" s="134">
        <f>IFERROR(CH63/CF63,"-")</f>
        <v>1</v>
      </c>
      <c r="CJ63" s="135">
        <v>1147000</v>
      </c>
      <c r="CK63" s="136">
        <f>IFERROR(CJ63/CF63,"-")</f>
        <v>1147000</v>
      </c>
      <c r="CL63" s="137"/>
      <c r="CM63" s="137"/>
      <c r="CN63" s="137">
        <v>1</v>
      </c>
      <c r="CO63" s="138">
        <v>0</v>
      </c>
      <c r="CP63" s="139">
        <v>107000</v>
      </c>
      <c r="CQ63" s="139">
        <v>1147000</v>
      </c>
      <c r="CR63" s="139"/>
      <c r="CS63" s="140" t="str">
        <f>IF(AND(CQ63=0,CR63=0),"",IF(AND(CQ63&lt;=100000,CR63&lt;=100000),"",IF(CQ63/CP63&gt;0.7,"男高",IF(CR63/CP63&gt;0.7,"女高",""))))</f>
        <v>男高</v>
      </c>
    </row>
    <row r="64" spans="1:98">
      <c r="A64" s="78">
        <f>AB64</f>
        <v>1.0482456140351</v>
      </c>
      <c r="B64" s="189" t="s">
        <v>200</v>
      </c>
      <c r="C64" s="189"/>
      <c r="D64" s="189" t="s">
        <v>82</v>
      </c>
      <c r="E64" s="189" t="s">
        <v>178</v>
      </c>
      <c r="F64" s="189" t="s">
        <v>63</v>
      </c>
      <c r="G64" s="88" t="s">
        <v>89</v>
      </c>
      <c r="H64" s="88" t="s">
        <v>65</v>
      </c>
      <c r="I64" s="191" t="s">
        <v>160</v>
      </c>
      <c r="J64" s="180">
        <v>228000</v>
      </c>
      <c r="K64" s="79">
        <v>7</v>
      </c>
      <c r="L64" s="79">
        <v>0</v>
      </c>
      <c r="M64" s="79">
        <v>28</v>
      </c>
      <c r="N64" s="89">
        <v>3</v>
      </c>
      <c r="O64" s="90">
        <v>0</v>
      </c>
      <c r="P64" s="91">
        <f>N64+O64</f>
        <v>3</v>
      </c>
      <c r="Q64" s="80">
        <f>IFERROR(P64/M64,"-")</f>
        <v>0.10714285714286</v>
      </c>
      <c r="R64" s="79">
        <v>1</v>
      </c>
      <c r="S64" s="79">
        <v>0</v>
      </c>
      <c r="T64" s="80">
        <f>IFERROR(R64/(P64),"-")</f>
        <v>0.33333333333333</v>
      </c>
      <c r="U64" s="186">
        <f>IFERROR(J64/SUM(N64:O65),"-")</f>
        <v>20727.272727273</v>
      </c>
      <c r="V64" s="82">
        <v>1</v>
      </c>
      <c r="W64" s="80">
        <f>IF(P64=0,"-",V64/P64)</f>
        <v>0.33333333333333</v>
      </c>
      <c r="X64" s="185">
        <v>14000</v>
      </c>
      <c r="Y64" s="186">
        <f>IFERROR(X64/P64,"-")</f>
        <v>4666.6666666667</v>
      </c>
      <c r="Z64" s="186">
        <f>IFERROR(X64/V64,"-")</f>
        <v>14000</v>
      </c>
      <c r="AA64" s="180">
        <f>SUM(X64:X65)-SUM(J64:J65)</f>
        <v>11000</v>
      </c>
      <c r="AB64" s="83">
        <f>SUM(X64:X65)/SUM(J64:J65)</f>
        <v>1.0482456140351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0.33333333333333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2</v>
      </c>
      <c r="BO64" s="118">
        <f>IF(P64=0,"",IF(BN64=0,"",(BN64/P64)))</f>
        <v>0.66666666666667</v>
      </c>
      <c r="BP64" s="119">
        <v>1</v>
      </c>
      <c r="BQ64" s="120">
        <f>IFERROR(BP64/BN64,"-")</f>
        <v>0.5</v>
      </c>
      <c r="BR64" s="121">
        <v>14000</v>
      </c>
      <c r="BS64" s="122">
        <f>IFERROR(BR64/BN64,"-")</f>
        <v>7000</v>
      </c>
      <c r="BT64" s="123"/>
      <c r="BU64" s="123"/>
      <c r="BV64" s="123">
        <v>1</v>
      </c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14000</v>
      </c>
      <c r="CQ64" s="139">
        <v>14000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201</v>
      </c>
      <c r="C65" s="189"/>
      <c r="D65" s="189" t="s">
        <v>82</v>
      </c>
      <c r="E65" s="189" t="s">
        <v>178</v>
      </c>
      <c r="F65" s="189" t="s">
        <v>68</v>
      </c>
      <c r="G65" s="88"/>
      <c r="H65" s="88"/>
      <c r="I65" s="88"/>
      <c r="J65" s="180"/>
      <c r="K65" s="79">
        <v>30</v>
      </c>
      <c r="L65" s="79">
        <v>22</v>
      </c>
      <c r="M65" s="79">
        <v>10</v>
      </c>
      <c r="N65" s="89">
        <v>8</v>
      </c>
      <c r="O65" s="90">
        <v>0</v>
      </c>
      <c r="P65" s="91">
        <f>N65+O65</f>
        <v>8</v>
      </c>
      <c r="Q65" s="80">
        <f>IFERROR(P65/M65,"-")</f>
        <v>0.8</v>
      </c>
      <c r="R65" s="79">
        <v>1</v>
      </c>
      <c r="S65" s="79">
        <v>1</v>
      </c>
      <c r="T65" s="80">
        <f>IFERROR(R65/(P65),"-")</f>
        <v>0.125</v>
      </c>
      <c r="U65" s="186"/>
      <c r="V65" s="82">
        <v>2</v>
      </c>
      <c r="W65" s="80">
        <f>IF(P65=0,"-",V65/P65)</f>
        <v>0.25</v>
      </c>
      <c r="X65" s="185">
        <v>225000</v>
      </c>
      <c r="Y65" s="186">
        <f>IFERROR(X65/P65,"-")</f>
        <v>28125</v>
      </c>
      <c r="Z65" s="186">
        <f>IFERROR(X65/V65,"-")</f>
        <v>112500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0.125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5</v>
      </c>
      <c r="BO65" s="118">
        <f>IF(P65=0,"",IF(BN65=0,"",(BN65/P65)))</f>
        <v>0.625</v>
      </c>
      <c r="BP65" s="119">
        <v>1</v>
      </c>
      <c r="BQ65" s="120">
        <f>IFERROR(BP65/BN65,"-")</f>
        <v>0.2</v>
      </c>
      <c r="BR65" s="121">
        <v>215000</v>
      </c>
      <c r="BS65" s="122">
        <f>IFERROR(BR65/BN65,"-")</f>
        <v>43000</v>
      </c>
      <c r="BT65" s="123"/>
      <c r="BU65" s="123"/>
      <c r="BV65" s="123">
        <v>1</v>
      </c>
      <c r="BW65" s="124">
        <v>2</v>
      </c>
      <c r="BX65" s="125">
        <f>IF(P65=0,"",IF(BW65=0,"",(BW65/P65)))</f>
        <v>0.25</v>
      </c>
      <c r="BY65" s="126">
        <v>1</v>
      </c>
      <c r="BZ65" s="127">
        <f>IFERROR(BY65/BW65,"-")</f>
        <v>0.5</v>
      </c>
      <c r="CA65" s="128">
        <v>10000</v>
      </c>
      <c r="CB65" s="129">
        <f>IFERROR(CA65/BW65,"-")</f>
        <v>5000</v>
      </c>
      <c r="CC65" s="130">
        <v>1</v>
      </c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2</v>
      </c>
      <c r="CP65" s="139">
        <v>225000</v>
      </c>
      <c r="CQ65" s="139">
        <v>215000</v>
      </c>
      <c r="CR65" s="139"/>
      <c r="CS65" s="140" t="str">
        <f>IF(AND(CQ65=0,CR65=0),"",IF(AND(CQ65&lt;=100000,CR65&lt;=100000),"",IF(CQ65/CP65&gt;0.7,"男高",IF(CR65/CP65&gt;0.7,"女高",""))))</f>
        <v>男高</v>
      </c>
    </row>
    <row r="66" spans="1:98">
      <c r="A66" s="78">
        <f>AB66</f>
        <v>0.23333333333333</v>
      </c>
      <c r="B66" s="189" t="s">
        <v>202</v>
      </c>
      <c r="C66" s="189"/>
      <c r="D66" s="189" t="s">
        <v>101</v>
      </c>
      <c r="E66" s="189" t="s">
        <v>102</v>
      </c>
      <c r="F66" s="189" t="s">
        <v>63</v>
      </c>
      <c r="G66" s="88" t="s">
        <v>203</v>
      </c>
      <c r="H66" s="88" t="s">
        <v>65</v>
      </c>
      <c r="I66" s="88" t="s">
        <v>155</v>
      </c>
      <c r="J66" s="180">
        <v>180000</v>
      </c>
      <c r="K66" s="79">
        <v>17</v>
      </c>
      <c r="L66" s="79">
        <v>0</v>
      </c>
      <c r="M66" s="79">
        <v>50</v>
      </c>
      <c r="N66" s="89">
        <v>4</v>
      </c>
      <c r="O66" s="90">
        <v>0</v>
      </c>
      <c r="P66" s="91">
        <f>N66+O66</f>
        <v>4</v>
      </c>
      <c r="Q66" s="80">
        <f>IFERROR(P66/M66,"-")</f>
        <v>0.08</v>
      </c>
      <c r="R66" s="79">
        <v>0</v>
      </c>
      <c r="S66" s="79">
        <v>1</v>
      </c>
      <c r="T66" s="80">
        <f>IFERROR(R66/(P66),"-")</f>
        <v>0</v>
      </c>
      <c r="U66" s="186">
        <f>IFERROR(J66/SUM(N66:O67),"-")</f>
        <v>16363.636363636</v>
      </c>
      <c r="V66" s="82">
        <v>1</v>
      </c>
      <c r="W66" s="80">
        <f>IF(P66=0,"-",V66/P66)</f>
        <v>0.25</v>
      </c>
      <c r="X66" s="185">
        <v>31000</v>
      </c>
      <c r="Y66" s="186">
        <f>IFERROR(X66/P66,"-")</f>
        <v>7750</v>
      </c>
      <c r="Z66" s="186">
        <f>IFERROR(X66/V66,"-")</f>
        <v>31000</v>
      </c>
      <c r="AA66" s="180">
        <f>SUM(X66:X67)-SUM(J66:J67)</f>
        <v>-138000</v>
      </c>
      <c r="AB66" s="83">
        <f>SUM(X66:X67)/SUM(J66:J67)</f>
        <v>0.23333333333333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2</v>
      </c>
      <c r="AN66" s="99">
        <f>IF(P66=0,"",IF(AM66=0,"",(AM66/P66)))</f>
        <v>0.5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0.25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0.25</v>
      </c>
      <c r="BP66" s="119">
        <v>1</v>
      </c>
      <c r="BQ66" s="120">
        <f>IFERROR(BP66/BN66,"-")</f>
        <v>1</v>
      </c>
      <c r="BR66" s="121">
        <v>31000</v>
      </c>
      <c r="BS66" s="122">
        <f>IFERROR(BR66/BN66,"-")</f>
        <v>31000</v>
      </c>
      <c r="BT66" s="123"/>
      <c r="BU66" s="123"/>
      <c r="BV66" s="123">
        <v>1</v>
      </c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31000</v>
      </c>
      <c r="CQ66" s="139">
        <v>31000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204</v>
      </c>
      <c r="C67" s="189"/>
      <c r="D67" s="189" t="s">
        <v>101</v>
      </c>
      <c r="E67" s="189" t="s">
        <v>102</v>
      </c>
      <c r="F67" s="189" t="s">
        <v>68</v>
      </c>
      <c r="G67" s="88"/>
      <c r="H67" s="88"/>
      <c r="I67" s="88"/>
      <c r="J67" s="180"/>
      <c r="K67" s="79">
        <v>16</v>
      </c>
      <c r="L67" s="79">
        <v>16</v>
      </c>
      <c r="M67" s="79">
        <v>6</v>
      </c>
      <c r="N67" s="89">
        <v>7</v>
      </c>
      <c r="O67" s="90">
        <v>0</v>
      </c>
      <c r="P67" s="91">
        <f>N67+O67</f>
        <v>7</v>
      </c>
      <c r="Q67" s="80">
        <f>IFERROR(P67/M67,"-")</f>
        <v>1.1666666666667</v>
      </c>
      <c r="R67" s="79">
        <v>1</v>
      </c>
      <c r="S67" s="79">
        <v>3</v>
      </c>
      <c r="T67" s="80">
        <f>IFERROR(R67/(P67),"-")</f>
        <v>0.14285714285714</v>
      </c>
      <c r="U67" s="186"/>
      <c r="V67" s="82">
        <v>1</v>
      </c>
      <c r="W67" s="80">
        <f>IF(P67=0,"-",V67/P67)</f>
        <v>0.14285714285714</v>
      </c>
      <c r="X67" s="185">
        <v>11000</v>
      </c>
      <c r="Y67" s="186">
        <f>IFERROR(X67/P67,"-")</f>
        <v>1571.4285714286</v>
      </c>
      <c r="Z67" s="186">
        <f>IFERROR(X67/V67,"-")</f>
        <v>11000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3</v>
      </c>
      <c r="BF67" s="111">
        <f>IF(P67=0,"",IF(BE67=0,"",(BE67/P67)))</f>
        <v>0.42857142857143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3</v>
      </c>
      <c r="BO67" s="118">
        <f>IF(P67=0,"",IF(BN67=0,"",(BN67/P67)))</f>
        <v>0.42857142857143</v>
      </c>
      <c r="BP67" s="119">
        <v>2</v>
      </c>
      <c r="BQ67" s="120">
        <f>IFERROR(BP67/BN67,"-")</f>
        <v>0.66666666666667</v>
      </c>
      <c r="BR67" s="121">
        <v>12000</v>
      </c>
      <c r="BS67" s="122">
        <f>IFERROR(BR67/BN67,"-")</f>
        <v>4000</v>
      </c>
      <c r="BT67" s="123">
        <v>1</v>
      </c>
      <c r="BU67" s="123"/>
      <c r="BV67" s="123">
        <v>1</v>
      </c>
      <c r="BW67" s="124">
        <v>1</v>
      </c>
      <c r="BX67" s="125">
        <f>IF(P67=0,"",IF(BW67=0,"",(BW67/P67)))</f>
        <v>0.14285714285714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11000</v>
      </c>
      <c r="CQ67" s="139">
        <v>11000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0.61111111111111</v>
      </c>
      <c r="B68" s="189" t="s">
        <v>205</v>
      </c>
      <c r="C68" s="189"/>
      <c r="D68" s="189" t="s">
        <v>177</v>
      </c>
      <c r="E68" s="189" t="s">
        <v>178</v>
      </c>
      <c r="F68" s="189" t="s">
        <v>63</v>
      </c>
      <c r="G68" s="88" t="s">
        <v>203</v>
      </c>
      <c r="H68" s="88" t="s">
        <v>73</v>
      </c>
      <c r="I68" s="190" t="s">
        <v>146</v>
      </c>
      <c r="J68" s="180">
        <v>108000</v>
      </c>
      <c r="K68" s="79">
        <v>8</v>
      </c>
      <c r="L68" s="79">
        <v>0</v>
      </c>
      <c r="M68" s="79">
        <v>35</v>
      </c>
      <c r="N68" s="89">
        <v>4</v>
      </c>
      <c r="O68" s="90">
        <v>0</v>
      </c>
      <c r="P68" s="91">
        <f>N68+O68</f>
        <v>4</v>
      </c>
      <c r="Q68" s="80">
        <f>IFERROR(P68/M68,"-")</f>
        <v>0.11428571428571</v>
      </c>
      <c r="R68" s="79">
        <v>0</v>
      </c>
      <c r="S68" s="79">
        <v>3</v>
      </c>
      <c r="T68" s="80">
        <f>IFERROR(R68/(P68),"-")</f>
        <v>0</v>
      </c>
      <c r="U68" s="186">
        <f>IFERROR(J68/SUM(N68:O69),"-")</f>
        <v>13500</v>
      </c>
      <c r="V68" s="82">
        <v>1</v>
      </c>
      <c r="W68" s="80">
        <f>IF(P68=0,"-",V68/P68)</f>
        <v>0.25</v>
      </c>
      <c r="X68" s="185">
        <v>6000</v>
      </c>
      <c r="Y68" s="186">
        <f>IFERROR(X68/P68,"-")</f>
        <v>1500</v>
      </c>
      <c r="Z68" s="186">
        <f>IFERROR(X68/V68,"-")</f>
        <v>6000</v>
      </c>
      <c r="AA68" s="180">
        <f>SUM(X68:X69)-SUM(J68:J69)</f>
        <v>-42000</v>
      </c>
      <c r="AB68" s="83">
        <f>SUM(X68:X69)/SUM(J68:J69)</f>
        <v>0.61111111111111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0.25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3</v>
      </c>
      <c r="BO68" s="118">
        <f>IF(P68=0,"",IF(BN68=0,"",(BN68/P68)))</f>
        <v>0.75</v>
      </c>
      <c r="BP68" s="119">
        <v>1</v>
      </c>
      <c r="BQ68" s="120">
        <f>IFERROR(BP68/BN68,"-")</f>
        <v>0.33333333333333</v>
      </c>
      <c r="BR68" s="121">
        <v>6000</v>
      </c>
      <c r="BS68" s="122">
        <f>IFERROR(BR68/BN68,"-")</f>
        <v>2000</v>
      </c>
      <c r="BT68" s="123"/>
      <c r="BU68" s="123">
        <v>1</v>
      </c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6000</v>
      </c>
      <c r="CQ68" s="139">
        <v>6000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206</v>
      </c>
      <c r="C69" s="189"/>
      <c r="D69" s="189" t="s">
        <v>177</v>
      </c>
      <c r="E69" s="189" t="s">
        <v>178</v>
      </c>
      <c r="F69" s="189" t="s">
        <v>68</v>
      </c>
      <c r="G69" s="88"/>
      <c r="H69" s="88"/>
      <c r="I69" s="88"/>
      <c r="J69" s="180"/>
      <c r="K69" s="79">
        <v>10</v>
      </c>
      <c r="L69" s="79">
        <v>10</v>
      </c>
      <c r="M69" s="79">
        <v>8</v>
      </c>
      <c r="N69" s="89">
        <v>4</v>
      </c>
      <c r="O69" s="90">
        <v>0</v>
      </c>
      <c r="P69" s="91">
        <f>N69+O69</f>
        <v>4</v>
      </c>
      <c r="Q69" s="80">
        <f>IFERROR(P69/M69,"-")</f>
        <v>0.5</v>
      </c>
      <c r="R69" s="79">
        <v>0</v>
      </c>
      <c r="S69" s="79">
        <v>2</v>
      </c>
      <c r="T69" s="80">
        <f>IFERROR(R69/(P69),"-")</f>
        <v>0</v>
      </c>
      <c r="U69" s="186"/>
      <c r="V69" s="82">
        <v>1</v>
      </c>
      <c r="W69" s="80">
        <f>IF(P69=0,"-",V69/P69)</f>
        <v>0.25</v>
      </c>
      <c r="X69" s="185">
        <v>60000</v>
      </c>
      <c r="Y69" s="186">
        <f>IFERROR(X69/P69,"-")</f>
        <v>15000</v>
      </c>
      <c r="Z69" s="186">
        <f>IFERROR(X69/V69,"-")</f>
        <v>60000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0.25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2</v>
      </c>
      <c r="BO69" s="118">
        <f>IF(P69=0,"",IF(BN69=0,"",(BN69/P69)))</f>
        <v>0.5</v>
      </c>
      <c r="BP69" s="119">
        <v>1</v>
      </c>
      <c r="BQ69" s="120">
        <f>IFERROR(BP69/BN69,"-")</f>
        <v>0.5</v>
      </c>
      <c r="BR69" s="121">
        <v>230000</v>
      </c>
      <c r="BS69" s="122">
        <f>IFERROR(BR69/BN69,"-")</f>
        <v>115000</v>
      </c>
      <c r="BT69" s="123"/>
      <c r="BU69" s="123"/>
      <c r="BV69" s="123">
        <v>1</v>
      </c>
      <c r="BW69" s="124">
        <v>1</v>
      </c>
      <c r="BX69" s="125">
        <f>IF(P69=0,"",IF(BW69=0,"",(BW69/P69)))</f>
        <v>0.25</v>
      </c>
      <c r="BY69" s="126">
        <v>1</v>
      </c>
      <c r="BZ69" s="127">
        <f>IFERROR(BY69/BW69,"-")</f>
        <v>1</v>
      </c>
      <c r="CA69" s="128">
        <v>57000</v>
      </c>
      <c r="CB69" s="129">
        <f>IFERROR(CA69/BW69,"-")</f>
        <v>57000</v>
      </c>
      <c r="CC69" s="130"/>
      <c r="CD69" s="130"/>
      <c r="CE69" s="130">
        <v>1</v>
      </c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1</v>
      </c>
      <c r="CP69" s="139">
        <v>60000</v>
      </c>
      <c r="CQ69" s="139">
        <v>230000</v>
      </c>
      <c r="CR69" s="139"/>
      <c r="CS69" s="140" t="str">
        <f>IF(AND(CQ69=0,CR69=0),"",IF(AND(CQ69&lt;=100000,CR69&lt;=100000),"",IF(CQ69/CP69&gt;0.7,"男高",IF(CR69/CP69&gt;0.7,"女高",""))))</f>
        <v>男高</v>
      </c>
    </row>
    <row r="70" spans="1:98">
      <c r="A70" s="78">
        <f>AB70</f>
        <v>15.71568627451</v>
      </c>
      <c r="B70" s="189" t="s">
        <v>207</v>
      </c>
      <c r="C70" s="189"/>
      <c r="D70" s="189" t="s">
        <v>133</v>
      </c>
      <c r="E70" s="189" t="s">
        <v>62</v>
      </c>
      <c r="F70" s="189" t="s">
        <v>63</v>
      </c>
      <c r="G70" s="88" t="s">
        <v>174</v>
      </c>
      <c r="H70" s="88" t="s">
        <v>208</v>
      </c>
      <c r="I70" s="190" t="s">
        <v>66</v>
      </c>
      <c r="J70" s="180">
        <v>102000</v>
      </c>
      <c r="K70" s="79">
        <v>10</v>
      </c>
      <c r="L70" s="79">
        <v>0</v>
      </c>
      <c r="M70" s="79">
        <v>33</v>
      </c>
      <c r="N70" s="89">
        <v>1</v>
      </c>
      <c r="O70" s="90">
        <v>0</v>
      </c>
      <c r="P70" s="91">
        <f>N70+O70</f>
        <v>1</v>
      </c>
      <c r="Q70" s="80">
        <f>IFERROR(P70/M70,"-")</f>
        <v>0.03030303030303</v>
      </c>
      <c r="R70" s="79">
        <v>0</v>
      </c>
      <c r="S70" s="79">
        <v>0</v>
      </c>
      <c r="T70" s="80">
        <f>IFERROR(R70/(P70),"-")</f>
        <v>0</v>
      </c>
      <c r="U70" s="186">
        <f>IFERROR(J70/SUM(N70:O71),"-")</f>
        <v>34000</v>
      </c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>
        <f>SUM(X70:X71)-SUM(J70:J71)</f>
        <v>1501000</v>
      </c>
      <c r="AB70" s="83">
        <f>SUM(X70:X71)/SUM(J70:J71)</f>
        <v>15.71568627451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1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209</v>
      </c>
      <c r="C71" s="189"/>
      <c r="D71" s="189" t="s">
        <v>133</v>
      </c>
      <c r="E71" s="189" t="s">
        <v>62</v>
      </c>
      <c r="F71" s="189" t="s">
        <v>68</v>
      </c>
      <c r="G71" s="88"/>
      <c r="H71" s="88"/>
      <c r="I71" s="88"/>
      <c r="J71" s="180"/>
      <c r="K71" s="79">
        <v>19</v>
      </c>
      <c r="L71" s="79">
        <v>17</v>
      </c>
      <c r="M71" s="79">
        <v>5</v>
      </c>
      <c r="N71" s="89">
        <v>2</v>
      </c>
      <c r="O71" s="90">
        <v>0</v>
      </c>
      <c r="P71" s="91">
        <f>N71+O71</f>
        <v>2</v>
      </c>
      <c r="Q71" s="80">
        <f>IFERROR(P71/M71,"-")</f>
        <v>0.4</v>
      </c>
      <c r="R71" s="79">
        <v>1</v>
      </c>
      <c r="S71" s="79">
        <v>1</v>
      </c>
      <c r="T71" s="80">
        <f>IFERROR(R71/(P71),"-")</f>
        <v>0.5</v>
      </c>
      <c r="U71" s="186"/>
      <c r="V71" s="82">
        <v>2</v>
      </c>
      <c r="W71" s="80">
        <f>IF(P71=0,"-",V71/P71)</f>
        <v>1</v>
      </c>
      <c r="X71" s="185">
        <v>1603000</v>
      </c>
      <c r="Y71" s="186">
        <f>IFERROR(X71/P71,"-")</f>
        <v>801500</v>
      </c>
      <c r="Z71" s="186">
        <f>IFERROR(X71/V71,"-")</f>
        <v>801500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>
        <v>1</v>
      </c>
      <c r="BQ71" s="120">
        <f>IFERROR(BP71/BN71,"-")</f>
        <v>1</v>
      </c>
      <c r="BR71" s="121">
        <v>3000</v>
      </c>
      <c r="BS71" s="122">
        <f>IFERROR(BR71/BN71,"-")</f>
        <v>3000</v>
      </c>
      <c r="BT71" s="123">
        <v>1</v>
      </c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>
        <v>1</v>
      </c>
      <c r="CG71" s="132">
        <f>IF(P71=0,"",IF(CF71=0,"",(CF71/P71)))</f>
        <v>0.5</v>
      </c>
      <c r="CH71" s="133">
        <v>1</v>
      </c>
      <c r="CI71" s="134">
        <f>IFERROR(CH71/CF71,"-")</f>
        <v>1</v>
      </c>
      <c r="CJ71" s="135">
        <v>1600000</v>
      </c>
      <c r="CK71" s="136">
        <f>IFERROR(CJ71/CF71,"-")</f>
        <v>1600000</v>
      </c>
      <c r="CL71" s="137"/>
      <c r="CM71" s="137"/>
      <c r="CN71" s="137">
        <v>1</v>
      </c>
      <c r="CO71" s="138">
        <v>2</v>
      </c>
      <c r="CP71" s="139">
        <v>1603000</v>
      </c>
      <c r="CQ71" s="139">
        <v>1600000</v>
      </c>
      <c r="CR71" s="139"/>
      <c r="CS71" s="140" t="str">
        <f>IF(AND(CQ71=0,CR71=0),"",IF(AND(CQ71&lt;=100000,CR71&lt;=100000),"",IF(CQ71/CP71&gt;0.7,"男高",IF(CR71/CP71&gt;0.7,"女高",""))))</f>
        <v>男高</v>
      </c>
    </row>
    <row r="72" spans="1:98">
      <c r="A72" s="78">
        <f>AB72</f>
        <v>0</v>
      </c>
      <c r="B72" s="189" t="s">
        <v>210</v>
      </c>
      <c r="C72" s="189"/>
      <c r="D72" s="189" t="s">
        <v>133</v>
      </c>
      <c r="E72" s="189" t="s">
        <v>78</v>
      </c>
      <c r="F72" s="189" t="s">
        <v>63</v>
      </c>
      <c r="G72" s="88" t="s">
        <v>182</v>
      </c>
      <c r="H72" s="88" t="s">
        <v>208</v>
      </c>
      <c r="I72" s="190" t="s">
        <v>79</v>
      </c>
      <c r="J72" s="180">
        <v>102000</v>
      </c>
      <c r="K72" s="79">
        <v>2</v>
      </c>
      <c r="L72" s="79">
        <v>0</v>
      </c>
      <c r="M72" s="79">
        <v>13</v>
      </c>
      <c r="N72" s="89">
        <v>1</v>
      </c>
      <c r="O72" s="90">
        <v>0</v>
      </c>
      <c r="P72" s="91">
        <f>N72+O72</f>
        <v>1</v>
      </c>
      <c r="Q72" s="80">
        <f>IFERROR(P72/M72,"-")</f>
        <v>0.076923076923077</v>
      </c>
      <c r="R72" s="79">
        <v>0</v>
      </c>
      <c r="S72" s="79">
        <v>0</v>
      </c>
      <c r="T72" s="80">
        <f>IFERROR(R72/(P72),"-")</f>
        <v>0</v>
      </c>
      <c r="U72" s="186">
        <f>IFERROR(J72/SUM(N72:O73),"-")</f>
        <v>51000</v>
      </c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>
        <f>SUM(X72:X73)-SUM(J72:J73)</f>
        <v>-102000</v>
      </c>
      <c r="AB72" s="83">
        <f>SUM(X72:X73)/SUM(J72:J73)</f>
        <v>0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1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211</v>
      </c>
      <c r="C73" s="189"/>
      <c r="D73" s="189" t="s">
        <v>133</v>
      </c>
      <c r="E73" s="189" t="s">
        <v>78</v>
      </c>
      <c r="F73" s="189" t="s">
        <v>68</v>
      </c>
      <c r="G73" s="88"/>
      <c r="H73" s="88"/>
      <c r="I73" s="88"/>
      <c r="J73" s="180"/>
      <c r="K73" s="79">
        <v>13</v>
      </c>
      <c r="L73" s="79">
        <v>11</v>
      </c>
      <c r="M73" s="79">
        <v>3</v>
      </c>
      <c r="N73" s="89">
        <v>1</v>
      </c>
      <c r="O73" s="90">
        <v>0</v>
      </c>
      <c r="P73" s="91">
        <f>N73+O73</f>
        <v>1</v>
      </c>
      <c r="Q73" s="80">
        <f>IFERROR(P73/M73,"-")</f>
        <v>0.33333333333333</v>
      </c>
      <c r="R73" s="79">
        <v>0</v>
      </c>
      <c r="S73" s="79">
        <v>1</v>
      </c>
      <c r="T73" s="80">
        <f>IFERROR(R73/(P73),"-")</f>
        <v>0</v>
      </c>
      <c r="U73" s="186"/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1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3.3461538461538</v>
      </c>
      <c r="B74" s="189" t="s">
        <v>212</v>
      </c>
      <c r="C74" s="189"/>
      <c r="D74" s="189" t="s">
        <v>213</v>
      </c>
      <c r="E74" s="189" t="s">
        <v>78</v>
      </c>
      <c r="F74" s="189" t="s">
        <v>63</v>
      </c>
      <c r="G74" s="88" t="s">
        <v>84</v>
      </c>
      <c r="H74" s="88" t="s">
        <v>208</v>
      </c>
      <c r="I74" s="191" t="s">
        <v>160</v>
      </c>
      <c r="J74" s="180">
        <v>78000</v>
      </c>
      <c r="K74" s="79">
        <v>4</v>
      </c>
      <c r="L74" s="79">
        <v>0</v>
      </c>
      <c r="M74" s="79">
        <v>20</v>
      </c>
      <c r="N74" s="89">
        <v>1</v>
      </c>
      <c r="O74" s="90">
        <v>0</v>
      </c>
      <c r="P74" s="91">
        <f>N74+O74</f>
        <v>1</v>
      </c>
      <c r="Q74" s="80">
        <f>IFERROR(P74/M74,"-")</f>
        <v>0.05</v>
      </c>
      <c r="R74" s="79">
        <v>0</v>
      </c>
      <c r="S74" s="79">
        <v>0</v>
      </c>
      <c r="T74" s="80">
        <f>IFERROR(R74/(P74),"-")</f>
        <v>0</v>
      </c>
      <c r="U74" s="186">
        <f>IFERROR(J74/SUM(N74:O75),"-")</f>
        <v>19500</v>
      </c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>
        <f>SUM(X74:X75)-SUM(J74:J75)</f>
        <v>183000</v>
      </c>
      <c r="AB74" s="83">
        <f>SUM(X74:X75)/SUM(J74:J75)</f>
        <v>3.3461538461538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1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214</v>
      </c>
      <c r="C75" s="189"/>
      <c r="D75" s="189" t="s">
        <v>213</v>
      </c>
      <c r="E75" s="189" t="s">
        <v>78</v>
      </c>
      <c r="F75" s="189" t="s">
        <v>68</v>
      </c>
      <c r="G75" s="88"/>
      <c r="H75" s="88"/>
      <c r="I75" s="88"/>
      <c r="J75" s="180"/>
      <c r="K75" s="79">
        <v>17</v>
      </c>
      <c r="L75" s="79">
        <v>12</v>
      </c>
      <c r="M75" s="79">
        <v>4</v>
      </c>
      <c r="N75" s="89">
        <v>3</v>
      </c>
      <c r="O75" s="90">
        <v>0</v>
      </c>
      <c r="P75" s="91">
        <f>N75+O75</f>
        <v>3</v>
      </c>
      <c r="Q75" s="80">
        <f>IFERROR(P75/M75,"-")</f>
        <v>0.75</v>
      </c>
      <c r="R75" s="79">
        <v>0</v>
      </c>
      <c r="S75" s="79">
        <v>2</v>
      </c>
      <c r="T75" s="80">
        <f>IFERROR(R75/(P75),"-")</f>
        <v>0</v>
      </c>
      <c r="U75" s="186"/>
      <c r="V75" s="82">
        <v>2</v>
      </c>
      <c r="W75" s="80">
        <f>IF(P75=0,"-",V75/P75)</f>
        <v>0.66666666666667</v>
      </c>
      <c r="X75" s="185">
        <v>261000</v>
      </c>
      <c r="Y75" s="186">
        <f>IFERROR(X75/P75,"-")</f>
        <v>87000</v>
      </c>
      <c r="Z75" s="186">
        <f>IFERROR(X75/V75,"-")</f>
        <v>130500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0.33333333333333</v>
      </c>
      <c r="BP75" s="119">
        <v>1</v>
      </c>
      <c r="BQ75" s="120">
        <f>IFERROR(BP75/BN75,"-")</f>
        <v>1</v>
      </c>
      <c r="BR75" s="121">
        <v>217000</v>
      </c>
      <c r="BS75" s="122">
        <f>IFERROR(BR75/BN75,"-")</f>
        <v>217000</v>
      </c>
      <c r="BT75" s="123"/>
      <c r="BU75" s="123"/>
      <c r="BV75" s="123">
        <v>1</v>
      </c>
      <c r="BW75" s="124">
        <v>1</v>
      </c>
      <c r="BX75" s="125">
        <f>IF(P75=0,"",IF(BW75=0,"",(BW75/P75)))</f>
        <v>0.33333333333333</v>
      </c>
      <c r="BY75" s="126">
        <v>1</v>
      </c>
      <c r="BZ75" s="127">
        <f>IFERROR(BY75/BW75,"-")</f>
        <v>1</v>
      </c>
      <c r="CA75" s="128">
        <v>44000</v>
      </c>
      <c r="CB75" s="129">
        <f>IFERROR(CA75/BW75,"-")</f>
        <v>44000</v>
      </c>
      <c r="CC75" s="130"/>
      <c r="CD75" s="130"/>
      <c r="CE75" s="130">
        <v>1</v>
      </c>
      <c r="CF75" s="131">
        <v>1</v>
      </c>
      <c r="CG75" s="132">
        <f>IF(P75=0,"",IF(CF75=0,"",(CF75/P75)))</f>
        <v>0.33333333333333</v>
      </c>
      <c r="CH75" s="133"/>
      <c r="CI75" s="134">
        <f>IFERROR(CH75/CF75,"-")</f>
        <v>0</v>
      </c>
      <c r="CJ75" s="135"/>
      <c r="CK75" s="136">
        <f>IFERROR(CJ75/CF75,"-")</f>
        <v>0</v>
      </c>
      <c r="CL75" s="137"/>
      <c r="CM75" s="137"/>
      <c r="CN75" s="137"/>
      <c r="CO75" s="138">
        <v>2</v>
      </c>
      <c r="CP75" s="139">
        <v>261000</v>
      </c>
      <c r="CQ75" s="139">
        <v>217000</v>
      </c>
      <c r="CR75" s="139"/>
      <c r="CS75" s="140" t="str">
        <f>IF(AND(CQ75=0,CR75=0),"",IF(AND(CQ75&lt;=100000,CR75&lt;=100000),"",IF(CQ75/CP75&gt;0.7,"男高",IF(CR75/CP75&gt;0.7,"女高",""))))</f>
        <v>男高</v>
      </c>
    </row>
    <row r="76" spans="1:98">
      <c r="A76" s="78">
        <f>AB76</f>
        <v>1.0833333333333</v>
      </c>
      <c r="B76" s="189" t="s">
        <v>215</v>
      </c>
      <c r="C76" s="189"/>
      <c r="D76" s="189" t="s">
        <v>133</v>
      </c>
      <c r="E76" s="189" t="s">
        <v>102</v>
      </c>
      <c r="F76" s="189" t="s">
        <v>63</v>
      </c>
      <c r="G76" s="88" t="s">
        <v>196</v>
      </c>
      <c r="H76" s="88" t="s">
        <v>135</v>
      </c>
      <c r="I76" s="88" t="s">
        <v>216</v>
      </c>
      <c r="J76" s="180">
        <v>60000</v>
      </c>
      <c r="K76" s="79">
        <v>6</v>
      </c>
      <c r="L76" s="79">
        <v>0</v>
      </c>
      <c r="M76" s="79">
        <v>24</v>
      </c>
      <c r="N76" s="89">
        <v>4</v>
      </c>
      <c r="O76" s="90">
        <v>0</v>
      </c>
      <c r="P76" s="91">
        <f>N76+O76</f>
        <v>4</v>
      </c>
      <c r="Q76" s="80">
        <f>IFERROR(P76/M76,"-")</f>
        <v>0.16666666666667</v>
      </c>
      <c r="R76" s="79">
        <v>0</v>
      </c>
      <c r="S76" s="79">
        <v>3</v>
      </c>
      <c r="T76" s="80">
        <f>IFERROR(R76/(P76),"-")</f>
        <v>0</v>
      </c>
      <c r="U76" s="186">
        <f>IFERROR(J76/SUM(N76:O77),"-")</f>
        <v>8571.4285714286</v>
      </c>
      <c r="V76" s="82">
        <v>1</v>
      </c>
      <c r="W76" s="80">
        <f>IF(P76=0,"-",V76/P76)</f>
        <v>0.25</v>
      </c>
      <c r="X76" s="185">
        <v>61000</v>
      </c>
      <c r="Y76" s="186">
        <f>IFERROR(X76/P76,"-")</f>
        <v>15250</v>
      </c>
      <c r="Z76" s="186">
        <f>IFERROR(X76/V76,"-")</f>
        <v>61000</v>
      </c>
      <c r="AA76" s="180">
        <f>SUM(X76:X77)-SUM(J76:J77)</f>
        <v>5000</v>
      </c>
      <c r="AB76" s="83">
        <f>SUM(X76:X77)/SUM(J76:J77)</f>
        <v>1.0833333333333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>
        <v>1</v>
      </c>
      <c r="AN76" s="99">
        <f>IF(P76=0,"",IF(AM76=0,"",(AM76/P76)))</f>
        <v>0.25</v>
      </c>
      <c r="AO76" s="98"/>
      <c r="AP76" s="100">
        <f>IFERROR(AO76/AM76,"-")</f>
        <v>0</v>
      </c>
      <c r="AQ76" s="101"/>
      <c r="AR76" s="102">
        <f>IFERROR(AQ76/AM76,"-")</f>
        <v>0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1</v>
      </c>
      <c r="BF76" s="111">
        <f>IF(P76=0,"",IF(BE76=0,"",(BE76/P76)))</f>
        <v>0.25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>
        <v>2</v>
      </c>
      <c r="BO76" s="118">
        <f>IF(P76=0,"",IF(BN76=0,"",(BN76/P76)))</f>
        <v>0.5</v>
      </c>
      <c r="BP76" s="119">
        <v>1</v>
      </c>
      <c r="BQ76" s="120">
        <f>IFERROR(BP76/BN76,"-")</f>
        <v>0.5</v>
      </c>
      <c r="BR76" s="121">
        <v>61000</v>
      </c>
      <c r="BS76" s="122">
        <f>IFERROR(BR76/BN76,"-")</f>
        <v>30500</v>
      </c>
      <c r="BT76" s="123"/>
      <c r="BU76" s="123"/>
      <c r="BV76" s="123">
        <v>1</v>
      </c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61000</v>
      </c>
      <c r="CQ76" s="139">
        <v>61000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217</v>
      </c>
      <c r="C77" s="189"/>
      <c r="D77" s="189" t="s">
        <v>133</v>
      </c>
      <c r="E77" s="189" t="s">
        <v>102</v>
      </c>
      <c r="F77" s="189" t="s">
        <v>68</v>
      </c>
      <c r="G77" s="88"/>
      <c r="H77" s="88"/>
      <c r="I77" s="88"/>
      <c r="J77" s="180"/>
      <c r="K77" s="79">
        <v>9</v>
      </c>
      <c r="L77" s="79">
        <v>9</v>
      </c>
      <c r="M77" s="79">
        <v>3</v>
      </c>
      <c r="N77" s="89">
        <v>3</v>
      </c>
      <c r="O77" s="90">
        <v>0</v>
      </c>
      <c r="P77" s="91">
        <f>N77+O77</f>
        <v>3</v>
      </c>
      <c r="Q77" s="80">
        <f>IFERROR(P77/M77,"-")</f>
        <v>1</v>
      </c>
      <c r="R77" s="79">
        <v>1</v>
      </c>
      <c r="S77" s="79">
        <v>0</v>
      </c>
      <c r="T77" s="80">
        <f>IFERROR(R77/(P77),"-")</f>
        <v>0.33333333333333</v>
      </c>
      <c r="U77" s="186"/>
      <c r="V77" s="82">
        <v>1</v>
      </c>
      <c r="W77" s="80">
        <f>IF(P77=0,"-",V77/P77)</f>
        <v>0.33333333333333</v>
      </c>
      <c r="X77" s="185">
        <v>4000</v>
      </c>
      <c r="Y77" s="186">
        <f>IFERROR(X77/P77,"-")</f>
        <v>1333.3333333333</v>
      </c>
      <c r="Z77" s="186">
        <f>IFERROR(X77/V77,"-")</f>
        <v>4000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0.33333333333333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>
        <v>1</v>
      </c>
      <c r="BX77" s="125">
        <f>IF(P77=0,"",IF(BW77=0,"",(BW77/P77)))</f>
        <v>0.33333333333333</v>
      </c>
      <c r="BY77" s="126">
        <v>1</v>
      </c>
      <c r="BZ77" s="127">
        <f>IFERROR(BY77/BW77,"-")</f>
        <v>1</v>
      </c>
      <c r="CA77" s="128">
        <v>4000</v>
      </c>
      <c r="CB77" s="129">
        <f>IFERROR(CA77/BW77,"-")</f>
        <v>4000</v>
      </c>
      <c r="CC77" s="130"/>
      <c r="CD77" s="130">
        <v>1</v>
      </c>
      <c r="CE77" s="130"/>
      <c r="CF77" s="131">
        <v>1</v>
      </c>
      <c r="CG77" s="132">
        <f>IF(P77=0,"",IF(CF77=0,"",(CF77/P77)))</f>
        <v>0.33333333333333</v>
      </c>
      <c r="CH77" s="133"/>
      <c r="CI77" s="134">
        <f>IFERROR(CH77/CF77,"-")</f>
        <v>0</v>
      </c>
      <c r="CJ77" s="135"/>
      <c r="CK77" s="136">
        <f>IFERROR(CJ77/CF77,"-")</f>
        <v>0</v>
      </c>
      <c r="CL77" s="137"/>
      <c r="CM77" s="137"/>
      <c r="CN77" s="137"/>
      <c r="CO77" s="138">
        <v>1</v>
      </c>
      <c r="CP77" s="139">
        <v>4000</v>
      </c>
      <c r="CQ77" s="139">
        <v>4000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0.083333333333333</v>
      </c>
      <c r="B78" s="189" t="s">
        <v>218</v>
      </c>
      <c r="C78" s="189"/>
      <c r="D78" s="189" t="s">
        <v>148</v>
      </c>
      <c r="E78" s="189" t="s">
        <v>105</v>
      </c>
      <c r="F78" s="189" t="s">
        <v>63</v>
      </c>
      <c r="G78" s="88" t="s">
        <v>196</v>
      </c>
      <c r="H78" s="88" t="s">
        <v>135</v>
      </c>
      <c r="I78" s="88" t="s">
        <v>136</v>
      </c>
      <c r="J78" s="180">
        <v>60000</v>
      </c>
      <c r="K78" s="79">
        <v>12</v>
      </c>
      <c r="L78" s="79">
        <v>0</v>
      </c>
      <c r="M78" s="79">
        <v>80</v>
      </c>
      <c r="N78" s="89">
        <v>5</v>
      </c>
      <c r="O78" s="90">
        <v>0</v>
      </c>
      <c r="P78" s="91">
        <f>N78+O78</f>
        <v>5</v>
      </c>
      <c r="Q78" s="80">
        <f>IFERROR(P78/M78,"-")</f>
        <v>0.0625</v>
      </c>
      <c r="R78" s="79">
        <v>0</v>
      </c>
      <c r="S78" s="79">
        <v>2</v>
      </c>
      <c r="T78" s="80">
        <f>IFERROR(R78/(P78),"-")</f>
        <v>0</v>
      </c>
      <c r="U78" s="186">
        <f>IFERROR(J78/SUM(N78:O79),"-")</f>
        <v>7500</v>
      </c>
      <c r="V78" s="82">
        <v>1</v>
      </c>
      <c r="W78" s="80">
        <f>IF(P78=0,"-",V78/P78)</f>
        <v>0.2</v>
      </c>
      <c r="X78" s="185">
        <v>5000</v>
      </c>
      <c r="Y78" s="186">
        <f>IFERROR(X78/P78,"-")</f>
        <v>1000</v>
      </c>
      <c r="Z78" s="186">
        <f>IFERROR(X78/V78,"-")</f>
        <v>5000</v>
      </c>
      <c r="AA78" s="180">
        <f>SUM(X78:X79)-SUM(J78:J79)</f>
        <v>-55000</v>
      </c>
      <c r="AB78" s="83">
        <f>SUM(X78:X79)/SUM(J78:J79)</f>
        <v>0.083333333333333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2</v>
      </c>
      <c r="BF78" s="111">
        <f>IF(P78=0,"",IF(BE78=0,"",(BE78/P78)))</f>
        <v>0.4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>
        <v>3</v>
      </c>
      <c r="BO78" s="118">
        <f>IF(P78=0,"",IF(BN78=0,"",(BN78/P78)))</f>
        <v>0.6</v>
      </c>
      <c r="BP78" s="119">
        <v>1</v>
      </c>
      <c r="BQ78" s="120">
        <f>IFERROR(BP78/BN78,"-")</f>
        <v>0.33333333333333</v>
      </c>
      <c r="BR78" s="121">
        <v>5000</v>
      </c>
      <c r="BS78" s="122">
        <f>IFERROR(BR78/BN78,"-")</f>
        <v>1666.6666666667</v>
      </c>
      <c r="BT78" s="123">
        <v>1</v>
      </c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5000</v>
      </c>
      <c r="CQ78" s="139">
        <v>5000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219</v>
      </c>
      <c r="C79" s="189"/>
      <c r="D79" s="189" t="s">
        <v>148</v>
      </c>
      <c r="E79" s="189" t="s">
        <v>105</v>
      </c>
      <c r="F79" s="189" t="s">
        <v>68</v>
      </c>
      <c r="G79" s="88"/>
      <c r="H79" s="88"/>
      <c r="I79" s="88"/>
      <c r="J79" s="180"/>
      <c r="K79" s="79">
        <v>16</v>
      </c>
      <c r="L79" s="79">
        <v>14</v>
      </c>
      <c r="M79" s="79">
        <v>5</v>
      </c>
      <c r="N79" s="89">
        <v>3</v>
      </c>
      <c r="O79" s="90">
        <v>0</v>
      </c>
      <c r="P79" s="91">
        <f>N79+O79</f>
        <v>3</v>
      </c>
      <c r="Q79" s="80">
        <f>IFERROR(P79/M79,"-")</f>
        <v>0.6</v>
      </c>
      <c r="R79" s="79">
        <v>0</v>
      </c>
      <c r="S79" s="79">
        <v>0</v>
      </c>
      <c r="T79" s="80">
        <f>IFERROR(R79/(P79),"-")</f>
        <v>0</v>
      </c>
      <c r="U79" s="186"/>
      <c r="V79" s="82">
        <v>0</v>
      </c>
      <c r="W79" s="80">
        <f>IF(P79=0,"-",V79/P79)</f>
        <v>0</v>
      </c>
      <c r="X79" s="185">
        <v>0</v>
      </c>
      <c r="Y79" s="186">
        <f>IFERROR(X79/P79,"-")</f>
        <v>0</v>
      </c>
      <c r="Z79" s="186" t="str">
        <f>IFERROR(X79/V79,"-")</f>
        <v>-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2</v>
      </c>
      <c r="BO79" s="118">
        <f>IF(P79=0,"",IF(BN79=0,"",(BN79/P79)))</f>
        <v>0.66666666666667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>
        <v>1</v>
      </c>
      <c r="CG79" s="132">
        <f>IF(P79=0,"",IF(CF79=0,"",(CF79/P79)))</f>
        <v>0.33333333333333</v>
      </c>
      <c r="CH79" s="133"/>
      <c r="CI79" s="134">
        <f>IFERROR(CH79/CF79,"-")</f>
        <v>0</v>
      </c>
      <c r="CJ79" s="135"/>
      <c r="CK79" s="136">
        <f>IFERROR(CJ79/CF79,"-")</f>
        <v>0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30"/>
      <c r="B80" s="85"/>
      <c r="C80" s="86"/>
      <c r="D80" s="86"/>
      <c r="E80" s="86"/>
      <c r="F80" s="87"/>
      <c r="G80" s="88"/>
      <c r="H80" s="88"/>
      <c r="I80" s="88"/>
      <c r="J80" s="181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187"/>
      <c r="V80" s="25"/>
      <c r="W80" s="25"/>
      <c r="X80" s="187"/>
      <c r="Y80" s="187"/>
      <c r="Z80" s="187"/>
      <c r="AA80" s="187"/>
      <c r="AB80" s="33"/>
      <c r="AC80" s="57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30"/>
      <c r="B81" s="37"/>
      <c r="C81" s="21"/>
      <c r="D81" s="21"/>
      <c r="E81" s="21"/>
      <c r="F81" s="22"/>
      <c r="G81" s="36"/>
      <c r="H81" s="36"/>
      <c r="I81" s="73"/>
      <c r="J81" s="182"/>
      <c r="K81" s="34"/>
      <c r="L81" s="34"/>
      <c r="M81" s="31"/>
      <c r="N81" s="23"/>
      <c r="O81" s="23"/>
      <c r="P81" s="23"/>
      <c r="Q81" s="32"/>
      <c r="R81" s="32"/>
      <c r="S81" s="23"/>
      <c r="T81" s="32"/>
      <c r="U81" s="187"/>
      <c r="V81" s="25"/>
      <c r="W81" s="25"/>
      <c r="X81" s="187"/>
      <c r="Y81" s="187"/>
      <c r="Z81" s="187"/>
      <c r="AA81" s="187"/>
      <c r="AB81" s="33"/>
      <c r="AC81" s="59"/>
      <c r="AD81" s="61"/>
      <c r="AE81" s="62"/>
      <c r="AF81" s="61"/>
      <c r="AG81" s="65"/>
      <c r="AH81" s="66"/>
      <c r="AI81" s="67"/>
      <c r="AJ81" s="68"/>
      <c r="AK81" s="68"/>
      <c r="AL81" s="68"/>
      <c r="AM81" s="61"/>
      <c r="AN81" s="62"/>
      <c r="AO81" s="61"/>
      <c r="AP81" s="65"/>
      <c r="AQ81" s="66"/>
      <c r="AR81" s="67"/>
      <c r="AS81" s="68"/>
      <c r="AT81" s="68"/>
      <c r="AU81" s="68"/>
      <c r="AV81" s="61"/>
      <c r="AW81" s="62"/>
      <c r="AX81" s="61"/>
      <c r="AY81" s="65"/>
      <c r="AZ81" s="66"/>
      <c r="BA81" s="67"/>
      <c r="BB81" s="68"/>
      <c r="BC81" s="68"/>
      <c r="BD81" s="68"/>
      <c r="BE81" s="61"/>
      <c r="BF81" s="62"/>
      <c r="BG81" s="61"/>
      <c r="BH81" s="65"/>
      <c r="BI81" s="66"/>
      <c r="BJ81" s="67"/>
      <c r="BK81" s="68"/>
      <c r="BL81" s="68"/>
      <c r="BM81" s="68"/>
      <c r="BN81" s="63"/>
      <c r="BO81" s="64"/>
      <c r="BP81" s="61"/>
      <c r="BQ81" s="65"/>
      <c r="BR81" s="66"/>
      <c r="BS81" s="67"/>
      <c r="BT81" s="68"/>
      <c r="BU81" s="68"/>
      <c r="BV81" s="68"/>
      <c r="BW81" s="63"/>
      <c r="BX81" s="64"/>
      <c r="BY81" s="61"/>
      <c r="BZ81" s="65"/>
      <c r="CA81" s="66"/>
      <c r="CB81" s="67"/>
      <c r="CC81" s="68"/>
      <c r="CD81" s="68"/>
      <c r="CE81" s="68"/>
      <c r="CF81" s="63"/>
      <c r="CG81" s="64"/>
      <c r="CH81" s="61"/>
      <c r="CI81" s="65"/>
      <c r="CJ81" s="66"/>
      <c r="CK81" s="67"/>
      <c r="CL81" s="68"/>
      <c r="CM81" s="68"/>
      <c r="CN81" s="68"/>
      <c r="CO81" s="69"/>
      <c r="CP81" s="66"/>
      <c r="CQ81" s="66"/>
      <c r="CR81" s="66"/>
      <c r="CS81" s="70"/>
    </row>
    <row r="82" spans="1:98">
      <c r="A82" s="19">
        <f>AB82</f>
        <v>1.3283252818035</v>
      </c>
      <c r="B82" s="39"/>
      <c r="C82" s="39"/>
      <c r="D82" s="39"/>
      <c r="E82" s="39"/>
      <c r="F82" s="39"/>
      <c r="G82" s="40" t="s">
        <v>220</v>
      </c>
      <c r="H82" s="40"/>
      <c r="I82" s="40"/>
      <c r="J82" s="183">
        <f>SUM(J6:J81)</f>
        <v>4968000</v>
      </c>
      <c r="K82" s="41">
        <f>SUM(K6:K81)</f>
        <v>1450</v>
      </c>
      <c r="L82" s="41">
        <f>SUM(L6:L81)</f>
        <v>700</v>
      </c>
      <c r="M82" s="41">
        <f>SUM(M6:M81)</f>
        <v>2182</v>
      </c>
      <c r="N82" s="41">
        <f>SUM(N6:N81)</f>
        <v>274</v>
      </c>
      <c r="O82" s="41">
        <f>SUM(O6:O81)</f>
        <v>0</v>
      </c>
      <c r="P82" s="41">
        <f>SUM(P6:P81)</f>
        <v>274</v>
      </c>
      <c r="Q82" s="42">
        <f>IFERROR(P82/M82,"-")</f>
        <v>0.12557286892759</v>
      </c>
      <c r="R82" s="76">
        <f>SUM(R6:R81)</f>
        <v>29</v>
      </c>
      <c r="S82" s="76">
        <f>SUM(S6:S81)</f>
        <v>101</v>
      </c>
      <c r="T82" s="42">
        <f>IFERROR(R82/P82,"-")</f>
        <v>0.10583941605839</v>
      </c>
      <c r="U82" s="188">
        <f>IFERROR(J82/P82,"-")</f>
        <v>18131.386861314</v>
      </c>
      <c r="V82" s="44">
        <f>SUM(V6:V81)</f>
        <v>74</v>
      </c>
      <c r="W82" s="42">
        <f>IFERROR(V82/P82,"-")</f>
        <v>0.27007299270073</v>
      </c>
      <c r="X82" s="183">
        <f>SUM(X6:X81)</f>
        <v>6599120</v>
      </c>
      <c r="Y82" s="183">
        <f>IFERROR(X82/P82,"-")</f>
        <v>24084.379562044</v>
      </c>
      <c r="Z82" s="183">
        <f>IFERROR(X82/V82,"-")</f>
        <v>89177.297297297</v>
      </c>
      <c r="AA82" s="183">
        <f>X82-J82</f>
        <v>1631120</v>
      </c>
      <c r="AB82" s="45">
        <f>X82/J82</f>
        <v>1.3283252818035</v>
      </c>
      <c r="AC82" s="58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21"/>
    <mergeCell ref="J16:J21"/>
    <mergeCell ref="U16:U21"/>
    <mergeCell ref="AA16:AA21"/>
    <mergeCell ref="AB16:AB21"/>
    <mergeCell ref="A22:A29"/>
    <mergeCell ref="J22:J29"/>
    <mergeCell ref="U22:U29"/>
    <mergeCell ref="AA22:AA29"/>
    <mergeCell ref="AB22:AB29"/>
    <mergeCell ref="A30:A33"/>
    <mergeCell ref="J30:J33"/>
    <mergeCell ref="U30:U33"/>
    <mergeCell ref="AA30:AA33"/>
    <mergeCell ref="AB30:AB33"/>
    <mergeCell ref="A34:A47"/>
    <mergeCell ref="J34:J47"/>
    <mergeCell ref="U34:U47"/>
    <mergeCell ref="AA34:AA47"/>
    <mergeCell ref="AB34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