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<sst xmlns="http://schemas.openxmlformats.org/spreadsheetml/2006/main" uniqueCount="213">
  <si>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</si>
  <si>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</si>
  <si>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</si>
  <si>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</si>
  <si>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</si>
  <si>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</si>
  <si>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</si>
  <si>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</si>
  <si>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</si>
  <si>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</si>
  <si>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</si>
  <si>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</si>
  <si>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</si>
  <si>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</si>
  <si>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</si>
  <si>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</si>
  <si>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</si>
  <si>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</si>
  <si>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</si>
  <si>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</si>
  <si>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</si>
  <si>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</si>
  <si>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</si>
  <si>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</si>
  <si>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</si>
  <si>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10月</t>
  </si>
  <si>
    <t>わくドキ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</si>
  <si>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</si>
  <si>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</si>
  <si>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</si>
  <si>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</si>
  <si>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</si>
  <si>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</si>
  <si>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</si>
  <si>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</si>
  <si>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</si>
  <si>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</si>
  <si>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</si>
  <si>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</si>
  <si>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</si>
  <si>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</si>
  <si>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</si>
  <si>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</si>
  <si>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</si>
  <si>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</si>
  <si>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</si>
  <si>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</si>
  <si>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</si>
  <si>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</si>
  <si>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</si>
  <si>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</si>
  <si>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</si>
  <si>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</si>
  <si>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</si>
  <si>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</si>
  <si>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</si>
  <si>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</si>
  <si>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</si>
  <si>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</si>
  <si>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</si>
  <si>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</si>
  <si>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np2721</t>
  </si>
  <si>
    <t>右女3</t>
  </si>
  <si>
    <t>もう50代の熟女だけど</t>
  </si>
  <si>
    <t>lp03_a</t>
  </si>
  <si>
    <t>スポニチ関東</t>
  </si>
  <si>
    <t>4C終面全5段</t>
  </si>
  <si>
    <t>10月11日(日)</t>
  </si>
  <si>
    <t>np2722</t>
  </si>
  <si>
    <t>スポニチ関西</t>
  </si>
  <si>
    <t>np2723</t>
  </si>
  <si>
    <t>スポニチ西部</t>
  </si>
  <si>
    <t>np2724</t>
  </si>
  <si>
    <t>スポニチ北海道</t>
  </si>
  <si>
    <t>np2725</t>
  </si>
  <si>
    <t>(空電共通)</t>
  </si>
  <si>
    <t>空電</t>
  </si>
  <si>
    <t>空電 (共通)</t>
  </si>
  <si>
    <t>np2726</t>
  </si>
  <si>
    <t>デリヘル版</t>
  </si>
  <si>
    <t>サンスポ関東</t>
  </si>
  <si>
    <t>10月03日(土)</t>
  </si>
  <si>
    <t>np2727</t>
  </si>
  <si>
    <t>np2728</t>
  </si>
  <si>
    <t>新書籍版</t>
  </si>
  <si>
    <t>70歳までの出会いリクルート</t>
  </si>
  <si>
    <t>全5段</t>
  </si>
  <si>
    <t>10月10日(土)</t>
  </si>
  <si>
    <t>np2729</t>
  </si>
  <si>
    <t>np2730</t>
  </si>
  <si>
    <t>ニコ動画版</t>
  </si>
  <si>
    <t>学生いません！ギャルもいません！熟女！熟女！熟女！熟女！</t>
  </si>
  <si>
    <t>サンスポ関西</t>
  </si>
  <si>
    <t>10月17日(土)</t>
  </si>
  <si>
    <t>np2731</t>
  </si>
  <si>
    <t>np2732</t>
  </si>
  <si>
    <t>スポーツ報知関東</t>
  </si>
  <si>
    <t>np2733</t>
  </si>
  <si>
    <t>np2734</t>
  </si>
  <si>
    <t>中京スポーツ</t>
  </si>
  <si>
    <t>np2735</t>
  </si>
  <si>
    <t>np2736</t>
  </si>
  <si>
    <t>10月23日(金)</t>
  </si>
  <si>
    <t>np2737</t>
  </si>
  <si>
    <t>np2738</t>
  </si>
  <si>
    <t>ニッカン西部</t>
  </si>
  <si>
    <t>全5段つかみ3回</t>
  </si>
  <si>
    <t>10月08日(木)</t>
  </si>
  <si>
    <t>np2739</t>
  </si>
  <si>
    <t>焼肉版</t>
  </si>
  <si>
    <t>求む！50歳以上の女性好き男性</t>
  </si>
  <si>
    <t>10月15日(木)</t>
  </si>
  <si>
    <t>np2740</t>
  </si>
  <si>
    <t>右女3スマホ(NEW)</t>
  </si>
  <si>
    <t>訳アリだから女性から誘われる</t>
  </si>
  <si>
    <t>10月25日(日)</t>
  </si>
  <si>
    <t>np2741</t>
  </si>
  <si>
    <t>np2742</t>
  </si>
  <si>
    <t>①求人風</t>
  </si>
  <si>
    <t>139「もっと安い出会いがよければ、よそでどうぞ」</t>
  </si>
  <si>
    <t>半2段・半3段つかみ10段保証</t>
  </si>
  <si>
    <t>1～10日</t>
  </si>
  <si>
    <t>np2743</t>
  </si>
  <si>
    <t>②旧デイリー風</t>
  </si>
  <si>
    <t>140「普通の出会い系なら、広告に載せていません」</t>
  </si>
  <si>
    <t>11～20日</t>
  </si>
  <si>
    <t>np2744</t>
  </si>
  <si>
    <t>③大正版</t>
  </si>
  <si>
    <t>141「秋は女性会員が増えるから出会い率が2倍！」</t>
  </si>
  <si>
    <t>21～31日</t>
  </si>
  <si>
    <t>np2745</t>
  </si>
  <si>
    <t>np2746</t>
  </si>
  <si>
    <t>np2747</t>
  </si>
  <si>
    <t>np2748</t>
  </si>
  <si>
    <t>np2749</t>
  </si>
  <si>
    <t>np2750</t>
  </si>
  <si>
    <t>デイリースポーツ関西</t>
  </si>
  <si>
    <t>半2段つかみ20段保証</t>
  </si>
  <si>
    <t>20段保証</t>
  </si>
  <si>
    <t>np2751</t>
  </si>
  <si>
    <t>np2752</t>
  </si>
  <si>
    <t>141「今日はレディースデーで出会い率が2倍！」</t>
  </si>
  <si>
    <t>np2753</t>
  </si>
  <si>
    <t>④右女3</t>
  </si>
  <si>
    <t>142「この秋にやりたい出会いサイト」</t>
  </si>
  <si>
    <t>np2754</t>
  </si>
  <si>
    <t>np2755</t>
  </si>
  <si>
    <t>np2756</t>
  </si>
  <si>
    <t>半3段つかみ20段保証</t>
  </si>
  <si>
    <t>np2757</t>
  </si>
  <si>
    <t>半5段つかみ20段保証</t>
  </si>
  <si>
    <t>np2758</t>
  </si>
  <si>
    <t>np2759</t>
  </si>
  <si>
    <t>①黒：右女3</t>
  </si>
  <si>
    <t>①もう50代の熟女だけど</t>
  </si>
  <si>
    <t>日刊ゲンダイ東海版</t>
  </si>
  <si>
    <t>全2段</t>
  </si>
  <si>
    <t>1～15日</t>
  </si>
  <si>
    <t>np2760</t>
  </si>
  <si>
    <t>②70歳までの出会いお手伝い</t>
  </si>
  <si>
    <t>16～31日</t>
  </si>
  <si>
    <t>np2761</t>
  </si>
  <si>
    <t>np2762</t>
  </si>
  <si>
    <t>1C終面全5段</t>
  </si>
  <si>
    <t>np2763</t>
  </si>
  <si>
    <t>np2764</t>
  </si>
  <si>
    <t>AV版</t>
  </si>
  <si>
    <t>超ド完熟ボディの熟女がいっぱい！？</t>
  </si>
  <si>
    <t>10月09日(金)</t>
  </si>
  <si>
    <t>np2765</t>
  </si>
  <si>
    <t>np2766</t>
  </si>
  <si>
    <t>九スポ</t>
  </si>
  <si>
    <t>np2767</t>
  </si>
  <si>
    <t>np2768</t>
  </si>
  <si>
    <t>大正版</t>
  </si>
  <si>
    <t>半5段</t>
  </si>
  <si>
    <t>10月30日(金)</t>
  </si>
  <si>
    <t>np2769</t>
  </si>
  <si>
    <t>np2770</t>
  </si>
  <si>
    <t>70歳までの出会いお手伝い</t>
  </si>
  <si>
    <t>10月31日(土)</t>
  </si>
  <si>
    <t>np2771</t>
  </si>
  <si>
    <t>np2772</t>
  </si>
  <si>
    <t>ニッカン関西</t>
  </si>
  <si>
    <t>np2773</t>
  </si>
  <si>
    <t>np2774</t>
  </si>
  <si>
    <t>男メイン比較版</t>
  </si>
  <si>
    <t>脱！出会えない宣言！</t>
  </si>
  <si>
    <t>スポーツ報知関東 10月特価</t>
  </si>
  <si>
    <t>10月16日(金)</t>
  </si>
  <si>
    <t>np2775</t>
  </si>
  <si>
    <t>np2776</t>
  </si>
  <si>
    <t>10月20日(火)</t>
  </si>
  <si>
    <t>np2777</t>
  </si>
  <si>
    <t>np2778</t>
  </si>
  <si>
    <t>10月22日(木)</t>
  </si>
  <si>
    <t>np2779</t>
  </si>
  <si>
    <t>np2780</t>
  </si>
  <si>
    <t>旧デイリー風</t>
  </si>
  <si>
    <t>4C終面雑報</t>
  </si>
  <si>
    <t>10月28日(水)</t>
  </si>
  <si>
    <t>np2781</t>
  </si>
  <si>
    <t>新聞 TOTAL</t>
  </si>
  <si>
    <t>●雑誌 広告</t>
  </si>
  <si>
    <t>zw203</t>
  </si>
  <si>
    <t>ぶんか社</t>
  </si>
  <si>
    <t>黄色黒版</t>
  </si>
  <si>
    <t>ドンドン出会える</t>
  </si>
  <si>
    <t>EX MAX</t>
  </si>
  <si>
    <t>表4</t>
  </si>
  <si>
    <t>10月26日(月)</t>
  </si>
  <si>
    <t>zw204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</si>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</sst>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61</v>
      </c>
      <c r="D6" s="180">
        <v>5304000</v>
      </c>
      <c r="E6" s="79">
        <v>2055</v>
      </c>
      <c r="F6" s="79">
        <v>819</v>
      </c>
      <c r="G6" s="79">
        <v>2481</v>
      </c>
      <c r="H6" s="89">
        <v>316</v>
      </c>
      <c r="I6" s="90">
        <v>1</v>
      </c>
      <c r="J6" s="143">
        <f>H6+I6</f>
        <v>317</v>
      </c>
      <c r="K6" s="80">
        <f>IFERROR(J6/G6,"-")</f>
        <v>0.12777106005643</v>
      </c>
      <c r="L6" s="79">
        <v>71</v>
      </c>
      <c r="M6" s="79">
        <v>119</v>
      </c>
      <c r="N6" s="80">
        <f>IFERROR(L6/J6,"-")</f>
        <v>0.22397476340694</v>
      </c>
      <c r="O6" s="81">
        <f>IFERROR(D6/J6,"-")</f>
        <v>16731.861198738</v>
      </c>
      <c r="P6" s="82">
        <v>100</v>
      </c>
      <c r="Q6" s="80">
        <f>IFERROR(P6/J6,"-")</f>
        <v>0.31545741324921</v>
      </c>
      <c r="R6" s="185">
        <v>5460300</v>
      </c>
      <c r="S6" s="186">
        <f>IFERROR(R6/J6,"-")</f>
        <v>17224.921135647</v>
      </c>
      <c r="T6" s="186">
        <f>IFERROR(R6/P6,"-")</f>
        <v>54603</v>
      </c>
      <c r="U6" s="180">
        <f>IFERROR(R6-D6,"-")</f>
        <v>156300</v>
      </c>
      <c r="V6" s="83">
        <f>R6/D6</f>
        <v>1.0294683257919</v>
      </c>
      <c r="W6" s="77"/>
      <c r="X6" s="142"/>
    </row>
    <row r="7" spans="1:24">
      <c r="A7" s="78"/>
      <c r="B7" s="84" t="s">
        <v>24</v>
      </c>
      <c r="C7" s="84">
        <v>2</v>
      </c>
      <c r="D7" s="180">
        <v>96000</v>
      </c>
      <c r="E7" s="79">
        <v>164</v>
      </c>
      <c r="F7" s="79">
        <v>76</v>
      </c>
      <c r="G7" s="79">
        <v>218</v>
      </c>
      <c r="H7" s="89">
        <v>47</v>
      </c>
      <c r="I7" s="90">
        <v>0</v>
      </c>
      <c r="J7" s="143">
        <f>H7+I7</f>
        <v>47</v>
      </c>
      <c r="K7" s="80">
        <f>IFERROR(J7/G7,"-")</f>
        <v>0.21559633027523</v>
      </c>
      <c r="L7" s="79">
        <v>12</v>
      </c>
      <c r="M7" s="79">
        <v>17</v>
      </c>
      <c r="N7" s="80">
        <f>IFERROR(L7/J7,"-")</f>
        <v>0.25531914893617</v>
      </c>
      <c r="O7" s="81">
        <f>IFERROR(D7/J7,"-")</f>
        <v>2042.5531914894</v>
      </c>
      <c r="P7" s="82">
        <v>10</v>
      </c>
      <c r="Q7" s="80">
        <f>IFERROR(P7/J7,"-")</f>
        <v>0.21276595744681</v>
      </c>
      <c r="R7" s="185">
        <v>1702000</v>
      </c>
      <c r="S7" s="186">
        <f>IFERROR(R7/J7,"-")</f>
        <v>36212.765957447</v>
      </c>
      <c r="T7" s="186">
        <f>IFERROR(R7/P7,"-")</f>
        <v>170200</v>
      </c>
      <c r="U7" s="180">
        <f>IFERROR(R7-D7,"-")</f>
        <v>1606000</v>
      </c>
      <c r="V7" s="83">
        <f>R7/D7</f>
        <v>17.729166666667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5400000</v>
      </c>
      <c r="E10" s="41">
        <f>SUM(E6:E8)</f>
        <v>2219</v>
      </c>
      <c r="F10" s="41">
        <f>SUM(F6:F8)</f>
        <v>895</v>
      </c>
      <c r="G10" s="41">
        <f>SUM(G6:G8)</f>
        <v>2699</v>
      </c>
      <c r="H10" s="41">
        <f>SUM(H6:H8)</f>
        <v>363</v>
      </c>
      <c r="I10" s="41">
        <f>SUM(I6:I8)</f>
        <v>1</v>
      </c>
      <c r="J10" s="41">
        <f>SUM(J6:J8)</f>
        <v>364</v>
      </c>
      <c r="K10" s="42">
        <f>IFERROR(J10/G10,"-")</f>
        <v>0.13486476472768</v>
      </c>
      <c r="L10" s="76">
        <f>SUM(L6:L8)</f>
        <v>83</v>
      </c>
      <c r="M10" s="76">
        <f>SUM(M6:M8)</f>
        <v>136</v>
      </c>
      <c r="N10" s="42">
        <f>IFERROR(L10/J10,"-")</f>
        <v>0.22802197802198</v>
      </c>
      <c r="O10" s="43">
        <f>IFERROR(D10/J10,"-")</f>
        <v>14835.164835165</v>
      </c>
      <c r="P10" s="44">
        <f>SUM(P6:P8)</f>
        <v>110</v>
      </c>
      <c r="Q10" s="42">
        <f>IFERROR(P10/J10,"-")</f>
        <v>0.3021978021978</v>
      </c>
      <c r="R10" s="183">
        <f>SUM(R6:R8)</f>
        <v>7162300</v>
      </c>
      <c r="S10" s="183">
        <f>IFERROR(R10/J10,"-")</f>
        <v>19676.648351648</v>
      </c>
      <c r="T10" s="183">
        <f>IFERROR(P10/P10,"-")</f>
        <v>1</v>
      </c>
      <c r="U10" s="183">
        <f>SUM(U6:U8)</f>
        <v>1762300</v>
      </c>
      <c r="V10" s="45">
        <f>IFERROR(R10/D10,"-")</f>
        <v>1.3263518518519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0.63690476190476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840000</v>
      </c>
      <c r="K6" s="79">
        <v>26</v>
      </c>
      <c r="L6" s="79">
        <v>0</v>
      </c>
      <c r="M6" s="79">
        <v>98</v>
      </c>
      <c r="N6" s="89">
        <v>10</v>
      </c>
      <c r="O6" s="90">
        <v>0</v>
      </c>
      <c r="P6" s="91">
        <f>N6+O6</f>
        <v>10</v>
      </c>
      <c r="Q6" s="80">
        <f>IFERROR(P6/M6,"-")</f>
        <v>0.10204081632653</v>
      </c>
      <c r="R6" s="79">
        <v>0</v>
      </c>
      <c r="S6" s="79">
        <v>5</v>
      </c>
      <c r="T6" s="80">
        <f>IFERROR(R6/(P6),"-")</f>
        <v>0</v>
      </c>
      <c r="U6" s="186">
        <f>IFERROR(J6/SUM(N6:O10),"-")</f>
        <v>16470.588235294</v>
      </c>
      <c r="V6" s="82">
        <v>3</v>
      </c>
      <c r="W6" s="80">
        <f>IF(P6=0,"-",V6/P6)</f>
        <v>0.3</v>
      </c>
      <c r="X6" s="185">
        <v>38000</v>
      </c>
      <c r="Y6" s="186">
        <f>IFERROR(X6/P6,"-")</f>
        <v>3800</v>
      </c>
      <c r="Z6" s="186">
        <f>IFERROR(X6/V6,"-")</f>
        <v>12666.666666667</v>
      </c>
      <c r="AA6" s="180">
        <f>SUM(X6:X10)-SUM(J6:J10)</f>
        <v>-305000</v>
      </c>
      <c r="AB6" s="83">
        <f>SUM(X6:X10)/SUM(J6:J10)</f>
        <v>0.63690476190476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5</v>
      </c>
      <c r="BF6" s="111">
        <f>IF(P6=0,"",IF(BE6=0,"",(BE6/P6)))</f>
        <v>0.5</v>
      </c>
      <c r="BG6" s="110">
        <v>2</v>
      </c>
      <c r="BH6" s="112">
        <f>IFERROR(BG6/BE6,"-")</f>
        <v>0.4</v>
      </c>
      <c r="BI6" s="113">
        <v>22000</v>
      </c>
      <c r="BJ6" s="114">
        <f>IFERROR(BI6/BE6,"-")</f>
        <v>4400</v>
      </c>
      <c r="BK6" s="115">
        <v>1</v>
      </c>
      <c r="BL6" s="115">
        <v>1</v>
      </c>
      <c r="BM6" s="115"/>
      <c r="BN6" s="117">
        <v>2</v>
      </c>
      <c r="BO6" s="118">
        <f>IF(P6=0,"",IF(BN6=0,"",(BN6/P6)))</f>
        <v>0.2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0.2</v>
      </c>
      <c r="BY6" s="126">
        <v>1</v>
      </c>
      <c r="BZ6" s="127">
        <f>IFERROR(BY6/BW6,"-")</f>
        <v>0.5</v>
      </c>
      <c r="CA6" s="128">
        <v>16000</v>
      </c>
      <c r="CB6" s="129">
        <f>IFERROR(CA6/BW6,"-")</f>
        <v>8000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38000</v>
      </c>
      <c r="CQ6" s="139">
        <v>20000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64</v>
      </c>
      <c r="G7" s="88" t="s">
        <v>69</v>
      </c>
      <c r="H7" s="88" t="s">
        <v>66</v>
      </c>
      <c r="I7" s="190" t="s">
        <v>67</v>
      </c>
      <c r="J7" s="180"/>
      <c r="K7" s="79">
        <v>33</v>
      </c>
      <c r="L7" s="79">
        <v>0</v>
      </c>
      <c r="M7" s="79">
        <v>115</v>
      </c>
      <c r="N7" s="89">
        <v>5</v>
      </c>
      <c r="O7" s="90">
        <v>0</v>
      </c>
      <c r="P7" s="91">
        <f>N7+O7</f>
        <v>5</v>
      </c>
      <c r="Q7" s="80">
        <f>IFERROR(P7/M7,"-")</f>
        <v>0.043478260869565</v>
      </c>
      <c r="R7" s="79">
        <v>1</v>
      </c>
      <c r="S7" s="79">
        <v>1</v>
      </c>
      <c r="T7" s="80">
        <f>IFERROR(R7/(P7),"-")</f>
        <v>0.2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62</v>
      </c>
      <c r="E8" s="189" t="s">
        <v>63</v>
      </c>
      <c r="F8" s="189" t="s">
        <v>64</v>
      </c>
      <c r="G8" s="88" t="s">
        <v>71</v>
      </c>
      <c r="H8" s="88" t="s">
        <v>66</v>
      </c>
      <c r="I8" s="190" t="s">
        <v>67</v>
      </c>
      <c r="J8" s="180"/>
      <c r="K8" s="79">
        <v>10</v>
      </c>
      <c r="L8" s="79">
        <v>0</v>
      </c>
      <c r="M8" s="79">
        <v>36</v>
      </c>
      <c r="N8" s="89">
        <v>3</v>
      </c>
      <c r="O8" s="90">
        <v>0</v>
      </c>
      <c r="P8" s="91">
        <f>N8+O8</f>
        <v>3</v>
      </c>
      <c r="Q8" s="80">
        <f>IFERROR(P8/M8,"-")</f>
        <v>0.083333333333333</v>
      </c>
      <c r="R8" s="79">
        <v>2</v>
      </c>
      <c r="S8" s="79">
        <v>2</v>
      </c>
      <c r="T8" s="80">
        <f>IFERROR(R8/(P8),"-")</f>
        <v>0.66666666666667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0.66666666666667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72</v>
      </c>
      <c r="C9" s="189"/>
      <c r="D9" s="189" t="s">
        <v>62</v>
      </c>
      <c r="E9" s="189" t="s">
        <v>63</v>
      </c>
      <c r="F9" s="189" t="s">
        <v>64</v>
      </c>
      <c r="G9" s="88" t="s">
        <v>73</v>
      </c>
      <c r="H9" s="88" t="s">
        <v>66</v>
      </c>
      <c r="I9" s="190" t="s">
        <v>67</v>
      </c>
      <c r="J9" s="180"/>
      <c r="K9" s="79">
        <v>6</v>
      </c>
      <c r="L9" s="79">
        <v>0</v>
      </c>
      <c r="M9" s="79">
        <v>32</v>
      </c>
      <c r="N9" s="89">
        <v>2</v>
      </c>
      <c r="O9" s="90">
        <v>0</v>
      </c>
      <c r="P9" s="91">
        <f>N9+O9</f>
        <v>2</v>
      </c>
      <c r="Q9" s="80">
        <f>IFERROR(P9/M9,"-")</f>
        <v>0.0625</v>
      </c>
      <c r="R9" s="79">
        <v>1</v>
      </c>
      <c r="S9" s="79">
        <v>1</v>
      </c>
      <c r="T9" s="80">
        <f>IFERROR(R9/(P9),"-")</f>
        <v>0.5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74</v>
      </c>
      <c r="C10" s="189"/>
      <c r="D10" s="189" t="s">
        <v>75</v>
      </c>
      <c r="E10" s="189" t="s">
        <v>75</v>
      </c>
      <c r="F10" s="189" t="s">
        <v>76</v>
      </c>
      <c r="G10" s="88" t="s">
        <v>77</v>
      </c>
      <c r="H10" s="88"/>
      <c r="I10" s="88"/>
      <c r="J10" s="180"/>
      <c r="K10" s="79">
        <v>157</v>
      </c>
      <c r="L10" s="79">
        <v>109</v>
      </c>
      <c r="M10" s="79">
        <v>45</v>
      </c>
      <c r="N10" s="89">
        <v>31</v>
      </c>
      <c r="O10" s="90">
        <v>0</v>
      </c>
      <c r="P10" s="91">
        <f>N10+O10</f>
        <v>31</v>
      </c>
      <c r="Q10" s="80">
        <f>IFERROR(P10/M10,"-")</f>
        <v>0.68888888888889</v>
      </c>
      <c r="R10" s="79">
        <v>9</v>
      </c>
      <c r="S10" s="79">
        <v>7</v>
      </c>
      <c r="T10" s="80">
        <f>IFERROR(R10/(P10),"-")</f>
        <v>0.29032258064516</v>
      </c>
      <c r="U10" s="186"/>
      <c r="V10" s="82">
        <v>12</v>
      </c>
      <c r="W10" s="80">
        <f>IF(P10=0,"-",V10/P10)</f>
        <v>0.38709677419355</v>
      </c>
      <c r="X10" s="185">
        <v>497000</v>
      </c>
      <c r="Y10" s="186">
        <f>IFERROR(X10/P10,"-")</f>
        <v>16032.258064516</v>
      </c>
      <c r="Z10" s="186">
        <f>IFERROR(X10/V10,"-")</f>
        <v>41416.666666667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7</v>
      </c>
      <c r="BF10" s="111">
        <f>IF(P10=0,"",IF(BE10=0,"",(BE10/P10)))</f>
        <v>0.2258064516129</v>
      </c>
      <c r="BG10" s="110">
        <v>1</v>
      </c>
      <c r="BH10" s="112">
        <f>IFERROR(BG10/BE10,"-")</f>
        <v>0.14285714285714</v>
      </c>
      <c r="BI10" s="113">
        <v>16000</v>
      </c>
      <c r="BJ10" s="114">
        <f>IFERROR(BI10/BE10,"-")</f>
        <v>2285.7142857143</v>
      </c>
      <c r="BK10" s="115"/>
      <c r="BL10" s="115"/>
      <c r="BM10" s="115">
        <v>1</v>
      </c>
      <c r="BN10" s="117">
        <v>11</v>
      </c>
      <c r="BO10" s="118">
        <f>IF(P10=0,"",IF(BN10=0,"",(BN10/P10)))</f>
        <v>0.35483870967742</v>
      </c>
      <c r="BP10" s="119">
        <v>2</v>
      </c>
      <c r="BQ10" s="120">
        <f>IFERROR(BP10/BN10,"-")</f>
        <v>0.18181818181818</v>
      </c>
      <c r="BR10" s="121">
        <v>49000</v>
      </c>
      <c r="BS10" s="122">
        <f>IFERROR(BR10/BN10,"-")</f>
        <v>4454.5454545455</v>
      </c>
      <c r="BT10" s="123"/>
      <c r="BU10" s="123">
        <v>1</v>
      </c>
      <c r="BV10" s="123">
        <v>1</v>
      </c>
      <c r="BW10" s="124">
        <v>9</v>
      </c>
      <c r="BX10" s="125">
        <f>IF(P10=0,"",IF(BW10=0,"",(BW10/P10)))</f>
        <v>0.29032258064516</v>
      </c>
      <c r="BY10" s="126">
        <v>5</v>
      </c>
      <c r="BZ10" s="127">
        <f>IFERROR(BY10/BW10,"-")</f>
        <v>0.55555555555556</v>
      </c>
      <c r="CA10" s="128">
        <v>330000</v>
      </c>
      <c r="CB10" s="129">
        <f>IFERROR(CA10/BW10,"-")</f>
        <v>36666.666666667</v>
      </c>
      <c r="CC10" s="130"/>
      <c r="CD10" s="130"/>
      <c r="CE10" s="130">
        <v>5</v>
      </c>
      <c r="CF10" s="131">
        <v>4</v>
      </c>
      <c r="CG10" s="132">
        <f>IF(P10=0,"",IF(CF10=0,"",(CF10/P10)))</f>
        <v>0.12903225806452</v>
      </c>
      <c r="CH10" s="133">
        <v>4</v>
      </c>
      <c r="CI10" s="134">
        <f>IFERROR(CH10/CF10,"-")</f>
        <v>1</v>
      </c>
      <c r="CJ10" s="135">
        <v>102000</v>
      </c>
      <c r="CK10" s="136">
        <f>IFERROR(CJ10/CF10,"-")</f>
        <v>25500</v>
      </c>
      <c r="CL10" s="137">
        <v>1</v>
      </c>
      <c r="CM10" s="137"/>
      <c r="CN10" s="137">
        <v>3</v>
      </c>
      <c r="CO10" s="138">
        <v>12</v>
      </c>
      <c r="CP10" s="139">
        <v>497000</v>
      </c>
      <c r="CQ10" s="139">
        <v>216000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1.0760233918129</v>
      </c>
      <c r="B11" s="189" t="s">
        <v>78</v>
      </c>
      <c r="C11" s="189"/>
      <c r="D11" s="189" t="s">
        <v>79</v>
      </c>
      <c r="E11" s="189" t="s">
        <v>63</v>
      </c>
      <c r="F11" s="189" t="s">
        <v>64</v>
      </c>
      <c r="G11" s="88" t="s">
        <v>80</v>
      </c>
      <c r="H11" s="88" t="s">
        <v>66</v>
      </c>
      <c r="I11" s="191" t="s">
        <v>81</v>
      </c>
      <c r="J11" s="180">
        <v>684000</v>
      </c>
      <c r="K11" s="79">
        <v>20</v>
      </c>
      <c r="L11" s="79">
        <v>0</v>
      </c>
      <c r="M11" s="79">
        <v>92</v>
      </c>
      <c r="N11" s="89">
        <v>9</v>
      </c>
      <c r="O11" s="90">
        <v>0</v>
      </c>
      <c r="P11" s="91">
        <f>N11+O11</f>
        <v>9</v>
      </c>
      <c r="Q11" s="80">
        <f>IFERROR(P11/M11,"-")</f>
        <v>0.097826086956522</v>
      </c>
      <c r="R11" s="79">
        <v>2</v>
      </c>
      <c r="S11" s="79">
        <v>5</v>
      </c>
      <c r="T11" s="80">
        <f>IFERROR(R11/(P11),"-")</f>
        <v>0.22222222222222</v>
      </c>
      <c r="U11" s="186">
        <f>IFERROR(J11/SUM(N11:O16),"-")</f>
        <v>14250</v>
      </c>
      <c r="V11" s="82">
        <v>2</v>
      </c>
      <c r="W11" s="80">
        <f>IF(P11=0,"-",V11/P11)</f>
        <v>0.22222222222222</v>
      </c>
      <c r="X11" s="185">
        <v>112000</v>
      </c>
      <c r="Y11" s="186">
        <f>IFERROR(X11/P11,"-")</f>
        <v>12444.444444444</v>
      </c>
      <c r="Z11" s="186">
        <f>IFERROR(X11/V11,"-")</f>
        <v>56000</v>
      </c>
      <c r="AA11" s="180">
        <f>SUM(X11:X16)-SUM(J11:J16)</f>
        <v>52000</v>
      </c>
      <c r="AB11" s="83">
        <f>SUM(X11:X16)/SUM(J11:J16)</f>
        <v>1.0760233918129</v>
      </c>
      <c r="AC11" s="77"/>
      <c r="AD11" s="92">
        <v>1</v>
      </c>
      <c r="AE11" s="93">
        <f>IF(P11=0,"",IF(AD11=0,"",(AD11/P11)))</f>
        <v>0.11111111111111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0.11111111111111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0.11111111111111</v>
      </c>
      <c r="BG11" s="110">
        <v>1</v>
      </c>
      <c r="BH11" s="112">
        <f>IFERROR(BG11/BE11,"-")</f>
        <v>1</v>
      </c>
      <c r="BI11" s="113">
        <v>9000</v>
      </c>
      <c r="BJ11" s="114">
        <f>IFERROR(BI11/BE11,"-")</f>
        <v>9000</v>
      </c>
      <c r="BK11" s="115"/>
      <c r="BL11" s="115"/>
      <c r="BM11" s="115">
        <v>1</v>
      </c>
      <c r="BN11" s="117">
        <v>3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0.33333333333333</v>
      </c>
      <c r="BY11" s="126">
        <v>1</v>
      </c>
      <c r="BZ11" s="127">
        <f>IFERROR(BY11/BW11,"-")</f>
        <v>0.33333333333333</v>
      </c>
      <c r="CA11" s="128">
        <v>103000</v>
      </c>
      <c r="CB11" s="129">
        <f>IFERROR(CA11/BW11,"-")</f>
        <v>34333.333333333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112000</v>
      </c>
      <c r="CQ11" s="139">
        <v>103000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189" t="s">
        <v>82</v>
      </c>
      <c r="C12" s="189"/>
      <c r="D12" s="189" t="s">
        <v>79</v>
      </c>
      <c r="E12" s="189" t="s">
        <v>63</v>
      </c>
      <c r="F12" s="189" t="s">
        <v>76</v>
      </c>
      <c r="G12" s="88"/>
      <c r="H12" s="88"/>
      <c r="I12" s="88"/>
      <c r="J12" s="180"/>
      <c r="K12" s="79">
        <v>77</v>
      </c>
      <c r="L12" s="79">
        <v>45</v>
      </c>
      <c r="M12" s="79">
        <v>21</v>
      </c>
      <c r="N12" s="89">
        <v>8</v>
      </c>
      <c r="O12" s="90">
        <v>0</v>
      </c>
      <c r="P12" s="91">
        <f>N12+O12</f>
        <v>8</v>
      </c>
      <c r="Q12" s="80">
        <f>IFERROR(P12/M12,"-")</f>
        <v>0.38095238095238</v>
      </c>
      <c r="R12" s="79">
        <v>4</v>
      </c>
      <c r="S12" s="79">
        <v>1</v>
      </c>
      <c r="T12" s="80">
        <f>IFERROR(R12/(P12),"-")</f>
        <v>0.5</v>
      </c>
      <c r="U12" s="186"/>
      <c r="V12" s="82">
        <v>4</v>
      </c>
      <c r="W12" s="80">
        <f>IF(P12=0,"-",V12/P12)</f>
        <v>0.5</v>
      </c>
      <c r="X12" s="185">
        <v>448000</v>
      </c>
      <c r="Y12" s="186">
        <f>IFERROR(X12/P12,"-")</f>
        <v>56000</v>
      </c>
      <c r="Z12" s="186">
        <f>IFERROR(X12/V12,"-")</f>
        <v>112000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0.25</v>
      </c>
      <c r="BG12" s="110">
        <v>1</v>
      </c>
      <c r="BH12" s="112">
        <f>IFERROR(BG12/BE12,"-")</f>
        <v>0.5</v>
      </c>
      <c r="BI12" s="113">
        <v>4000</v>
      </c>
      <c r="BJ12" s="114">
        <f>IFERROR(BI12/BE12,"-")</f>
        <v>2000</v>
      </c>
      <c r="BK12" s="115">
        <v>1</v>
      </c>
      <c r="BL12" s="115"/>
      <c r="BM12" s="115"/>
      <c r="BN12" s="117">
        <v>2</v>
      </c>
      <c r="BO12" s="118">
        <f>IF(P12=0,"",IF(BN12=0,"",(BN12/P12)))</f>
        <v>0.25</v>
      </c>
      <c r="BP12" s="119">
        <v>1</v>
      </c>
      <c r="BQ12" s="120">
        <f>IFERROR(BP12/BN12,"-")</f>
        <v>0.5</v>
      </c>
      <c r="BR12" s="121">
        <v>103000</v>
      </c>
      <c r="BS12" s="122">
        <f>IFERROR(BR12/BN12,"-")</f>
        <v>51500</v>
      </c>
      <c r="BT12" s="123"/>
      <c r="BU12" s="123"/>
      <c r="BV12" s="123">
        <v>1</v>
      </c>
      <c r="BW12" s="124">
        <v>3</v>
      </c>
      <c r="BX12" s="125">
        <f>IF(P12=0,"",IF(BW12=0,"",(BW12/P12)))</f>
        <v>0.375</v>
      </c>
      <c r="BY12" s="126">
        <v>2</v>
      </c>
      <c r="BZ12" s="127">
        <f>IFERROR(BY12/BW12,"-")</f>
        <v>0.66666666666667</v>
      </c>
      <c r="CA12" s="128">
        <v>332000</v>
      </c>
      <c r="CB12" s="129">
        <f>IFERROR(CA12/BW12,"-")</f>
        <v>110666.66666667</v>
      </c>
      <c r="CC12" s="130">
        <v>1</v>
      </c>
      <c r="CD12" s="130"/>
      <c r="CE12" s="130">
        <v>1</v>
      </c>
      <c r="CF12" s="131">
        <v>1</v>
      </c>
      <c r="CG12" s="132">
        <f>IF(P12=0,"",IF(CF12=0,"",(CF12/P12)))</f>
        <v>0.125</v>
      </c>
      <c r="CH12" s="133">
        <v>1</v>
      </c>
      <c r="CI12" s="134">
        <f>IFERROR(CH12/CF12,"-")</f>
        <v>1</v>
      </c>
      <c r="CJ12" s="135">
        <v>9000</v>
      </c>
      <c r="CK12" s="136">
        <f>IFERROR(CJ12/CF12,"-")</f>
        <v>9000</v>
      </c>
      <c r="CL12" s="137"/>
      <c r="CM12" s="137"/>
      <c r="CN12" s="137">
        <v>1</v>
      </c>
      <c r="CO12" s="138">
        <v>4</v>
      </c>
      <c r="CP12" s="139">
        <v>448000</v>
      </c>
      <c r="CQ12" s="139">
        <v>329000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83</v>
      </c>
      <c r="C13" s="189"/>
      <c r="D13" s="189" t="s">
        <v>84</v>
      </c>
      <c r="E13" s="189" t="s">
        <v>85</v>
      </c>
      <c r="F13" s="189" t="s">
        <v>64</v>
      </c>
      <c r="G13" s="88" t="s">
        <v>80</v>
      </c>
      <c r="H13" s="88" t="s">
        <v>86</v>
      </c>
      <c r="I13" s="191" t="s">
        <v>87</v>
      </c>
      <c r="J13" s="180"/>
      <c r="K13" s="79">
        <v>17</v>
      </c>
      <c r="L13" s="79">
        <v>0</v>
      </c>
      <c r="M13" s="79">
        <v>64</v>
      </c>
      <c r="N13" s="89">
        <v>7</v>
      </c>
      <c r="O13" s="90">
        <v>0</v>
      </c>
      <c r="P13" s="91">
        <f>N13+O13</f>
        <v>7</v>
      </c>
      <c r="Q13" s="80">
        <f>IFERROR(P13/M13,"-")</f>
        <v>0.109375</v>
      </c>
      <c r="R13" s="79">
        <v>2</v>
      </c>
      <c r="S13" s="79">
        <v>3</v>
      </c>
      <c r="T13" s="80">
        <f>IFERROR(R13/(P13),"-")</f>
        <v>0.28571428571429</v>
      </c>
      <c r="U13" s="186"/>
      <c r="V13" s="82">
        <v>2</v>
      </c>
      <c r="W13" s="80">
        <f>IF(P13=0,"-",V13/P13)</f>
        <v>0.28571428571429</v>
      </c>
      <c r="X13" s="185">
        <v>11000</v>
      </c>
      <c r="Y13" s="186">
        <f>IFERROR(X13/P13,"-")</f>
        <v>1571.4285714286</v>
      </c>
      <c r="Z13" s="186">
        <f>IFERROR(X13/V13,"-")</f>
        <v>5500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0.14285714285714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0.28571428571429</v>
      </c>
      <c r="BP13" s="119">
        <v>1</v>
      </c>
      <c r="BQ13" s="120">
        <f>IFERROR(BP13/BN13,"-")</f>
        <v>0.5</v>
      </c>
      <c r="BR13" s="121">
        <v>1000</v>
      </c>
      <c r="BS13" s="122">
        <f>IFERROR(BR13/BN13,"-")</f>
        <v>500</v>
      </c>
      <c r="BT13" s="123">
        <v>1</v>
      </c>
      <c r="BU13" s="123"/>
      <c r="BV13" s="123"/>
      <c r="BW13" s="124">
        <v>4</v>
      </c>
      <c r="BX13" s="125">
        <f>IF(P13=0,"",IF(BW13=0,"",(BW13/P13)))</f>
        <v>0.57142857142857</v>
      </c>
      <c r="BY13" s="126">
        <v>1</v>
      </c>
      <c r="BZ13" s="127">
        <f>IFERROR(BY13/BW13,"-")</f>
        <v>0.25</v>
      </c>
      <c r="CA13" s="128">
        <v>10000</v>
      </c>
      <c r="CB13" s="129">
        <f>IFERROR(CA13/BW13,"-")</f>
        <v>2500</v>
      </c>
      <c r="CC13" s="130"/>
      <c r="CD13" s="130">
        <v>1</v>
      </c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11000</v>
      </c>
      <c r="CQ13" s="139">
        <v>10000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88</v>
      </c>
      <c r="C14" s="189"/>
      <c r="D14" s="189" t="s">
        <v>84</v>
      </c>
      <c r="E14" s="189" t="s">
        <v>85</v>
      </c>
      <c r="F14" s="189" t="s">
        <v>76</v>
      </c>
      <c r="G14" s="88"/>
      <c r="H14" s="88"/>
      <c r="I14" s="88"/>
      <c r="J14" s="180"/>
      <c r="K14" s="79">
        <v>42</v>
      </c>
      <c r="L14" s="79">
        <v>32</v>
      </c>
      <c r="M14" s="79">
        <v>16</v>
      </c>
      <c r="N14" s="89">
        <v>8</v>
      </c>
      <c r="O14" s="90">
        <v>0</v>
      </c>
      <c r="P14" s="91">
        <f>N14+O14</f>
        <v>8</v>
      </c>
      <c r="Q14" s="80">
        <f>IFERROR(P14/M14,"-")</f>
        <v>0.5</v>
      </c>
      <c r="R14" s="79">
        <v>0</v>
      </c>
      <c r="S14" s="79">
        <v>4</v>
      </c>
      <c r="T14" s="80">
        <f>IFERROR(R14/(P14),"-")</f>
        <v>0</v>
      </c>
      <c r="U14" s="186"/>
      <c r="V14" s="82">
        <v>4</v>
      </c>
      <c r="W14" s="80">
        <f>IF(P14=0,"-",V14/P14)</f>
        <v>0.5</v>
      </c>
      <c r="X14" s="185">
        <v>108000</v>
      </c>
      <c r="Y14" s="186">
        <f>IFERROR(X14/P14,"-")</f>
        <v>13500</v>
      </c>
      <c r="Z14" s="186">
        <f>IFERROR(X14/V14,"-")</f>
        <v>27000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4</v>
      </c>
      <c r="BO14" s="118">
        <f>IF(P14=0,"",IF(BN14=0,"",(BN14/P14)))</f>
        <v>0.5</v>
      </c>
      <c r="BP14" s="119">
        <v>2</v>
      </c>
      <c r="BQ14" s="120">
        <f>IFERROR(BP14/BN14,"-")</f>
        <v>0.5</v>
      </c>
      <c r="BR14" s="121">
        <v>23000</v>
      </c>
      <c r="BS14" s="122">
        <f>IFERROR(BR14/BN14,"-")</f>
        <v>5750</v>
      </c>
      <c r="BT14" s="123">
        <v>1</v>
      </c>
      <c r="BU14" s="123"/>
      <c r="BV14" s="123">
        <v>1</v>
      </c>
      <c r="BW14" s="124">
        <v>2</v>
      </c>
      <c r="BX14" s="125">
        <f>IF(P14=0,"",IF(BW14=0,"",(BW14/P14)))</f>
        <v>0.25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2</v>
      </c>
      <c r="CG14" s="132">
        <f>IF(P14=0,"",IF(CF14=0,"",(CF14/P14)))</f>
        <v>0.25</v>
      </c>
      <c r="CH14" s="133">
        <v>2</v>
      </c>
      <c r="CI14" s="134">
        <f>IFERROR(CH14/CF14,"-")</f>
        <v>1</v>
      </c>
      <c r="CJ14" s="135">
        <v>85000</v>
      </c>
      <c r="CK14" s="136">
        <f>IFERROR(CJ14/CF14,"-")</f>
        <v>42500</v>
      </c>
      <c r="CL14" s="137">
        <v>1</v>
      </c>
      <c r="CM14" s="137"/>
      <c r="CN14" s="137">
        <v>1</v>
      </c>
      <c r="CO14" s="138">
        <v>4</v>
      </c>
      <c r="CP14" s="139">
        <v>108000</v>
      </c>
      <c r="CQ14" s="139">
        <v>80000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89</v>
      </c>
      <c r="C15" s="189"/>
      <c r="D15" s="189" t="s">
        <v>90</v>
      </c>
      <c r="E15" s="189" t="s">
        <v>91</v>
      </c>
      <c r="F15" s="189" t="s">
        <v>64</v>
      </c>
      <c r="G15" s="88" t="s">
        <v>92</v>
      </c>
      <c r="H15" s="88" t="s">
        <v>86</v>
      </c>
      <c r="I15" s="191" t="s">
        <v>93</v>
      </c>
      <c r="J15" s="180"/>
      <c r="K15" s="79">
        <v>24</v>
      </c>
      <c r="L15" s="79">
        <v>0</v>
      </c>
      <c r="M15" s="79">
        <v>96</v>
      </c>
      <c r="N15" s="89">
        <v>7</v>
      </c>
      <c r="O15" s="90">
        <v>0</v>
      </c>
      <c r="P15" s="91">
        <f>N15+O15</f>
        <v>7</v>
      </c>
      <c r="Q15" s="80">
        <f>IFERROR(P15/M15,"-")</f>
        <v>0.072916666666667</v>
      </c>
      <c r="R15" s="79">
        <v>1</v>
      </c>
      <c r="S15" s="79">
        <v>3</v>
      </c>
      <c r="T15" s="80">
        <f>IFERROR(R15/(P15),"-")</f>
        <v>0.14285714285714</v>
      </c>
      <c r="U15" s="186"/>
      <c r="V15" s="82">
        <v>1</v>
      </c>
      <c r="W15" s="80">
        <f>IF(P15=0,"-",V15/P15)</f>
        <v>0.14285714285714</v>
      </c>
      <c r="X15" s="185">
        <v>8000</v>
      </c>
      <c r="Y15" s="186">
        <f>IFERROR(X15/P15,"-")</f>
        <v>1142.8571428571</v>
      </c>
      <c r="Z15" s="186">
        <f>IFERROR(X15/V15,"-")</f>
        <v>8000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0.14285714285714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0.14285714285714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4</v>
      </c>
      <c r="BO15" s="118">
        <f>IF(P15=0,"",IF(BN15=0,"",(BN15/P15)))</f>
        <v>0.57142857142857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0.14285714285714</v>
      </c>
      <c r="BY15" s="126">
        <v>1</v>
      </c>
      <c r="BZ15" s="127">
        <f>IFERROR(BY15/BW15,"-")</f>
        <v>1</v>
      </c>
      <c r="CA15" s="128">
        <v>8000</v>
      </c>
      <c r="CB15" s="129">
        <f>IFERROR(CA15/BW15,"-")</f>
        <v>8000</v>
      </c>
      <c r="CC15" s="130"/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8000</v>
      </c>
      <c r="CQ15" s="139">
        <v>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94</v>
      </c>
      <c r="C16" s="189"/>
      <c r="D16" s="189" t="s">
        <v>90</v>
      </c>
      <c r="E16" s="189" t="s">
        <v>91</v>
      </c>
      <c r="F16" s="189" t="s">
        <v>76</v>
      </c>
      <c r="G16" s="88"/>
      <c r="H16" s="88"/>
      <c r="I16" s="88"/>
      <c r="J16" s="180"/>
      <c r="K16" s="79">
        <v>37</v>
      </c>
      <c r="L16" s="79">
        <v>30</v>
      </c>
      <c r="M16" s="79">
        <v>32</v>
      </c>
      <c r="N16" s="89">
        <v>9</v>
      </c>
      <c r="O16" s="90">
        <v>0</v>
      </c>
      <c r="P16" s="91">
        <f>N16+O16</f>
        <v>9</v>
      </c>
      <c r="Q16" s="80">
        <f>IFERROR(P16/M16,"-")</f>
        <v>0.28125</v>
      </c>
      <c r="R16" s="79">
        <v>1</v>
      </c>
      <c r="S16" s="79">
        <v>1</v>
      </c>
      <c r="T16" s="80">
        <f>IFERROR(R16/(P16),"-")</f>
        <v>0.11111111111111</v>
      </c>
      <c r="U16" s="186"/>
      <c r="V16" s="82">
        <v>2</v>
      </c>
      <c r="W16" s="80">
        <f>IF(P16=0,"-",V16/P16)</f>
        <v>0.22222222222222</v>
      </c>
      <c r="X16" s="185">
        <v>49000</v>
      </c>
      <c r="Y16" s="186">
        <f>IFERROR(X16/P16,"-")</f>
        <v>5444.4444444444</v>
      </c>
      <c r="Z16" s="186">
        <f>IFERROR(X16/V16,"-")</f>
        <v>24500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0.11111111111111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3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4</v>
      </c>
      <c r="BX16" s="125">
        <f>IF(P16=0,"",IF(BW16=0,"",(BW16/P16)))</f>
        <v>0.44444444444444</v>
      </c>
      <c r="BY16" s="126">
        <v>1</v>
      </c>
      <c r="BZ16" s="127">
        <f>IFERROR(BY16/BW16,"-")</f>
        <v>0.25</v>
      </c>
      <c r="CA16" s="128">
        <v>1000</v>
      </c>
      <c r="CB16" s="129">
        <f>IFERROR(CA16/BW16,"-")</f>
        <v>250</v>
      </c>
      <c r="CC16" s="130">
        <v>1</v>
      </c>
      <c r="CD16" s="130"/>
      <c r="CE16" s="130"/>
      <c r="CF16" s="131">
        <v>1</v>
      </c>
      <c r="CG16" s="132">
        <f>IF(P16=0,"",IF(CF16=0,"",(CF16/P16)))</f>
        <v>0.11111111111111</v>
      </c>
      <c r="CH16" s="133">
        <v>1</v>
      </c>
      <c r="CI16" s="134">
        <f>IFERROR(CH16/CF16,"-")</f>
        <v>1</v>
      </c>
      <c r="CJ16" s="135">
        <v>48000</v>
      </c>
      <c r="CK16" s="136">
        <f>IFERROR(CJ16/CF16,"-")</f>
        <v>48000</v>
      </c>
      <c r="CL16" s="137"/>
      <c r="CM16" s="137"/>
      <c r="CN16" s="137">
        <v>1</v>
      </c>
      <c r="CO16" s="138">
        <v>2</v>
      </c>
      <c r="CP16" s="139">
        <v>49000</v>
      </c>
      <c r="CQ16" s="139">
        <v>48000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</v>
      </c>
      <c r="B17" s="189" t="s">
        <v>95</v>
      </c>
      <c r="C17" s="189"/>
      <c r="D17" s="189" t="s">
        <v>79</v>
      </c>
      <c r="E17" s="189" t="s">
        <v>63</v>
      </c>
      <c r="F17" s="189" t="s">
        <v>64</v>
      </c>
      <c r="G17" s="88" t="s">
        <v>96</v>
      </c>
      <c r="H17" s="88" t="s">
        <v>66</v>
      </c>
      <c r="I17" s="191" t="s">
        <v>81</v>
      </c>
      <c r="J17" s="180">
        <v>480000</v>
      </c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186" t="str">
        <f>IFERROR(J17/SUM(N17:O18),"-")</f>
        <v>-</v>
      </c>
      <c r="V17" s="82">
        <v>0</v>
      </c>
      <c r="W17" s="80" t="str">
        <f>IF(P17=0,"-",V17/P17)</f>
        <v>-</v>
      </c>
      <c r="X17" s="185">
        <v>0</v>
      </c>
      <c r="Y17" s="186" t="str">
        <f>IFERROR(X17/P17,"-")</f>
        <v>-</v>
      </c>
      <c r="Z17" s="186" t="str">
        <f>IFERROR(X17/V17,"-")</f>
        <v>-</v>
      </c>
      <c r="AA17" s="180">
        <f>SUM(X17:X18)-SUM(J17:J18)</f>
        <v>-480000</v>
      </c>
      <c r="AB17" s="83">
        <f>SUM(X17:X18)/SUM(J17:J18)</f>
        <v>0</v>
      </c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97</v>
      </c>
      <c r="C18" s="189"/>
      <c r="D18" s="189" t="s">
        <v>79</v>
      </c>
      <c r="E18" s="189" t="s">
        <v>63</v>
      </c>
      <c r="F18" s="189" t="s">
        <v>76</v>
      </c>
      <c r="G18" s="88"/>
      <c r="H18" s="88"/>
      <c r="I18" s="88"/>
      <c r="J18" s="180"/>
      <c r="K18" s="79">
        <v>1</v>
      </c>
      <c r="L18" s="79">
        <v>1</v>
      </c>
      <c r="M18" s="79">
        <v>0</v>
      </c>
      <c r="N18" s="89">
        <v>0</v>
      </c>
      <c r="O18" s="90">
        <v>0</v>
      </c>
      <c r="P18" s="91">
        <f>N18+O18</f>
        <v>0</v>
      </c>
      <c r="Q18" s="80" t="str">
        <f>IFERROR(P18/M18,"-")</f>
        <v>-</v>
      </c>
      <c r="R18" s="79">
        <v>0</v>
      </c>
      <c r="S18" s="79">
        <v>0</v>
      </c>
      <c r="T18" s="80" t="str">
        <f>IFERROR(R18/(P18),"-")</f>
        <v>-</v>
      </c>
      <c r="U18" s="186"/>
      <c r="V18" s="82">
        <v>0</v>
      </c>
      <c r="W18" s="80" t="str">
        <f>IF(P18=0,"-",V18/P18)</f>
        <v>-</v>
      </c>
      <c r="X18" s="185">
        <v>0</v>
      </c>
      <c r="Y18" s="186" t="str">
        <f>IFERROR(X18/P18,"-")</f>
        <v>-</v>
      </c>
      <c r="Z18" s="186" t="str">
        <f>IFERROR(X18/V18,"-")</f>
        <v>-</v>
      </c>
      <c r="AA18" s="18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0.31833333333333</v>
      </c>
      <c r="B19" s="189" t="s">
        <v>98</v>
      </c>
      <c r="C19" s="189"/>
      <c r="D19" s="189" t="s">
        <v>79</v>
      </c>
      <c r="E19" s="189" t="s">
        <v>63</v>
      </c>
      <c r="F19" s="189" t="s">
        <v>64</v>
      </c>
      <c r="G19" s="88" t="s">
        <v>99</v>
      </c>
      <c r="H19" s="88" t="s">
        <v>66</v>
      </c>
      <c r="I19" s="191" t="s">
        <v>87</v>
      </c>
      <c r="J19" s="180">
        <v>180000</v>
      </c>
      <c r="K19" s="79">
        <v>16</v>
      </c>
      <c r="L19" s="79">
        <v>0</v>
      </c>
      <c r="M19" s="79">
        <v>82</v>
      </c>
      <c r="N19" s="89">
        <v>7</v>
      </c>
      <c r="O19" s="90">
        <v>0</v>
      </c>
      <c r="P19" s="91">
        <f>N19+O19</f>
        <v>7</v>
      </c>
      <c r="Q19" s="80">
        <f>IFERROR(P19/M19,"-")</f>
        <v>0.085365853658537</v>
      </c>
      <c r="R19" s="79">
        <v>0</v>
      </c>
      <c r="S19" s="79">
        <v>3</v>
      </c>
      <c r="T19" s="80">
        <f>IFERROR(R19/(P19),"-")</f>
        <v>0</v>
      </c>
      <c r="U19" s="186">
        <f>IFERROR(J19/SUM(N19:O20),"-")</f>
        <v>18000</v>
      </c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>
        <f>SUM(X19:X20)-SUM(J19:J20)</f>
        <v>-122700</v>
      </c>
      <c r="AB19" s="83">
        <f>SUM(X19:X20)/SUM(J19:J20)</f>
        <v>0.31833333333333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0.14285714285714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0.14285714285714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2</v>
      </c>
      <c r="BF19" s="111">
        <f>IF(P19=0,"",IF(BE19=0,"",(BE19/P19)))</f>
        <v>0.28571428571429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0.28571428571429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0.14285714285714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100</v>
      </c>
      <c r="C20" s="189"/>
      <c r="D20" s="189" t="s">
        <v>79</v>
      </c>
      <c r="E20" s="189" t="s">
        <v>63</v>
      </c>
      <c r="F20" s="189" t="s">
        <v>76</v>
      </c>
      <c r="G20" s="88"/>
      <c r="H20" s="88"/>
      <c r="I20" s="88"/>
      <c r="J20" s="180"/>
      <c r="K20" s="79">
        <v>35</v>
      </c>
      <c r="L20" s="79">
        <v>22</v>
      </c>
      <c r="M20" s="79">
        <v>5</v>
      </c>
      <c r="N20" s="89">
        <v>3</v>
      </c>
      <c r="O20" s="90">
        <v>0</v>
      </c>
      <c r="P20" s="91">
        <f>N20+O20</f>
        <v>3</v>
      </c>
      <c r="Q20" s="80">
        <f>IFERROR(P20/M20,"-")</f>
        <v>0.6</v>
      </c>
      <c r="R20" s="79">
        <v>0</v>
      </c>
      <c r="S20" s="79">
        <v>1</v>
      </c>
      <c r="T20" s="80">
        <f>IFERROR(R20/(P20),"-")</f>
        <v>0</v>
      </c>
      <c r="U20" s="186"/>
      <c r="V20" s="82">
        <v>2</v>
      </c>
      <c r="W20" s="80">
        <f>IF(P20=0,"-",V20/P20)</f>
        <v>0.66666666666667</v>
      </c>
      <c r="X20" s="185">
        <v>57300</v>
      </c>
      <c r="Y20" s="186">
        <f>IFERROR(X20/P20,"-")</f>
        <v>19100</v>
      </c>
      <c r="Z20" s="186">
        <f>IFERROR(X20/V20,"-")</f>
        <v>28650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2</v>
      </c>
      <c r="BX20" s="125">
        <f>IF(P20=0,"",IF(BW20=0,"",(BW20/P20)))</f>
        <v>0.66666666666667</v>
      </c>
      <c r="BY20" s="126">
        <v>1</v>
      </c>
      <c r="BZ20" s="127">
        <f>IFERROR(BY20/BW20,"-")</f>
        <v>0.5</v>
      </c>
      <c r="CA20" s="128">
        <v>56300</v>
      </c>
      <c r="CB20" s="129">
        <f>IFERROR(CA20/BW20,"-")</f>
        <v>28150</v>
      </c>
      <c r="CC20" s="130"/>
      <c r="CD20" s="130"/>
      <c r="CE20" s="130">
        <v>1</v>
      </c>
      <c r="CF20" s="131">
        <v>1</v>
      </c>
      <c r="CG20" s="132">
        <f>IF(P20=0,"",IF(CF20=0,"",(CF20/P20)))</f>
        <v>0.33333333333333</v>
      </c>
      <c r="CH20" s="133">
        <v>1</v>
      </c>
      <c r="CI20" s="134">
        <f>IFERROR(CH20/CF20,"-")</f>
        <v>1</v>
      </c>
      <c r="CJ20" s="135">
        <v>1000</v>
      </c>
      <c r="CK20" s="136">
        <f>IFERROR(CJ20/CF20,"-")</f>
        <v>1000</v>
      </c>
      <c r="CL20" s="137">
        <v>1</v>
      </c>
      <c r="CM20" s="137"/>
      <c r="CN20" s="137"/>
      <c r="CO20" s="138">
        <v>2</v>
      </c>
      <c r="CP20" s="139">
        <v>57300</v>
      </c>
      <c r="CQ20" s="139">
        <v>56300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1.4907407407407</v>
      </c>
      <c r="B21" s="189" t="s">
        <v>101</v>
      </c>
      <c r="C21" s="189"/>
      <c r="D21" s="189" t="s">
        <v>84</v>
      </c>
      <c r="E21" s="189" t="s">
        <v>85</v>
      </c>
      <c r="F21" s="189" t="s">
        <v>64</v>
      </c>
      <c r="G21" s="88" t="s">
        <v>99</v>
      </c>
      <c r="H21" s="88" t="s">
        <v>86</v>
      </c>
      <c r="I21" s="88" t="s">
        <v>102</v>
      </c>
      <c r="J21" s="180">
        <v>108000</v>
      </c>
      <c r="K21" s="79">
        <v>4</v>
      </c>
      <c r="L21" s="79">
        <v>0</v>
      </c>
      <c r="M21" s="79">
        <v>23</v>
      </c>
      <c r="N21" s="89">
        <v>1</v>
      </c>
      <c r="O21" s="90">
        <v>1</v>
      </c>
      <c r="P21" s="91">
        <f>N21+O21</f>
        <v>2</v>
      </c>
      <c r="Q21" s="80">
        <f>IFERROR(P21/M21,"-")</f>
        <v>0.08695652173913</v>
      </c>
      <c r="R21" s="79">
        <v>1</v>
      </c>
      <c r="S21" s="79">
        <v>0</v>
      </c>
      <c r="T21" s="80">
        <f>IFERROR(R21/(P21),"-")</f>
        <v>0.5</v>
      </c>
      <c r="U21" s="186">
        <f>IFERROR(J21/SUM(N21:O22),"-")</f>
        <v>36000</v>
      </c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>
        <f>SUM(X21:X22)-SUM(J21:J22)</f>
        <v>53000</v>
      </c>
      <c r="AB21" s="83">
        <f>SUM(X21:X22)/SUM(J21:J22)</f>
        <v>1.4907407407407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2</v>
      </c>
      <c r="BX21" s="125">
        <f>IF(P21=0,"",IF(BW21=0,"",(BW21/P21)))</f>
        <v>1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103</v>
      </c>
      <c r="C22" s="189"/>
      <c r="D22" s="189" t="s">
        <v>84</v>
      </c>
      <c r="E22" s="189" t="s">
        <v>85</v>
      </c>
      <c r="F22" s="189" t="s">
        <v>76</v>
      </c>
      <c r="G22" s="88"/>
      <c r="H22" s="88"/>
      <c r="I22" s="88"/>
      <c r="J22" s="180"/>
      <c r="K22" s="79">
        <v>9</v>
      </c>
      <c r="L22" s="79">
        <v>9</v>
      </c>
      <c r="M22" s="79">
        <v>25</v>
      </c>
      <c r="N22" s="89">
        <v>1</v>
      </c>
      <c r="O22" s="90">
        <v>0</v>
      </c>
      <c r="P22" s="91">
        <f>N22+O22</f>
        <v>1</v>
      </c>
      <c r="Q22" s="80">
        <f>IFERROR(P22/M22,"-")</f>
        <v>0.04</v>
      </c>
      <c r="R22" s="79">
        <v>0</v>
      </c>
      <c r="S22" s="79">
        <v>0</v>
      </c>
      <c r="T22" s="80">
        <f>IFERROR(R22/(P22),"-")</f>
        <v>0</v>
      </c>
      <c r="U22" s="186"/>
      <c r="V22" s="82">
        <v>1</v>
      </c>
      <c r="W22" s="80">
        <f>IF(P22=0,"-",V22/P22)</f>
        <v>1</v>
      </c>
      <c r="X22" s="185">
        <v>161000</v>
      </c>
      <c r="Y22" s="186">
        <f>IFERROR(X22/P22,"-")</f>
        <v>161000</v>
      </c>
      <c r="Z22" s="186">
        <f>IFERROR(X22/V22,"-")</f>
        <v>161000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1</v>
      </c>
      <c r="BY22" s="126">
        <v>1</v>
      </c>
      <c r="BZ22" s="127">
        <f>IFERROR(BY22/BW22,"-")</f>
        <v>1</v>
      </c>
      <c r="CA22" s="128">
        <v>161000</v>
      </c>
      <c r="CB22" s="129">
        <f>IFERROR(CA22/BW22,"-")</f>
        <v>161000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161000</v>
      </c>
      <c r="CQ22" s="139">
        <v>161000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1.1277777777778</v>
      </c>
      <c r="B23" s="189" t="s">
        <v>104</v>
      </c>
      <c r="C23" s="189"/>
      <c r="D23" s="189" t="s">
        <v>79</v>
      </c>
      <c r="E23" s="189" t="s">
        <v>63</v>
      </c>
      <c r="F23" s="189" t="s">
        <v>64</v>
      </c>
      <c r="G23" s="88" t="s">
        <v>105</v>
      </c>
      <c r="H23" s="88" t="s">
        <v>106</v>
      </c>
      <c r="I23" s="88" t="s">
        <v>107</v>
      </c>
      <c r="J23" s="180">
        <v>180000</v>
      </c>
      <c r="K23" s="79">
        <v>4</v>
      </c>
      <c r="L23" s="79">
        <v>0</v>
      </c>
      <c r="M23" s="79">
        <v>12</v>
      </c>
      <c r="N23" s="89">
        <v>1</v>
      </c>
      <c r="O23" s="90">
        <v>0</v>
      </c>
      <c r="P23" s="91">
        <f>N23+O23</f>
        <v>1</v>
      </c>
      <c r="Q23" s="80">
        <f>IFERROR(P23/M23,"-")</f>
        <v>0.083333333333333</v>
      </c>
      <c r="R23" s="79">
        <v>0</v>
      </c>
      <c r="S23" s="79">
        <v>1</v>
      </c>
      <c r="T23" s="80">
        <f>IFERROR(R23/(P23),"-")</f>
        <v>0</v>
      </c>
      <c r="U23" s="186">
        <f>IFERROR(J23/SUM(N23:O26),"-")</f>
        <v>16363.636363636</v>
      </c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>
        <f>SUM(X23:X26)-SUM(J23:J26)</f>
        <v>23000</v>
      </c>
      <c r="AB23" s="83">
        <f>SUM(X23:X26)/SUM(J23:J26)</f>
        <v>1.1277777777778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1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108</v>
      </c>
      <c r="C24" s="189"/>
      <c r="D24" s="189" t="s">
        <v>109</v>
      </c>
      <c r="E24" s="189" t="s">
        <v>110</v>
      </c>
      <c r="F24" s="189" t="s">
        <v>64</v>
      </c>
      <c r="G24" s="88" t="s">
        <v>105</v>
      </c>
      <c r="H24" s="88" t="s">
        <v>106</v>
      </c>
      <c r="I24" s="88" t="s">
        <v>111</v>
      </c>
      <c r="J24" s="180"/>
      <c r="K24" s="79">
        <v>3</v>
      </c>
      <c r="L24" s="79">
        <v>0</v>
      </c>
      <c r="M24" s="79">
        <v>8</v>
      </c>
      <c r="N24" s="89">
        <v>1</v>
      </c>
      <c r="O24" s="90">
        <v>0</v>
      </c>
      <c r="P24" s="91">
        <f>N24+O24</f>
        <v>1</v>
      </c>
      <c r="Q24" s="80">
        <f>IFERROR(P24/M24,"-")</f>
        <v>0.125</v>
      </c>
      <c r="R24" s="79">
        <v>1</v>
      </c>
      <c r="S24" s="79">
        <v>0</v>
      </c>
      <c r="T24" s="80">
        <f>IFERROR(R24/(P24),"-")</f>
        <v>1</v>
      </c>
      <c r="U24" s="186"/>
      <c r="V24" s="82">
        <v>1</v>
      </c>
      <c r="W24" s="80">
        <f>IF(P24=0,"-",V24/P24)</f>
        <v>1</v>
      </c>
      <c r="X24" s="185">
        <v>11000</v>
      </c>
      <c r="Y24" s="186">
        <f>IFERROR(X24/P24,"-")</f>
        <v>11000</v>
      </c>
      <c r="Z24" s="186">
        <f>IFERROR(X24/V24,"-")</f>
        <v>11000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1</v>
      </c>
      <c r="BG24" s="110">
        <v>1</v>
      </c>
      <c r="BH24" s="112">
        <f>IFERROR(BG24/BE24,"-")</f>
        <v>1</v>
      </c>
      <c r="BI24" s="113">
        <v>11000</v>
      </c>
      <c r="BJ24" s="114">
        <f>IFERROR(BI24/BE24,"-")</f>
        <v>11000</v>
      </c>
      <c r="BK24" s="115"/>
      <c r="BL24" s="115"/>
      <c r="BM24" s="115">
        <v>1</v>
      </c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11000</v>
      </c>
      <c r="CQ24" s="139">
        <v>11000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112</v>
      </c>
      <c r="C25" s="189"/>
      <c r="D25" s="189" t="s">
        <v>113</v>
      </c>
      <c r="E25" s="189" t="s">
        <v>114</v>
      </c>
      <c r="F25" s="189" t="s">
        <v>64</v>
      </c>
      <c r="G25" s="88" t="s">
        <v>105</v>
      </c>
      <c r="H25" s="88" t="s">
        <v>106</v>
      </c>
      <c r="I25" s="190" t="s">
        <v>115</v>
      </c>
      <c r="J25" s="180"/>
      <c r="K25" s="79">
        <v>11</v>
      </c>
      <c r="L25" s="79">
        <v>0</v>
      </c>
      <c r="M25" s="79">
        <v>20</v>
      </c>
      <c r="N25" s="89">
        <v>3</v>
      </c>
      <c r="O25" s="90">
        <v>0</v>
      </c>
      <c r="P25" s="91">
        <f>N25+O25</f>
        <v>3</v>
      </c>
      <c r="Q25" s="80">
        <f>IFERROR(P25/M25,"-")</f>
        <v>0.15</v>
      </c>
      <c r="R25" s="79">
        <v>0</v>
      </c>
      <c r="S25" s="79">
        <v>0</v>
      </c>
      <c r="T25" s="80">
        <f>IFERROR(R25/(P25),"-")</f>
        <v>0</v>
      </c>
      <c r="U25" s="186"/>
      <c r="V25" s="82">
        <v>1</v>
      </c>
      <c r="W25" s="80">
        <f>IF(P25=0,"-",V25/P25)</f>
        <v>0.33333333333333</v>
      </c>
      <c r="X25" s="185">
        <v>5000</v>
      </c>
      <c r="Y25" s="186">
        <f>IFERROR(X25/P25,"-")</f>
        <v>1666.6666666667</v>
      </c>
      <c r="Z25" s="186">
        <f>IFERROR(X25/V25,"-")</f>
        <v>5000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0.33333333333333</v>
      </c>
      <c r="BG25" s="110">
        <v>1</v>
      </c>
      <c r="BH25" s="112">
        <f>IFERROR(BG25/BE25,"-")</f>
        <v>1</v>
      </c>
      <c r="BI25" s="113">
        <v>5000</v>
      </c>
      <c r="BJ25" s="114">
        <f>IFERROR(BI25/BE25,"-")</f>
        <v>5000</v>
      </c>
      <c r="BK25" s="115">
        <v>1</v>
      </c>
      <c r="BL25" s="115"/>
      <c r="BM25" s="115"/>
      <c r="BN25" s="117">
        <v>2</v>
      </c>
      <c r="BO25" s="118">
        <f>IF(P25=0,"",IF(BN25=0,"",(BN25/P25)))</f>
        <v>0.66666666666667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5000</v>
      </c>
      <c r="CQ25" s="139">
        <v>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116</v>
      </c>
      <c r="C26" s="189"/>
      <c r="D26" s="189" t="s">
        <v>75</v>
      </c>
      <c r="E26" s="189" t="s">
        <v>75</v>
      </c>
      <c r="F26" s="189" t="s">
        <v>76</v>
      </c>
      <c r="G26" s="88" t="s">
        <v>77</v>
      </c>
      <c r="H26" s="88"/>
      <c r="I26" s="88"/>
      <c r="J26" s="180"/>
      <c r="K26" s="79">
        <v>34</v>
      </c>
      <c r="L26" s="79">
        <v>27</v>
      </c>
      <c r="M26" s="79">
        <v>10</v>
      </c>
      <c r="N26" s="89">
        <v>6</v>
      </c>
      <c r="O26" s="90">
        <v>0</v>
      </c>
      <c r="P26" s="91">
        <f>N26+O26</f>
        <v>6</v>
      </c>
      <c r="Q26" s="80">
        <f>IFERROR(P26/M26,"-")</f>
        <v>0.6</v>
      </c>
      <c r="R26" s="79">
        <v>3</v>
      </c>
      <c r="S26" s="79">
        <v>2</v>
      </c>
      <c r="T26" s="80">
        <f>IFERROR(R26/(P26),"-")</f>
        <v>0.5</v>
      </c>
      <c r="U26" s="186"/>
      <c r="V26" s="82">
        <v>4</v>
      </c>
      <c r="W26" s="80">
        <f>IF(P26=0,"-",V26/P26)</f>
        <v>0.66666666666667</v>
      </c>
      <c r="X26" s="185">
        <v>187000</v>
      </c>
      <c r="Y26" s="186">
        <f>IFERROR(X26/P26,"-")</f>
        <v>31166.666666667</v>
      </c>
      <c r="Z26" s="186">
        <f>IFERROR(X26/V26,"-")</f>
        <v>46750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0.33333333333333</v>
      </c>
      <c r="BG26" s="110">
        <v>2</v>
      </c>
      <c r="BH26" s="112">
        <f>IFERROR(BG26/BE26,"-")</f>
        <v>1</v>
      </c>
      <c r="BI26" s="113">
        <v>86000</v>
      </c>
      <c r="BJ26" s="114">
        <f>IFERROR(BI26/BE26,"-")</f>
        <v>43000</v>
      </c>
      <c r="BK26" s="115"/>
      <c r="BL26" s="115"/>
      <c r="BM26" s="115">
        <v>2</v>
      </c>
      <c r="BN26" s="117">
        <v>2</v>
      </c>
      <c r="BO26" s="118">
        <f>IF(P26=0,"",IF(BN26=0,"",(BN26/P26)))</f>
        <v>0.33333333333333</v>
      </c>
      <c r="BP26" s="119">
        <v>1</v>
      </c>
      <c r="BQ26" s="120">
        <f>IFERROR(BP26/BN26,"-")</f>
        <v>0.5</v>
      </c>
      <c r="BR26" s="121">
        <v>18000</v>
      </c>
      <c r="BS26" s="122">
        <f>IFERROR(BR26/BN26,"-")</f>
        <v>9000</v>
      </c>
      <c r="BT26" s="123"/>
      <c r="BU26" s="123"/>
      <c r="BV26" s="123">
        <v>1</v>
      </c>
      <c r="BW26" s="124">
        <v>1</v>
      </c>
      <c r="BX26" s="125">
        <f>IF(P26=0,"",IF(BW26=0,"",(BW26/P26)))</f>
        <v>0.16666666666667</v>
      </c>
      <c r="BY26" s="126">
        <v>1</v>
      </c>
      <c r="BZ26" s="127">
        <f>IFERROR(BY26/BW26,"-")</f>
        <v>1</v>
      </c>
      <c r="CA26" s="128">
        <v>71000</v>
      </c>
      <c r="CB26" s="129">
        <f>IFERROR(CA26/BW26,"-")</f>
        <v>71000</v>
      </c>
      <c r="CC26" s="130"/>
      <c r="CD26" s="130"/>
      <c r="CE26" s="130">
        <v>1</v>
      </c>
      <c r="CF26" s="131">
        <v>1</v>
      </c>
      <c r="CG26" s="132">
        <f>IF(P26=0,"",IF(CF26=0,"",(CF26/P26)))</f>
        <v>0.16666666666667</v>
      </c>
      <c r="CH26" s="133">
        <v>1</v>
      </c>
      <c r="CI26" s="134">
        <f>IFERROR(CH26/CF26,"-")</f>
        <v>1</v>
      </c>
      <c r="CJ26" s="135">
        <v>15000</v>
      </c>
      <c r="CK26" s="136">
        <f>IFERROR(CJ26/CF26,"-")</f>
        <v>15000</v>
      </c>
      <c r="CL26" s="137"/>
      <c r="CM26" s="137">
        <v>1</v>
      </c>
      <c r="CN26" s="137"/>
      <c r="CO26" s="138">
        <v>4</v>
      </c>
      <c r="CP26" s="139">
        <v>187000</v>
      </c>
      <c r="CQ26" s="139">
        <v>73000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1.02</v>
      </c>
      <c r="B27" s="189" t="s">
        <v>117</v>
      </c>
      <c r="C27" s="189"/>
      <c r="D27" s="189" t="s">
        <v>118</v>
      </c>
      <c r="E27" s="189" t="s">
        <v>119</v>
      </c>
      <c r="F27" s="189" t="s">
        <v>64</v>
      </c>
      <c r="G27" s="88" t="s">
        <v>80</v>
      </c>
      <c r="H27" s="88" t="s">
        <v>120</v>
      </c>
      <c r="I27" s="88" t="s">
        <v>121</v>
      </c>
      <c r="J27" s="180">
        <v>450000</v>
      </c>
      <c r="K27" s="79">
        <v>2</v>
      </c>
      <c r="L27" s="79">
        <v>0</v>
      </c>
      <c r="M27" s="79">
        <v>16</v>
      </c>
      <c r="N27" s="89">
        <v>1</v>
      </c>
      <c r="O27" s="90">
        <v>0</v>
      </c>
      <c r="P27" s="91">
        <f>N27+O27</f>
        <v>1</v>
      </c>
      <c r="Q27" s="80">
        <f>IFERROR(P27/M27,"-")</f>
        <v>0.0625</v>
      </c>
      <c r="R27" s="79">
        <v>0</v>
      </c>
      <c r="S27" s="79">
        <v>1</v>
      </c>
      <c r="T27" s="80">
        <f>IFERROR(R27/(P27),"-")</f>
        <v>0</v>
      </c>
      <c r="U27" s="186">
        <f>IFERROR(J27/SUM(N27:O34),"-")</f>
        <v>12500</v>
      </c>
      <c r="V27" s="82">
        <v>1</v>
      </c>
      <c r="W27" s="80">
        <f>IF(P27=0,"-",V27/P27)</f>
        <v>1</v>
      </c>
      <c r="X27" s="185">
        <v>4000</v>
      </c>
      <c r="Y27" s="186">
        <f>IFERROR(X27/P27,"-")</f>
        <v>4000</v>
      </c>
      <c r="Z27" s="186">
        <f>IFERROR(X27/V27,"-")</f>
        <v>4000</v>
      </c>
      <c r="AA27" s="180">
        <f>SUM(X27:X34)-SUM(J27:J34)</f>
        <v>9000</v>
      </c>
      <c r="AB27" s="83">
        <f>SUM(X27:X34)/SUM(J27:J34)</f>
        <v>1.02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1</v>
      </c>
      <c r="BY27" s="126">
        <v>1</v>
      </c>
      <c r="BZ27" s="127">
        <f>IFERROR(BY27/BW27,"-")</f>
        <v>1</v>
      </c>
      <c r="CA27" s="128">
        <v>4000</v>
      </c>
      <c r="CB27" s="129">
        <f>IFERROR(CA27/BW27,"-")</f>
        <v>4000</v>
      </c>
      <c r="CC27" s="130"/>
      <c r="CD27" s="130">
        <v>1</v>
      </c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4000</v>
      </c>
      <c r="CQ27" s="139">
        <v>4000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122</v>
      </c>
      <c r="C28" s="189"/>
      <c r="D28" s="189" t="s">
        <v>123</v>
      </c>
      <c r="E28" s="189" t="s">
        <v>124</v>
      </c>
      <c r="F28" s="189" t="s">
        <v>64</v>
      </c>
      <c r="G28" s="88"/>
      <c r="H28" s="88" t="s">
        <v>120</v>
      </c>
      <c r="I28" s="88" t="s">
        <v>125</v>
      </c>
      <c r="J28" s="180"/>
      <c r="K28" s="79">
        <v>10</v>
      </c>
      <c r="L28" s="79">
        <v>0</v>
      </c>
      <c r="M28" s="79">
        <v>31</v>
      </c>
      <c r="N28" s="89">
        <v>2</v>
      </c>
      <c r="O28" s="90">
        <v>0</v>
      </c>
      <c r="P28" s="91">
        <f>N28+O28</f>
        <v>2</v>
      </c>
      <c r="Q28" s="80">
        <f>IFERROR(P28/M28,"-")</f>
        <v>0.064516129032258</v>
      </c>
      <c r="R28" s="79">
        <v>0</v>
      </c>
      <c r="S28" s="79">
        <v>1</v>
      </c>
      <c r="T28" s="80">
        <f>IFERROR(R28/(P28),"-")</f>
        <v>0</v>
      </c>
      <c r="U28" s="186"/>
      <c r="V28" s="82">
        <v>1</v>
      </c>
      <c r="W28" s="80">
        <f>IF(P28=0,"-",V28/P28)</f>
        <v>0.5</v>
      </c>
      <c r="X28" s="185">
        <v>3000</v>
      </c>
      <c r="Y28" s="186">
        <f>IFERROR(X28/P28,"-")</f>
        <v>1500</v>
      </c>
      <c r="Z28" s="186">
        <f>IFERROR(X28/V28,"-")</f>
        <v>3000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0.5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0.5</v>
      </c>
      <c r="BG28" s="110">
        <v>1</v>
      </c>
      <c r="BH28" s="112">
        <f>IFERROR(BG28/BE28,"-")</f>
        <v>1</v>
      </c>
      <c r="BI28" s="113">
        <v>3000</v>
      </c>
      <c r="BJ28" s="114">
        <f>IFERROR(BI28/BE28,"-")</f>
        <v>3000</v>
      </c>
      <c r="BK28" s="115">
        <v>1</v>
      </c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3000</v>
      </c>
      <c r="CQ28" s="139">
        <v>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126</v>
      </c>
      <c r="C29" s="189"/>
      <c r="D29" s="189" t="s">
        <v>127</v>
      </c>
      <c r="E29" s="189" t="s">
        <v>128</v>
      </c>
      <c r="F29" s="189" t="s">
        <v>64</v>
      </c>
      <c r="G29" s="88"/>
      <c r="H29" s="88" t="s">
        <v>120</v>
      </c>
      <c r="I29" s="88" t="s">
        <v>129</v>
      </c>
      <c r="J29" s="180"/>
      <c r="K29" s="79">
        <v>14</v>
      </c>
      <c r="L29" s="79">
        <v>0</v>
      </c>
      <c r="M29" s="79">
        <v>40</v>
      </c>
      <c r="N29" s="89">
        <v>5</v>
      </c>
      <c r="O29" s="90">
        <v>0</v>
      </c>
      <c r="P29" s="91">
        <f>N29+O29</f>
        <v>5</v>
      </c>
      <c r="Q29" s="80">
        <f>IFERROR(P29/M29,"-")</f>
        <v>0.125</v>
      </c>
      <c r="R29" s="79">
        <v>2</v>
      </c>
      <c r="S29" s="79">
        <v>1</v>
      </c>
      <c r="T29" s="80">
        <f>IFERROR(R29/(P29),"-")</f>
        <v>0.4</v>
      </c>
      <c r="U29" s="186"/>
      <c r="V29" s="82">
        <v>1</v>
      </c>
      <c r="W29" s="80">
        <f>IF(P29=0,"-",V29/P29)</f>
        <v>0.2</v>
      </c>
      <c r="X29" s="185">
        <v>91000</v>
      </c>
      <c r="Y29" s="186">
        <f>IFERROR(X29/P29,"-")</f>
        <v>18200</v>
      </c>
      <c r="Z29" s="186">
        <f>IFERROR(X29/V29,"-")</f>
        <v>91000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0.4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0.2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2</v>
      </c>
      <c r="CG29" s="132">
        <f>IF(P29=0,"",IF(CF29=0,"",(CF29/P29)))</f>
        <v>0.4</v>
      </c>
      <c r="CH29" s="133">
        <v>1</v>
      </c>
      <c r="CI29" s="134">
        <f>IFERROR(CH29/CF29,"-")</f>
        <v>0.5</v>
      </c>
      <c r="CJ29" s="135">
        <v>91000</v>
      </c>
      <c r="CK29" s="136">
        <f>IFERROR(CJ29/CF29,"-")</f>
        <v>45500</v>
      </c>
      <c r="CL29" s="137"/>
      <c r="CM29" s="137"/>
      <c r="CN29" s="137">
        <v>1</v>
      </c>
      <c r="CO29" s="138">
        <v>1</v>
      </c>
      <c r="CP29" s="139">
        <v>91000</v>
      </c>
      <c r="CQ29" s="139">
        <v>91000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130</v>
      </c>
      <c r="C30" s="189"/>
      <c r="D30" s="189" t="s">
        <v>75</v>
      </c>
      <c r="E30" s="189" t="s">
        <v>75</v>
      </c>
      <c r="F30" s="189" t="s">
        <v>76</v>
      </c>
      <c r="G30" s="88"/>
      <c r="H30" s="88"/>
      <c r="I30" s="88"/>
      <c r="J30" s="180"/>
      <c r="K30" s="79">
        <v>88</v>
      </c>
      <c r="L30" s="79">
        <v>44</v>
      </c>
      <c r="M30" s="79">
        <v>19</v>
      </c>
      <c r="N30" s="89">
        <v>7</v>
      </c>
      <c r="O30" s="90">
        <v>0</v>
      </c>
      <c r="P30" s="91">
        <f>N30+O30</f>
        <v>7</v>
      </c>
      <c r="Q30" s="80">
        <f>IFERROR(P30/M30,"-")</f>
        <v>0.36842105263158</v>
      </c>
      <c r="R30" s="79">
        <v>3</v>
      </c>
      <c r="S30" s="79">
        <v>0</v>
      </c>
      <c r="T30" s="80">
        <f>IFERROR(R30/(P30),"-")</f>
        <v>0.42857142857143</v>
      </c>
      <c r="U30" s="186"/>
      <c r="V30" s="82">
        <v>2</v>
      </c>
      <c r="W30" s="80">
        <f>IF(P30=0,"-",V30/P30)</f>
        <v>0.28571428571429</v>
      </c>
      <c r="X30" s="185">
        <v>24000</v>
      </c>
      <c r="Y30" s="186">
        <f>IFERROR(X30/P30,"-")</f>
        <v>3428.5714285714</v>
      </c>
      <c r="Z30" s="186">
        <f>IFERROR(X30/V30,"-")</f>
        <v>12000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0.14285714285714</v>
      </c>
      <c r="AO30" s="98">
        <v>1</v>
      </c>
      <c r="AP30" s="100">
        <f>IFERROR(AO30/AM30,"-")</f>
        <v>1</v>
      </c>
      <c r="AQ30" s="101">
        <v>6000</v>
      </c>
      <c r="AR30" s="102">
        <f>IFERROR(AQ30/AM30,"-")</f>
        <v>6000</v>
      </c>
      <c r="AS30" s="103"/>
      <c r="AT30" s="103">
        <v>1</v>
      </c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0.14285714285714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0.42857142857143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0.28571428571429</v>
      </c>
      <c r="BY30" s="126">
        <v>1</v>
      </c>
      <c r="BZ30" s="127">
        <f>IFERROR(BY30/BW30,"-")</f>
        <v>0.5</v>
      </c>
      <c r="CA30" s="128">
        <v>18000</v>
      </c>
      <c r="CB30" s="129">
        <f>IFERROR(CA30/BW30,"-")</f>
        <v>9000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24000</v>
      </c>
      <c r="CQ30" s="139">
        <v>18000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131</v>
      </c>
      <c r="C31" s="189"/>
      <c r="D31" s="189" t="s">
        <v>118</v>
      </c>
      <c r="E31" s="189" t="s">
        <v>119</v>
      </c>
      <c r="F31" s="189" t="s">
        <v>64</v>
      </c>
      <c r="G31" s="88" t="s">
        <v>92</v>
      </c>
      <c r="H31" s="88" t="s">
        <v>120</v>
      </c>
      <c r="I31" s="88" t="s">
        <v>121</v>
      </c>
      <c r="J31" s="180"/>
      <c r="K31" s="79">
        <v>2</v>
      </c>
      <c r="L31" s="79">
        <v>0</v>
      </c>
      <c r="M31" s="79">
        <v>24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186"/>
      <c r="V31" s="82">
        <v>0</v>
      </c>
      <c r="W31" s="80" t="str">
        <f>IF(P31=0,"-",V31/P31)</f>
        <v>-</v>
      </c>
      <c r="X31" s="185">
        <v>0</v>
      </c>
      <c r="Y31" s="186" t="str">
        <f>IFERROR(X31/P31,"-")</f>
        <v>-</v>
      </c>
      <c r="Z31" s="186" t="str">
        <f>IFERROR(X31/V31,"-")</f>
        <v>-</v>
      </c>
      <c r="AA31" s="18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132</v>
      </c>
      <c r="C32" s="189"/>
      <c r="D32" s="189" t="s">
        <v>123</v>
      </c>
      <c r="E32" s="189" t="s">
        <v>124</v>
      </c>
      <c r="F32" s="189" t="s">
        <v>64</v>
      </c>
      <c r="G32" s="88"/>
      <c r="H32" s="88" t="s">
        <v>120</v>
      </c>
      <c r="I32" s="88" t="s">
        <v>125</v>
      </c>
      <c r="J32" s="180"/>
      <c r="K32" s="79">
        <v>12</v>
      </c>
      <c r="L32" s="79">
        <v>0</v>
      </c>
      <c r="M32" s="79">
        <v>61</v>
      </c>
      <c r="N32" s="89">
        <v>3</v>
      </c>
      <c r="O32" s="90">
        <v>0</v>
      </c>
      <c r="P32" s="91">
        <f>N32+O32</f>
        <v>3</v>
      </c>
      <c r="Q32" s="80">
        <f>IFERROR(P32/M32,"-")</f>
        <v>0.049180327868852</v>
      </c>
      <c r="R32" s="79">
        <v>1</v>
      </c>
      <c r="S32" s="79">
        <v>2</v>
      </c>
      <c r="T32" s="80">
        <f>IFERROR(R32/(P32),"-")</f>
        <v>0.33333333333333</v>
      </c>
      <c r="U32" s="186"/>
      <c r="V32" s="82">
        <v>1</v>
      </c>
      <c r="W32" s="80">
        <f>IF(P32=0,"-",V32/P32)</f>
        <v>0.33333333333333</v>
      </c>
      <c r="X32" s="185">
        <v>1000</v>
      </c>
      <c r="Y32" s="186">
        <f>IFERROR(X32/P32,"-")</f>
        <v>333.33333333333</v>
      </c>
      <c r="Z32" s="186">
        <f>IFERROR(X32/V32,"-")</f>
        <v>1000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0.33333333333333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0.33333333333333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0.33333333333333</v>
      </c>
      <c r="BY32" s="126">
        <v>1</v>
      </c>
      <c r="BZ32" s="127">
        <f>IFERROR(BY32/BW32,"-")</f>
        <v>1</v>
      </c>
      <c r="CA32" s="128">
        <v>1000</v>
      </c>
      <c r="CB32" s="129">
        <f>IFERROR(CA32/BW32,"-")</f>
        <v>1000</v>
      </c>
      <c r="CC32" s="130">
        <v>1</v>
      </c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1000</v>
      </c>
      <c r="CQ32" s="139">
        <v>1000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133</v>
      </c>
      <c r="C33" s="189"/>
      <c r="D33" s="189" t="s">
        <v>127</v>
      </c>
      <c r="E33" s="189" t="s">
        <v>128</v>
      </c>
      <c r="F33" s="189" t="s">
        <v>64</v>
      </c>
      <c r="G33" s="88"/>
      <c r="H33" s="88" t="s">
        <v>120</v>
      </c>
      <c r="I33" s="88" t="s">
        <v>129</v>
      </c>
      <c r="J33" s="180"/>
      <c r="K33" s="79">
        <v>15</v>
      </c>
      <c r="L33" s="79">
        <v>0</v>
      </c>
      <c r="M33" s="79">
        <v>49</v>
      </c>
      <c r="N33" s="89">
        <v>4</v>
      </c>
      <c r="O33" s="90">
        <v>0</v>
      </c>
      <c r="P33" s="91">
        <f>N33+O33</f>
        <v>4</v>
      </c>
      <c r="Q33" s="80">
        <f>IFERROR(P33/M33,"-")</f>
        <v>0.081632653061224</v>
      </c>
      <c r="R33" s="79">
        <v>0</v>
      </c>
      <c r="S33" s="79">
        <v>3</v>
      </c>
      <c r="T33" s="80">
        <f>IFERROR(R33/(P33),"-")</f>
        <v>0</v>
      </c>
      <c r="U33" s="186"/>
      <c r="V33" s="82">
        <v>1</v>
      </c>
      <c r="W33" s="80">
        <f>IF(P33=0,"-",V33/P33)</f>
        <v>0.25</v>
      </c>
      <c r="X33" s="185">
        <v>55000</v>
      </c>
      <c r="Y33" s="186">
        <f>IFERROR(X33/P33,"-")</f>
        <v>13750</v>
      </c>
      <c r="Z33" s="186">
        <f>IFERROR(X33/V33,"-")</f>
        <v>55000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0.25</v>
      </c>
      <c r="BG33" s="110">
        <v>1</v>
      </c>
      <c r="BH33" s="112">
        <f>IFERROR(BG33/BE33,"-")</f>
        <v>1</v>
      </c>
      <c r="BI33" s="113">
        <v>16000</v>
      </c>
      <c r="BJ33" s="114">
        <f>IFERROR(BI33/BE33,"-")</f>
        <v>16000</v>
      </c>
      <c r="BK33" s="115"/>
      <c r="BL33" s="115"/>
      <c r="BM33" s="115">
        <v>1</v>
      </c>
      <c r="BN33" s="117">
        <v>1</v>
      </c>
      <c r="BO33" s="118">
        <f>IF(P33=0,"",IF(BN33=0,"",(BN33/P33)))</f>
        <v>0.25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2</v>
      </c>
      <c r="BX33" s="125">
        <f>IF(P33=0,"",IF(BW33=0,"",(BW33/P33)))</f>
        <v>0.5</v>
      </c>
      <c r="BY33" s="126">
        <v>1</v>
      </c>
      <c r="BZ33" s="127">
        <f>IFERROR(BY33/BW33,"-")</f>
        <v>0.5</v>
      </c>
      <c r="CA33" s="128">
        <v>55000</v>
      </c>
      <c r="CB33" s="129">
        <f>IFERROR(CA33/BW33,"-")</f>
        <v>27500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55000</v>
      </c>
      <c r="CQ33" s="139">
        <v>55000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134</v>
      </c>
      <c r="C34" s="189"/>
      <c r="D34" s="189" t="s">
        <v>75</v>
      </c>
      <c r="E34" s="189" t="s">
        <v>75</v>
      </c>
      <c r="F34" s="189" t="s">
        <v>76</v>
      </c>
      <c r="G34" s="88"/>
      <c r="H34" s="88"/>
      <c r="I34" s="88"/>
      <c r="J34" s="180"/>
      <c r="K34" s="79">
        <v>118</v>
      </c>
      <c r="L34" s="79">
        <v>67</v>
      </c>
      <c r="M34" s="79">
        <v>39</v>
      </c>
      <c r="N34" s="89">
        <v>14</v>
      </c>
      <c r="O34" s="90">
        <v>0</v>
      </c>
      <c r="P34" s="91">
        <f>N34+O34</f>
        <v>14</v>
      </c>
      <c r="Q34" s="80">
        <f>IFERROR(P34/M34,"-")</f>
        <v>0.35897435897436</v>
      </c>
      <c r="R34" s="79">
        <v>5</v>
      </c>
      <c r="S34" s="79">
        <v>4</v>
      </c>
      <c r="T34" s="80">
        <f>IFERROR(R34/(P34),"-")</f>
        <v>0.35714285714286</v>
      </c>
      <c r="U34" s="186"/>
      <c r="V34" s="82">
        <v>4</v>
      </c>
      <c r="W34" s="80">
        <f>IF(P34=0,"-",V34/P34)</f>
        <v>0.28571428571429</v>
      </c>
      <c r="X34" s="185">
        <v>281000</v>
      </c>
      <c r="Y34" s="186">
        <f>IFERROR(X34/P34,"-")</f>
        <v>20071.428571429</v>
      </c>
      <c r="Z34" s="186">
        <f>IFERROR(X34/V34,"-")</f>
        <v>70250</v>
      </c>
      <c r="AA34" s="180"/>
      <c r="AB34" s="83"/>
      <c r="AC34" s="77"/>
      <c r="AD34" s="92">
        <v>1</v>
      </c>
      <c r="AE34" s="93">
        <f>IF(P34=0,"",IF(AD34=0,"",(AD34/P34)))</f>
        <v>0.071428571428571</v>
      </c>
      <c r="AF34" s="92"/>
      <c r="AG34" s="94">
        <f>IFERROR(AF34/AD34,"-")</f>
        <v>0</v>
      </c>
      <c r="AH34" s="95"/>
      <c r="AI34" s="96">
        <f>IFERROR(AH34/AD34,"-")</f>
        <v>0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0.071428571428571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0.071428571428571</v>
      </c>
      <c r="BP34" s="119">
        <v>1</v>
      </c>
      <c r="BQ34" s="120">
        <f>IFERROR(BP34/BN34,"-")</f>
        <v>1</v>
      </c>
      <c r="BR34" s="121">
        <v>3000</v>
      </c>
      <c r="BS34" s="122">
        <f>IFERROR(BR34/BN34,"-")</f>
        <v>3000</v>
      </c>
      <c r="BT34" s="123">
        <v>1</v>
      </c>
      <c r="BU34" s="123"/>
      <c r="BV34" s="123"/>
      <c r="BW34" s="124">
        <v>8</v>
      </c>
      <c r="BX34" s="125">
        <f>IF(P34=0,"",IF(BW34=0,"",(BW34/P34)))</f>
        <v>0.57142857142857</v>
      </c>
      <c r="BY34" s="126">
        <v>2</v>
      </c>
      <c r="BZ34" s="127">
        <f>IFERROR(BY34/BW34,"-")</f>
        <v>0.25</v>
      </c>
      <c r="CA34" s="128">
        <v>110000</v>
      </c>
      <c r="CB34" s="129">
        <f>IFERROR(CA34/BW34,"-")</f>
        <v>13750</v>
      </c>
      <c r="CC34" s="130"/>
      <c r="CD34" s="130"/>
      <c r="CE34" s="130">
        <v>2</v>
      </c>
      <c r="CF34" s="131">
        <v>3</v>
      </c>
      <c r="CG34" s="132">
        <f>IF(P34=0,"",IF(CF34=0,"",(CF34/P34)))</f>
        <v>0.21428571428571</v>
      </c>
      <c r="CH34" s="133">
        <v>2</v>
      </c>
      <c r="CI34" s="134">
        <f>IFERROR(CH34/CF34,"-")</f>
        <v>0.66666666666667</v>
      </c>
      <c r="CJ34" s="135">
        <v>434000</v>
      </c>
      <c r="CK34" s="136">
        <f>IFERROR(CJ34/CF34,"-")</f>
        <v>144666.66666667</v>
      </c>
      <c r="CL34" s="137">
        <v>1</v>
      </c>
      <c r="CM34" s="137"/>
      <c r="CN34" s="137">
        <v>1</v>
      </c>
      <c r="CO34" s="138">
        <v>4</v>
      </c>
      <c r="CP34" s="139">
        <v>281000</v>
      </c>
      <c r="CQ34" s="139">
        <v>431000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>
        <f>AB35</f>
        <v>1.7388888888889</v>
      </c>
      <c r="B35" s="189" t="s">
        <v>135</v>
      </c>
      <c r="C35" s="189"/>
      <c r="D35" s="189" t="s">
        <v>118</v>
      </c>
      <c r="E35" s="189" t="s">
        <v>119</v>
      </c>
      <c r="F35" s="189" t="s">
        <v>64</v>
      </c>
      <c r="G35" s="88" t="s">
        <v>136</v>
      </c>
      <c r="H35" s="88" t="s">
        <v>137</v>
      </c>
      <c r="I35" s="88" t="s">
        <v>138</v>
      </c>
      <c r="J35" s="180">
        <v>360000</v>
      </c>
      <c r="K35" s="79">
        <v>12</v>
      </c>
      <c r="L35" s="79">
        <v>0</v>
      </c>
      <c r="M35" s="79">
        <v>77</v>
      </c>
      <c r="N35" s="89">
        <v>2</v>
      </c>
      <c r="O35" s="90">
        <v>0</v>
      </c>
      <c r="P35" s="91">
        <f>N35+O35</f>
        <v>2</v>
      </c>
      <c r="Q35" s="80">
        <f>IFERROR(P35/M35,"-")</f>
        <v>0.025974025974026</v>
      </c>
      <c r="R35" s="79">
        <v>0</v>
      </c>
      <c r="S35" s="79">
        <v>0</v>
      </c>
      <c r="T35" s="80">
        <f>IFERROR(R35/(P35),"-")</f>
        <v>0</v>
      </c>
      <c r="U35" s="186">
        <f>IFERROR(J35/SUM(N35:O39),"-")</f>
        <v>12857.142857143</v>
      </c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>
        <f>SUM(X35:X39)-SUM(J35:J39)</f>
        <v>266000</v>
      </c>
      <c r="AB35" s="83">
        <f>SUM(X35:X39)/SUM(J35:J39)</f>
        <v>1.7388888888889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139</v>
      </c>
      <c r="C36" s="189"/>
      <c r="D36" s="189" t="s">
        <v>123</v>
      </c>
      <c r="E36" s="189" t="s">
        <v>124</v>
      </c>
      <c r="F36" s="189" t="s">
        <v>64</v>
      </c>
      <c r="G36" s="88"/>
      <c r="H36" s="88" t="s">
        <v>137</v>
      </c>
      <c r="I36" s="88"/>
      <c r="J36" s="180"/>
      <c r="K36" s="79">
        <v>29</v>
      </c>
      <c r="L36" s="79">
        <v>0</v>
      </c>
      <c r="M36" s="79">
        <v>151</v>
      </c>
      <c r="N36" s="89">
        <v>7</v>
      </c>
      <c r="O36" s="90">
        <v>0</v>
      </c>
      <c r="P36" s="91">
        <f>N36+O36</f>
        <v>7</v>
      </c>
      <c r="Q36" s="80">
        <f>IFERROR(P36/M36,"-")</f>
        <v>0.04635761589404</v>
      </c>
      <c r="R36" s="79">
        <v>0</v>
      </c>
      <c r="S36" s="79">
        <v>5</v>
      </c>
      <c r="T36" s="80">
        <f>IFERROR(R36/(P36),"-")</f>
        <v>0</v>
      </c>
      <c r="U36" s="186"/>
      <c r="V36" s="82">
        <v>1</v>
      </c>
      <c r="W36" s="80">
        <f>IF(P36=0,"-",V36/P36)</f>
        <v>0.14285714285714</v>
      </c>
      <c r="X36" s="185">
        <v>5000</v>
      </c>
      <c r="Y36" s="186">
        <f>IFERROR(X36/P36,"-")</f>
        <v>714.28571428571</v>
      </c>
      <c r="Z36" s="186">
        <f>IFERROR(X36/V36,"-")</f>
        <v>5000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0.14285714285714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0.14285714285714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2</v>
      </c>
      <c r="BO36" s="118">
        <f>IF(P36=0,"",IF(BN36=0,"",(BN36/P36)))</f>
        <v>0.28571428571429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3</v>
      </c>
      <c r="BX36" s="125">
        <f>IF(P36=0,"",IF(BW36=0,"",(BW36/P36)))</f>
        <v>0.42857142857143</v>
      </c>
      <c r="BY36" s="126">
        <v>1</v>
      </c>
      <c r="BZ36" s="127">
        <f>IFERROR(BY36/BW36,"-")</f>
        <v>0.33333333333333</v>
      </c>
      <c r="CA36" s="128">
        <v>5000</v>
      </c>
      <c r="CB36" s="129">
        <f>IFERROR(CA36/BW36,"-")</f>
        <v>1666.6666666667</v>
      </c>
      <c r="CC36" s="130">
        <v>1</v>
      </c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5000</v>
      </c>
      <c r="CQ36" s="139">
        <v>5000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140</v>
      </c>
      <c r="C37" s="189"/>
      <c r="D37" s="189" t="s">
        <v>127</v>
      </c>
      <c r="E37" s="189" t="s">
        <v>141</v>
      </c>
      <c r="F37" s="189" t="s">
        <v>64</v>
      </c>
      <c r="G37" s="88"/>
      <c r="H37" s="88" t="s">
        <v>137</v>
      </c>
      <c r="I37" s="88"/>
      <c r="J37" s="180"/>
      <c r="K37" s="79">
        <v>12</v>
      </c>
      <c r="L37" s="79">
        <v>0</v>
      </c>
      <c r="M37" s="79">
        <v>60</v>
      </c>
      <c r="N37" s="89">
        <v>2</v>
      </c>
      <c r="O37" s="90">
        <v>0</v>
      </c>
      <c r="P37" s="91">
        <f>N37+O37</f>
        <v>2</v>
      </c>
      <c r="Q37" s="80">
        <f>IFERROR(P37/M37,"-")</f>
        <v>0.033333333333333</v>
      </c>
      <c r="R37" s="79">
        <v>0</v>
      </c>
      <c r="S37" s="79">
        <v>0</v>
      </c>
      <c r="T37" s="80">
        <f>IFERROR(R37/(P37),"-")</f>
        <v>0</v>
      </c>
      <c r="U37" s="186"/>
      <c r="V37" s="82">
        <v>1</v>
      </c>
      <c r="W37" s="80">
        <f>IF(P37=0,"-",V37/P37)</f>
        <v>0.5</v>
      </c>
      <c r="X37" s="185">
        <v>20000</v>
      </c>
      <c r="Y37" s="186">
        <f>IFERROR(X37/P37,"-")</f>
        <v>10000</v>
      </c>
      <c r="Z37" s="186">
        <f>IFERROR(X37/V37,"-")</f>
        <v>20000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0.5</v>
      </c>
      <c r="BY37" s="126">
        <v>1</v>
      </c>
      <c r="BZ37" s="127">
        <f>IFERROR(BY37/BW37,"-")</f>
        <v>1</v>
      </c>
      <c r="CA37" s="128">
        <v>20000</v>
      </c>
      <c r="CB37" s="129">
        <f>IFERROR(CA37/BW37,"-")</f>
        <v>20000</v>
      </c>
      <c r="CC37" s="130"/>
      <c r="CD37" s="130">
        <v>1</v>
      </c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20000</v>
      </c>
      <c r="CQ37" s="139">
        <v>20000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142</v>
      </c>
      <c r="C38" s="189"/>
      <c r="D38" s="189" t="s">
        <v>143</v>
      </c>
      <c r="E38" s="189" t="s">
        <v>144</v>
      </c>
      <c r="F38" s="189" t="s">
        <v>64</v>
      </c>
      <c r="G38" s="88"/>
      <c r="H38" s="88" t="s">
        <v>137</v>
      </c>
      <c r="I38" s="88"/>
      <c r="J38" s="180"/>
      <c r="K38" s="79">
        <v>6</v>
      </c>
      <c r="L38" s="79">
        <v>0</v>
      </c>
      <c r="M38" s="79">
        <v>72</v>
      </c>
      <c r="N38" s="89">
        <v>2</v>
      </c>
      <c r="O38" s="90">
        <v>0</v>
      </c>
      <c r="P38" s="91">
        <f>N38+O38</f>
        <v>2</v>
      </c>
      <c r="Q38" s="80">
        <f>IFERROR(P38/M38,"-")</f>
        <v>0.027777777777778</v>
      </c>
      <c r="R38" s="79">
        <v>0</v>
      </c>
      <c r="S38" s="79">
        <v>0</v>
      </c>
      <c r="T38" s="80">
        <f>IFERROR(R38/(P38),"-")</f>
        <v>0</v>
      </c>
      <c r="U38" s="186"/>
      <c r="V38" s="82">
        <v>1</v>
      </c>
      <c r="W38" s="80">
        <f>IF(P38=0,"-",V38/P38)</f>
        <v>0.5</v>
      </c>
      <c r="X38" s="185">
        <v>1000</v>
      </c>
      <c r="Y38" s="186">
        <f>IFERROR(X38/P38,"-")</f>
        <v>500</v>
      </c>
      <c r="Z38" s="186">
        <f>IFERROR(X38/V38,"-")</f>
        <v>1000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1</v>
      </c>
      <c r="BX38" s="125">
        <f>IF(P38=0,"",IF(BW38=0,"",(BW38/P38)))</f>
        <v>0.5</v>
      </c>
      <c r="BY38" s="126">
        <v>1</v>
      </c>
      <c r="BZ38" s="127">
        <f>IFERROR(BY38/BW38,"-")</f>
        <v>1</v>
      </c>
      <c r="CA38" s="128">
        <v>1000</v>
      </c>
      <c r="CB38" s="129">
        <f>IFERROR(CA38/BW38,"-")</f>
        <v>1000</v>
      </c>
      <c r="CC38" s="130">
        <v>1</v>
      </c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1000</v>
      </c>
      <c r="CQ38" s="139">
        <v>1000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145</v>
      </c>
      <c r="C39" s="189"/>
      <c r="D39" s="189" t="s">
        <v>75</v>
      </c>
      <c r="E39" s="189" t="s">
        <v>75</v>
      </c>
      <c r="F39" s="189" t="s">
        <v>76</v>
      </c>
      <c r="G39" s="88"/>
      <c r="H39" s="88"/>
      <c r="I39" s="88"/>
      <c r="J39" s="180"/>
      <c r="K39" s="79">
        <v>224</v>
      </c>
      <c r="L39" s="79">
        <v>97</v>
      </c>
      <c r="M39" s="79">
        <v>32</v>
      </c>
      <c r="N39" s="89">
        <v>15</v>
      </c>
      <c r="O39" s="90">
        <v>0</v>
      </c>
      <c r="P39" s="91">
        <f>N39+O39</f>
        <v>15</v>
      </c>
      <c r="Q39" s="80">
        <f>IFERROR(P39/M39,"-")</f>
        <v>0.46875</v>
      </c>
      <c r="R39" s="79">
        <v>6</v>
      </c>
      <c r="S39" s="79">
        <v>4</v>
      </c>
      <c r="T39" s="80">
        <f>IFERROR(R39/(P39),"-")</f>
        <v>0.4</v>
      </c>
      <c r="U39" s="186"/>
      <c r="V39" s="82">
        <v>5</v>
      </c>
      <c r="W39" s="80">
        <f>IF(P39=0,"-",V39/P39)</f>
        <v>0.33333333333333</v>
      </c>
      <c r="X39" s="185">
        <v>600000</v>
      </c>
      <c r="Y39" s="186">
        <f>IFERROR(X39/P39,"-")</f>
        <v>40000</v>
      </c>
      <c r="Z39" s="186">
        <f>IFERROR(X39/V39,"-")</f>
        <v>120000</v>
      </c>
      <c r="AA39" s="180"/>
      <c r="AB39" s="83"/>
      <c r="AC39" s="77"/>
      <c r="AD39" s="92">
        <v>1</v>
      </c>
      <c r="AE39" s="93">
        <f>IF(P39=0,"",IF(AD39=0,"",(AD39/P39)))</f>
        <v>0.066666666666667</v>
      </c>
      <c r="AF39" s="92"/>
      <c r="AG39" s="94">
        <f>IFERROR(AF39/AD39,"-")</f>
        <v>0</v>
      </c>
      <c r="AH39" s="95"/>
      <c r="AI39" s="96">
        <f>IFERROR(AH39/AD39,"-")</f>
        <v>0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5</v>
      </c>
      <c r="BO39" s="118">
        <f>IF(P39=0,"",IF(BN39=0,"",(BN39/P39)))</f>
        <v>0.33333333333333</v>
      </c>
      <c r="BP39" s="119">
        <v>2</v>
      </c>
      <c r="BQ39" s="120">
        <f>IFERROR(BP39/BN39,"-")</f>
        <v>0.4</v>
      </c>
      <c r="BR39" s="121">
        <v>584000</v>
      </c>
      <c r="BS39" s="122">
        <f>IFERROR(BR39/BN39,"-")</f>
        <v>116800</v>
      </c>
      <c r="BT39" s="123"/>
      <c r="BU39" s="123">
        <v>1</v>
      </c>
      <c r="BV39" s="123">
        <v>1</v>
      </c>
      <c r="BW39" s="124">
        <v>5</v>
      </c>
      <c r="BX39" s="125">
        <f>IF(P39=0,"",IF(BW39=0,"",(BW39/P39)))</f>
        <v>0.33333333333333</v>
      </c>
      <c r="BY39" s="126">
        <v>1</v>
      </c>
      <c r="BZ39" s="127">
        <f>IFERROR(BY39/BW39,"-")</f>
        <v>0.2</v>
      </c>
      <c r="CA39" s="128">
        <v>5000</v>
      </c>
      <c r="CB39" s="129">
        <f>IFERROR(CA39/BW39,"-")</f>
        <v>1000</v>
      </c>
      <c r="CC39" s="130">
        <v>1</v>
      </c>
      <c r="CD39" s="130"/>
      <c r="CE39" s="130"/>
      <c r="CF39" s="131">
        <v>4</v>
      </c>
      <c r="CG39" s="132">
        <f>IF(P39=0,"",IF(CF39=0,"",(CF39/P39)))</f>
        <v>0.26666666666667</v>
      </c>
      <c r="CH39" s="133">
        <v>2</v>
      </c>
      <c r="CI39" s="134">
        <f>IFERROR(CH39/CF39,"-")</f>
        <v>0.5</v>
      </c>
      <c r="CJ39" s="135">
        <v>11000</v>
      </c>
      <c r="CK39" s="136">
        <f>IFERROR(CJ39/CF39,"-")</f>
        <v>2750</v>
      </c>
      <c r="CL39" s="137">
        <v>1</v>
      </c>
      <c r="CM39" s="137">
        <v>1</v>
      </c>
      <c r="CN39" s="137"/>
      <c r="CO39" s="138">
        <v>5</v>
      </c>
      <c r="CP39" s="139">
        <v>600000</v>
      </c>
      <c r="CQ39" s="139">
        <v>576000</v>
      </c>
      <c r="CR39" s="139"/>
      <c r="CS39" s="140" t="str">
        <f>IF(AND(CQ39=0,CR39=0),"",IF(AND(CQ39&lt;=100000,CR39&lt;=100000),"",IF(CQ39/CP39&gt;0.7,"男高",IF(CR39/CP39&gt;0.7,"女高",""))))</f>
        <v>男高</v>
      </c>
    </row>
    <row r="40" spans="1:98">
      <c r="A40" s="78">
        <f>AB40</f>
        <v>1.2089743589744</v>
      </c>
      <c r="B40" s="189" t="s">
        <v>146</v>
      </c>
      <c r="C40" s="189"/>
      <c r="D40" s="189" t="s">
        <v>118</v>
      </c>
      <c r="E40" s="189" t="s">
        <v>119</v>
      </c>
      <c r="F40" s="189" t="s">
        <v>64</v>
      </c>
      <c r="G40" s="88" t="s">
        <v>96</v>
      </c>
      <c r="H40" s="88" t="s">
        <v>137</v>
      </c>
      <c r="I40" s="88" t="s">
        <v>138</v>
      </c>
      <c r="J40" s="180">
        <v>780000</v>
      </c>
      <c r="K40" s="79">
        <v>12</v>
      </c>
      <c r="L40" s="79">
        <v>0</v>
      </c>
      <c r="M40" s="79">
        <v>75</v>
      </c>
      <c r="N40" s="89">
        <v>1</v>
      </c>
      <c r="O40" s="90">
        <v>0</v>
      </c>
      <c r="P40" s="91">
        <f>N40+O40</f>
        <v>1</v>
      </c>
      <c r="Q40" s="80">
        <f>IFERROR(P40/M40,"-")</f>
        <v>0.013333333333333</v>
      </c>
      <c r="R40" s="79">
        <v>0</v>
      </c>
      <c r="S40" s="79">
        <v>0</v>
      </c>
      <c r="T40" s="80">
        <f>IFERROR(R40/(P40),"-")</f>
        <v>0</v>
      </c>
      <c r="U40" s="186">
        <f>IFERROR(J40/SUM(N40:O43),"-")</f>
        <v>17333.333333333</v>
      </c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>
        <f>SUM(X40:X43)-SUM(J40:J43)</f>
        <v>163000</v>
      </c>
      <c r="AB40" s="83">
        <f>SUM(X40:X43)/SUM(J40:J43)</f>
        <v>1.2089743589744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1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147</v>
      </c>
      <c r="C41" s="189"/>
      <c r="D41" s="189" t="s">
        <v>123</v>
      </c>
      <c r="E41" s="189" t="s">
        <v>124</v>
      </c>
      <c r="F41" s="189" t="s">
        <v>64</v>
      </c>
      <c r="G41" s="88" t="s">
        <v>96</v>
      </c>
      <c r="H41" s="88" t="s">
        <v>148</v>
      </c>
      <c r="I41" s="88"/>
      <c r="J41" s="180"/>
      <c r="K41" s="79">
        <v>19</v>
      </c>
      <c r="L41" s="79">
        <v>0</v>
      </c>
      <c r="M41" s="79">
        <v>87</v>
      </c>
      <c r="N41" s="89">
        <v>5</v>
      </c>
      <c r="O41" s="90">
        <v>0</v>
      </c>
      <c r="P41" s="91">
        <f>N41+O41</f>
        <v>5</v>
      </c>
      <c r="Q41" s="80">
        <f>IFERROR(P41/M41,"-")</f>
        <v>0.057471264367816</v>
      </c>
      <c r="R41" s="79">
        <v>1</v>
      </c>
      <c r="S41" s="79">
        <v>3</v>
      </c>
      <c r="T41" s="80">
        <f>IFERROR(R41/(P41),"-")</f>
        <v>0.2</v>
      </c>
      <c r="U41" s="186"/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0.2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2</v>
      </c>
      <c r="BO41" s="118">
        <f>IF(P41=0,"",IF(BN41=0,"",(BN41/P41)))</f>
        <v>0.4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2</v>
      </c>
      <c r="BX41" s="125">
        <f>IF(P41=0,"",IF(BW41=0,"",(BW41/P41)))</f>
        <v>0.4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149</v>
      </c>
      <c r="C42" s="189"/>
      <c r="D42" s="189" t="s">
        <v>127</v>
      </c>
      <c r="E42" s="189" t="s">
        <v>141</v>
      </c>
      <c r="F42" s="189" t="s">
        <v>64</v>
      </c>
      <c r="G42" s="88" t="s">
        <v>96</v>
      </c>
      <c r="H42" s="88" t="s">
        <v>150</v>
      </c>
      <c r="I42" s="88"/>
      <c r="J42" s="180"/>
      <c r="K42" s="79">
        <v>16</v>
      </c>
      <c r="L42" s="79">
        <v>0</v>
      </c>
      <c r="M42" s="79">
        <v>95</v>
      </c>
      <c r="N42" s="89">
        <v>8</v>
      </c>
      <c r="O42" s="90">
        <v>0</v>
      </c>
      <c r="P42" s="91">
        <f>N42+O42</f>
        <v>8</v>
      </c>
      <c r="Q42" s="80">
        <f>IFERROR(P42/M42,"-")</f>
        <v>0.084210526315789</v>
      </c>
      <c r="R42" s="79">
        <v>2</v>
      </c>
      <c r="S42" s="79">
        <v>5</v>
      </c>
      <c r="T42" s="80">
        <f>IFERROR(R42/(P42),"-")</f>
        <v>0.25</v>
      </c>
      <c r="U42" s="186"/>
      <c r="V42" s="82">
        <v>2</v>
      </c>
      <c r="W42" s="80">
        <f>IF(P42=0,"-",V42/P42)</f>
        <v>0.25</v>
      </c>
      <c r="X42" s="185">
        <v>99000</v>
      </c>
      <c r="Y42" s="186">
        <f>IFERROR(X42/P42,"-")</f>
        <v>12375</v>
      </c>
      <c r="Z42" s="186">
        <f>IFERROR(X42/V42,"-")</f>
        <v>49500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4</v>
      </c>
      <c r="BF42" s="111">
        <f>IF(P42=0,"",IF(BE42=0,"",(BE42/P42)))</f>
        <v>0.5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3</v>
      </c>
      <c r="BO42" s="118">
        <f>IF(P42=0,"",IF(BN42=0,"",(BN42/P42)))</f>
        <v>0.375</v>
      </c>
      <c r="BP42" s="119">
        <v>1</v>
      </c>
      <c r="BQ42" s="120">
        <f>IFERROR(BP42/BN42,"-")</f>
        <v>0.33333333333333</v>
      </c>
      <c r="BR42" s="121">
        <v>5000</v>
      </c>
      <c r="BS42" s="122">
        <f>IFERROR(BR42/BN42,"-")</f>
        <v>1666.6666666667</v>
      </c>
      <c r="BT42" s="123">
        <v>1</v>
      </c>
      <c r="BU42" s="123"/>
      <c r="BV42" s="123"/>
      <c r="BW42" s="124">
        <v>1</v>
      </c>
      <c r="BX42" s="125">
        <f>IF(P42=0,"",IF(BW42=0,"",(BW42/P42)))</f>
        <v>0.125</v>
      </c>
      <c r="BY42" s="126">
        <v>1</v>
      </c>
      <c r="BZ42" s="127">
        <f>IFERROR(BY42/BW42,"-")</f>
        <v>1</v>
      </c>
      <c r="CA42" s="128">
        <v>94000</v>
      </c>
      <c r="CB42" s="129">
        <f>IFERROR(CA42/BW42,"-")</f>
        <v>94000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2</v>
      </c>
      <c r="CP42" s="139">
        <v>99000</v>
      </c>
      <c r="CQ42" s="139">
        <v>94000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151</v>
      </c>
      <c r="C43" s="189"/>
      <c r="D43" s="189" t="s">
        <v>75</v>
      </c>
      <c r="E43" s="189" t="s">
        <v>75</v>
      </c>
      <c r="F43" s="189" t="s">
        <v>76</v>
      </c>
      <c r="G43" s="88"/>
      <c r="H43" s="88"/>
      <c r="I43" s="88"/>
      <c r="J43" s="180"/>
      <c r="K43" s="79">
        <v>153</v>
      </c>
      <c r="L43" s="79">
        <v>95</v>
      </c>
      <c r="M43" s="79">
        <v>51</v>
      </c>
      <c r="N43" s="89">
        <v>31</v>
      </c>
      <c r="O43" s="90">
        <v>0</v>
      </c>
      <c r="P43" s="91">
        <f>N43+O43</f>
        <v>31</v>
      </c>
      <c r="Q43" s="80">
        <f>IFERROR(P43/M43,"-")</f>
        <v>0.6078431372549</v>
      </c>
      <c r="R43" s="79">
        <v>6</v>
      </c>
      <c r="S43" s="79">
        <v>9</v>
      </c>
      <c r="T43" s="80">
        <f>IFERROR(R43/(P43),"-")</f>
        <v>0.19354838709677</v>
      </c>
      <c r="U43" s="186"/>
      <c r="V43" s="82">
        <v>12</v>
      </c>
      <c r="W43" s="80">
        <f>IF(P43=0,"-",V43/P43)</f>
        <v>0.38709677419355</v>
      </c>
      <c r="X43" s="185">
        <v>844000</v>
      </c>
      <c r="Y43" s="186">
        <f>IFERROR(X43/P43,"-")</f>
        <v>27225.806451613</v>
      </c>
      <c r="Z43" s="186">
        <f>IFERROR(X43/V43,"-")</f>
        <v>70333.333333333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0.032258064516129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>
        <v>1</v>
      </c>
      <c r="AW43" s="105">
        <f>IF(P43=0,"",IF(AV43=0,"",(AV43/P43)))</f>
        <v>0.032258064516129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>
        <v>2</v>
      </c>
      <c r="BF43" s="111">
        <f>IF(P43=0,"",IF(BE43=0,"",(BE43/P43)))</f>
        <v>0.064516129032258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11</v>
      </c>
      <c r="BO43" s="118">
        <f>IF(P43=0,"",IF(BN43=0,"",(BN43/P43)))</f>
        <v>0.35483870967742</v>
      </c>
      <c r="BP43" s="119">
        <v>4</v>
      </c>
      <c r="BQ43" s="120">
        <f>IFERROR(BP43/BN43,"-")</f>
        <v>0.36363636363636</v>
      </c>
      <c r="BR43" s="121">
        <v>10000</v>
      </c>
      <c r="BS43" s="122">
        <f>IFERROR(BR43/BN43,"-")</f>
        <v>909.09090909091</v>
      </c>
      <c r="BT43" s="123">
        <v>4</v>
      </c>
      <c r="BU43" s="123"/>
      <c r="BV43" s="123"/>
      <c r="BW43" s="124">
        <v>12</v>
      </c>
      <c r="BX43" s="125">
        <f>IF(P43=0,"",IF(BW43=0,"",(BW43/P43)))</f>
        <v>0.38709677419355</v>
      </c>
      <c r="BY43" s="126">
        <v>6</v>
      </c>
      <c r="BZ43" s="127">
        <f>IFERROR(BY43/BW43,"-")</f>
        <v>0.5</v>
      </c>
      <c r="CA43" s="128">
        <v>364000</v>
      </c>
      <c r="CB43" s="129">
        <f>IFERROR(CA43/BW43,"-")</f>
        <v>30333.333333333</v>
      </c>
      <c r="CC43" s="130">
        <v>2</v>
      </c>
      <c r="CD43" s="130"/>
      <c r="CE43" s="130">
        <v>4</v>
      </c>
      <c r="CF43" s="131">
        <v>4</v>
      </c>
      <c r="CG43" s="132">
        <f>IF(P43=0,"",IF(CF43=0,"",(CF43/P43)))</f>
        <v>0.12903225806452</v>
      </c>
      <c r="CH43" s="133">
        <v>3</v>
      </c>
      <c r="CI43" s="134">
        <f>IFERROR(CH43/CF43,"-")</f>
        <v>0.75</v>
      </c>
      <c r="CJ43" s="135">
        <v>481000</v>
      </c>
      <c r="CK43" s="136">
        <f>IFERROR(CJ43/CF43,"-")</f>
        <v>120250</v>
      </c>
      <c r="CL43" s="137"/>
      <c r="CM43" s="137"/>
      <c r="CN43" s="137">
        <v>3</v>
      </c>
      <c r="CO43" s="138">
        <v>12</v>
      </c>
      <c r="CP43" s="139">
        <v>844000</v>
      </c>
      <c r="CQ43" s="139">
        <v>361000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2.925</v>
      </c>
      <c r="B44" s="189" t="s">
        <v>152</v>
      </c>
      <c r="C44" s="189"/>
      <c r="D44" s="189" t="s">
        <v>153</v>
      </c>
      <c r="E44" s="189" t="s">
        <v>154</v>
      </c>
      <c r="F44" s="189" t="s">
        <v>64</v>
      </c>
      <c r="G44" s="88" t="s">
        <v>155</v>
      </c>
      <c r="H44" s="88" t="s">
        <v>156</v>
      </c>
      <c r="I44" s="88" t="s">
        <v>157</v>
      </c>
      <c r="J44" s="180">
        <v>120000</v>
      </c>
      <c r="K44" s="79">
        <v>11</v>
      </c>
      <c r="L44" s="79">
        <v>0</v>
      </c>
      <c r="M44" s="79">
        <v>46</v>
      </c>
      <c r="N44" s="89">
        <v>3</v>
      </c>
      <c r="O44" s="90">
        <v>0</v>
      </c>
      <c r="P44" s="91">
        <f>N44+O44</f>
        <v>3</v>
      </c>
      <c r="Q44" s="80">
        <f>IFERROR(P44/M44,"-")</f>
        <v>0.065217391304348</v>
      </c>
      <c r="R44" s="79">
        <v>0</v>
      </c>
      <c r="S44" s="79">
        <v>2</v>
      </c>
      <c r="T44" s="80">
        <f>IFERROR(R44/(P44),"-")</f>
        <v>0</v>
      </c>
      <c r="U44" s="186">
        <f>IFERROR(J44/SUM(N44:O46),"-")</f>
        <v>10909.090909091</v>
      </c>
      <c r="V44" s="82">
        <v>2</v>
      </c>
      <c r="W44" s="80">
        <f>IF(P44=0,"-",V44/P44)</f>
        <v>0.66666666666667</v>
      </c>
      <c r="X44" s="185">
        <v>34000</v>
      </c>
      <c r="Y44" s="186">
        <f>IFERROR(X44/P44,"-")</f>
        <v>11333.333333333</v>
      </c>
      <c r="Z44" s="186">
        <f>IFERROR(X44/V44,"-")</f>
        <v>17000</v>
      </c>
      <c r="AA44" s="180">
        <f>SUM(X44:X46)-SUM(J44:J46)</f>
        <v>231000</v>
      </c>
      <c r="AB44" s="83">
        <f>SUM(X44:X46)/SUM(J44:J46)</f>
        <v>2.925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0.66666666666667</v>
      </c>
      <c r="BP44" s="119">
        <v>1</v>
      </c>
      <c r="BQ44" s="120">
        <f>IFERROR(BP44/BN44,"-")</f>
        <v>0.5</v>
      </c>
      <c r="BR44" s="121">
        <v>9000</v>
      </c>
      <c r="BS44" s="122">
        <f>IFERROR(BR44/BN44,"-")</f>
        <v>4500</v>
      </c>
      <c r="BT44" s="123"/>
      <c r="BU44" s="123"/>
      <c r="BV44" s="123">
        <v>1</v>
      </c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>
        <v>1</v>
      </c>
      <c r="CG44" s="132">
        <f>IF(P44=0,"",IF(CF44=0,"",(CF44/P44)))</f>
        <v>0.33333333333333</v>
      </c>
      <c r="CH44" s="133">
        <v>1</v>
      </c>
      <c r="CI44" s="134">
        <f>IFERROR(CH44/CF44,"-")</f>
        <v>1</v>
      </c>
      <c r="CJ44" s="135">
        <v>25000</v>
      </c>
      <c r="CK44" s="136">
        <f>IFERROR(CJ44/CF44,"-")</f>
        <v>25000</v>
      </c>
      <c r="CL44" s="137"/>
      <c r="CM44" s="137"/>
      <c r="CN44" s="137">
        <v>1</v>
      </c>
      <c r="CO44" s="138">
        <v>2</v>
      </c>
      <c r="CP44" s="139">
        <v>34000</v>
      </c>
      <c r="CQ44" s="139">
        <v>25000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158</v>
      </c>
      <c r="C45" s="189"/>
      <c r="D45" s="189" t="s">
        <v>123</v>
      </c>
      <c r="E45" s="189" t="s">
        <v>159</v>
      </c>
      <c r="F45" s="189" t="s">
        <v>64</v>
      </c>
      <c r="G45" s="88"/>
      <c r="H45" s="88" t="s">
        <v>156</v>
      </c>
      <c r="I45" s="88" t="s">
        <v>160</v>
      </c>
      <c r="J45" s="180"/>
      <c r="K45" s="79">
        <v>10</v>
      </c>
      <c r="L45" s="79">
        <v>0</v>
      </c>
      <c r="M45" s="79">
        <v>62</v>
      </c>
      <c r="N45" s="89">
        <v>3</v>
      </c>
      <c r="O45" s="90">
        <v>0</v>
      </c>
      <c r="P45" s="91">
        <f>N45+O45</f>
        <v>3</v>
      </c>
      <c r="Q45" s="80">
        <f>IFERROR(P45/M45,"-")</f>
        <v>0.048387096774194</v>
      </c>
      <c r="R45" s="79">
        <v>1</v>
      </c>
      <c r="S45" s="79">
        <v>1</v>
      </c>
      <c r="T45" s="80">
        <f>IFERROR(R45/(P45),"-")</f>
        <v>0.33333333333333</v>
      </c>
      <c r="U45" s="186"/>
      <c r="V45" s="82">
        <v>1</v>
      </c>
      <c r="W45" s="80">
        <f>IF(P45=0,"-",V45/P45)</f>
        <v>0.33333333333333</v>
      </c>
      <c r="X45" s="185">
        <v>29000</v>
      </c>
      <c r="Y45" s="186">
        <f>IFERROR(X45/P45,"-")</f>
        <v>9666.6666666667</v>
      </c>
      <c r="Z45" s="186">
        <f>IFERROR(X45/V45,"-")</f>
        <v>29000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0.33333333333333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1</v>
      </c>
      <c r="BO45" s="118">
        <f>IF(P45=0,"",IF(BN45=0,"",(BN45/P45)))</f>
        <v>0.33333333333333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1</v>
      </c>
      <c r="BX45" s="125">
        <f>IF(P45=0,"",IF(BW45=0,"",(BW45/P45)))</f>
        <v>0.33333333333333</v>
      </c>
      <c r="BY45" s="126">
        <v>1</v>
      </c>
      <c r="BZ45" s="127">
        <f>IFERROR(BY45/BW45,"-")</f>
        <v>1</v>
      </c>
      <c r="CA45" s="128">
        <v>29000</v>
      </c>
      <c r="CB45" s="129">
        <f>IFERROR(CA45/BW45,"-")</f>
        <v>29000</v>
      </c>
      <c r="CC45" s="130"/>
      <c r="CD45" s="130"/>
      <c r="CE45" s="130">
        <v>1</v>
      </c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29000</v>
      </c>
      <c r="CQ45" s="139">
        <v>29000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161</v>
      </c>
      <c r="C46" s="189"/>
      <c r="D46" s="189" t="s">
        <v>75</v>
      </c>
      <c r="E46" s="189" t="s">
        <v>75</v>
      </c>
      <c r="F46" s="189" t="s">
        <v>76</v>
      </c>
      <c r="G46" s="88"/>
      <c r="H46" s="88"/>
      <c r="I46" s="88"/>
      <c r="J46" s="180"/>
      <c r="K46" s="79">
        <v>23</v>
      </c>
      <c r="L46" s="79">
        <v>18</v>
      </c>
      <c r="M46" s="79">
        <v>9</v>
      </c>
      <c r="N46" s="89">
        <v>5</v>
      </c>
      <c r="O46" s="90">
        <v>0</v>
      </c>
      <c r="P46" s="91">
        <f>N46+O46</f>
        <v>5</v>
      </c>
      <c r="Q46" s="80">
        <f>IFERROR(P46/M46,"-")</f>
        <v>0.55555555555556</v>
      </c>
      <c r="R46" s="79">
        <v>2</v>
      </c>
      <c r="S46" s="79">
        <v>3</v>
      </c>
      <c r="T46" s="80">
        <f>IFERROR(R46/(P46),"-")</f>
        <v>0.4</v>
      </c>
      <c r="U46" s="186"/>
      <c r="V46" s="82">
        <v>3</v>
      </c>
      <c r="W46" s="80">
        <f>IF(P46=0,"-",V46/P46)</f>
        <v>0.6</v>
      </c>
      <c r="X46" s="185">
        <v>288000</v>
      </c>
      <c r="Y46" s="186">
        <f>IFERROR(X46/P46,"-")</f>
        <v>57600</v>
      </c>
      <c r="Z46" s="186">
        <f>IFERROR(X46/V46,"-")</f>
        <v>96000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0.4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3</v>
      </c>
      <c r="BX46" s="125">
        <f>IF(P46=0,"",IF(BW46=0,"",(BW46/P46)))</f>
        <v>0.6</v>
      </c>
      <c r="BY46" s="126">
        <v>3</v>
      </c>
      <c r="BZ46" s="127">
        <f>IFERROR(BY46/BW46,"-")</f>
        <v>1</v>
      </c>
      <c r="CA46" s="128">
        <v>288000</v>
      </c>
      <c r="CB46" s="129">
        <f>IFERROR(CA46/BW46,"-")</f>
        <v>96000</v>
      </c>
      <c r="CC46" s="130"/>
      <c r="CD46" s="130"/>
      <c r="CE46" s="130">
        <v>3</v>
      </c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3</v>
      </c>
      <c r="CP46" s="139">
        <v>288000</v>
      </c>
      <c r="CQ46" s="139">
        <v>226000</v>
      </c>
      <c r="CR46" s="139"/>
      <c r="CS46" s="140" t="str">
        <f>IF(AND(CQ46=0,CR46=0),"",IF(AND(CQ46&lt;=100000,CR46&lt;=100000),"",IF(CQ46/CP46&gt;0.7,"男高",IF(CR46/CP46&gt;0.7,"女高",""))))</f>
        <v>男高</v>
      </c>
    </row>
    <row r="47" spans="1:98">
      <c r="A47" s="78">
        <f>AB47</f>
        <v>3.3444444444444</v>
      </c>
      <c r="B47" s="189" t="s">
        <v>162</v>
      </c>
      <c r="C47" s="189"/>
      <c r="D47" s="189" t="s">
        <v>84</v>
      </c>
      <c r="E47" s="189" t="s">
        <v>85</v>
      </c>
      <c r="F47" s="189" t="s">
        <v>64</v>
      </c>
      <c r="G47" s="88" t="s">
        <v>92</v>
      </c>
      <c r="H47" s="88" t="s">
        <v>163</v>
      </c>
      <c r="I47" s="191" t="s">
        <v>87</v>
      </c>
      <c r="J47" s="180">
        <v>180000</v>
      </c>
      <c r="K47" s="79">
        <v>12</v>
      </c>
      <c r="L47" s="79">
        <v>0</v>
      </c>
      <c r="M47" s="79">
        <v>36</v>
      </c>
      <c r="N47" s="89">
        <v>4</v>
      </c>
      <c r="O47" s="90">
        <v>0</v>
      </c>
      <c r="P47" s="91">
        <f>N47+O47</f>
        <v>4</v>
      </c>
      <c r="Q47" s="80">
        <f>IFERROR(P47/M47,"-")</f>
        <v>0.11111111111111</v>
      </c>
      <c r="R47" s="79">
        <v>2</v>
      </c>
      <c r="S47" s="79">
        <v>1</v>
      </c>
      <c r="T47" s="80">
        <f>IFERROR(R47/(P47),"-")</f>
        <v>0.5</v>
      </c>
      <c r="U47" s="186">
        <f>IFERROR(J47/SUM(N47:O48),"-")</f>
        <v>12857.142857143</v>
      </c>
      <c r="V47" s="82">
        <v>2</v>
      </c>
      <c r="W47" s="80">
        <f>IF(P47=0,"-",V47/P47)</f>
        <v>0.5</v>
      </c>
      <c r="X47" s="185">
        <v>195000</v>
      </c>
      <c r="Y47" s="186">
        <f>IFERROR(X47/P47,"-")</f>
        <v>48750</v>
      </c>
      <c r="Z47" s="186">
        <f>IFERROR(X47/V47,"-")</f>
        <v>97500</v>
      </c>
      <c r="AA47" s="180">
        <f>SUM(X47:X48)-SUM(J47:J48)</f>
        <v>422000</v>
      </c>
      <c r="AB47" s="83">
        <f>SUM(X47:X48)/SUM(J47:J48)</f>
        <v>3.3444444444444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1</v>
      </c>
      <c r="BO47" s="118">
        <f>IF(P47=0,"",IF(BN47=0,"",(BN47/P47)))</f>
        <v>0.25</v>
      </c>
      <c r="BP47" s="119">
        <v>1</v>
      </c>
      <c r="BQ47" s="120">
        <f>IFERROR(BP47/BN47,"-")</f>
        <v>1</v>
      </c>
      <c r="BR47" s="121">
        <v>30000</v>
      </c>
      <c r="BS47" s="122">
        <f>IFERROR(BR47/BN47,"-")</f>
        <v>30000</v>
      </c>
      <c r="BT47" s="123"/>
      <c r="BU47" s="123"/>
      <c r="BV47" s="123">
        <v>1</v>
      </c>
      <c r="BW47" s="124">
        <v>3</v>
      </c>
      <c r="BX47" s="125">
        <f>IF(P47=0,"",IF(BW47=0,"",(BW47/P47)))</f>
        <v>0.75</v>
      </c>
      <c r="BY47" s="126">
        <v>1</v>
      </c>
      <c r="BZ47" s="127">
        <f>IFERROR(BY47/BW47,"-")</f>
        <v>0.33333333333333</v>
      </c>
      <c r="CA47" s="128">
        <v>165000</v>
      </c>
      <c r="CB47" s="129">
        <f>IFERROR(CA47/BW47,"-")</f>
        <v>55000</v>
      </c>
      <c r="CC47" s="130"/>
      <c r="CD47" s="130"/>
      <c r="CE47" s="130">
        <v>1</v>
      </c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2</v>
      </c>
      <c r="CP47" s="139">
        <v>195000</v>
      </c>
      <c r="CQ47" s="139">
        <v>165000</v>
      </c>
      <c r="CR47" s="139"/>
      <c r="CS47" s="140" t="str">
        <f>IF(AND(CQ47=0,CR47=0),"",IF(AND(CQ47&lt;=100000,CR47&lt;=100000),"",IF(CQ47/CP47&gt;0.7,"男高",IF(CR47/CP47&gt;0.7,"女高",""))))</f>
        <v>男高</v>
      </c>
    </row>
    <row r="48" spans="1:98">
      <c r="A48" s="78"/>
      <c r="B48" s="189" t="s">
        <v>164</v>
      </c>
      <c r="C48" s="189"/>
      <c r="D48" s="189" t="s">
        <v>84</v>
      </c>
      <c r="E48" s="189" t="s">
        <v>85</v>
      </c>
      <c r="F48" s="189" t="s">
        <v>76</v>
      </c>
      <c r="G48" s="88"/>
      <c r="H48" s="88"/>
      <c r="I48" s="88"/>
      <c r="J48" s="180"/>
      <c r="K48" s="79">
        <v>315</v>
      </c>
      <c r="L48" s="79">
        <v>40</v>
      </c>
      <c r="M48" s="79">
        <v>18</v>
      </c>
      <c r="N48" s="89">
        <v>10</v>
      </c>
      <c r="O48" s="90">
        <v>0</v>
      </c>
      <c r="P48" s="91">
        <f>N48+O48</f>
        <v>10</v>
      </c>
      <c r="Q48" s="80">
        <f>IFERROR(P48/M48,"-")</f>
        <v>0.55555555555556</v>
      </c>
      <c r="R48" s="79">
        <v>2</v>
      </c>
      <c r="S48" s="79">
        <v>3</v>
      </c>
      <c r="T48" s="80">
        <f>IFERROR(R48/(P48),"-")</f>
        <v>0.2</v>
      </c>
      <c r="U48" s="186"/>
      <c r="V48" s="82">
        <v>4</v>
      </c>
      <c r="W48" s="80">
        <f>IF(P48=0,"-",V48/P48)</f>
        <v>0.4</v>
      </c>
      <c r="X48" s="185">
        <v>407000</v>
      </c>
      <c r="Y48" s="186">
        <f>IFERROR(X48/P48,"-")</f>
        <v>40700</v>
      </c>
      <c r="Z48" s="186">
        <f>IFERROR(X48/V48,"-")</f>
        <v>101750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0.1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3</v>
      </c>
      <c r="BO48" s="118">
        <f>IF(P48=0,"",IF(BN48=0,"",(BN48/P48)))</f>
        <v>0.3</v>
      </c>
      <c r="BP48" s="119">
        <v>1</v>
      </c>
      <c r="BQ48" s="120">
        <f>IFERROR(BP48/BN48,"-")</f>
        <v>0.33333333333333</v>
      </c>
      <c r="BR48" s="121">
        <v>3000</v>
      </c>
      <c r="BS48" s="122">
        <f>IFERROR(BR48/BN48,"-")</f>
        <v>1000</v>
      </c>
      <c r="BT48" s="123">
        <v>1</v>
      </c>
      <c r="BU48" s="123"/>
      <c r="BV48" s="123"/>
      <c r="BW48" s="124">
        <v>2</v>
      </c>
      <c r="BX48" s="125">
        <f>IF(P48=0,"",IF(BW48=0,"",(BW48/P48)))</f>
        <v>0.2</v>
      </c>
      <c r="BY48" s="126">
        <v>1</v>
      </c>
      <c r="BZ48" s="127">
        <f>IFERROR(BY48/BW48,"-")</f>
        <v>0.5</v>
      </c>
      <c r="CA48" s="128">
        <v>243000</v>
      </c>
      <c r="CB48" s="129">
        <f>IFERROR(CA48/BW48,"-")</f>
        <v>121500</v>
      </c>
      <c r="CC48" s="130"/>
      <c r="CD48" s="130"/>
      <c r="CE48" s="130">
        <v>1</v>
      </c>
      <c r="CF48" s="131">
        <v>4</v>
      </c>
      <c r="CG48" s="132">
        <f>IF(P48=0,"",IF(CF48=0,"",(CF48/P48)))</f>
        <v>0.4</v>
      </c>
      <c r="CH48" s="133">
        <v>2</v>
      </c>
      <c r="CI48" s="134">
        <f>IFERROR(CH48/CF48,"-")</f>
        <v>0.5</v>
      </c>
      <c r="CJ48" s="135">
        <v>161000</v>
      </c>
      <c r="CK48" s="136">
        <f>IFERROR(CJ48/CF48,"-")</f>
        <v>40250</v>
      </c>
      <c r="CL48" s="137"/>
      <c r="CM48" s="137"/>
      <c r="CN48" s="137">
        <v>2</v>
      </c>
      <c r="CO48" s="138">
        <v>4</v>
      </c>
      <c r="CP48" s="139">
        <v>407000</v>
      </c>
      <c r="CQ48" s="139">
        <v>243000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0.20833333333333</v>
      </c>
      <c r="B49" s="189" t="s">
        <v>165</v>
      </c>
      <c r="C49" s="189"/>
      <c r="D49" s="189" t="s">
        <v>166</v>
      </c>
      <c r="E49" s="189" t="s">
        <v>167</v>
      </c>
      <c r="F49" s="189" t="s">
        <v>64</v>
      </c>
      <c r="G49" s="88" t="s">
        <v>136</v>
      </c>
      <c r="H49" s="88" t="s">
        <v>66</v>
      </c>
      <c r="I49" s="88" t="s">
        <v>168</v>
      </c>
      <c r="J49" s="180">
        <v>144000</v>
      </c>
      <c r="K49" s="79">
        <v>13</v>
      </c>
      <c r="L49" s="79">
        <v>0</v>
      </c>
      <c r="M49" s="79">
        <v>67</v>
      </c>
      <c r="N49" s="89">
        <v>3</v>
      </c>
      <c r="O49" s="90">
        <v>0</v>
      </c>
      <c r="P49" s="91">
        <f>N49+O49</f>
        <v>3</v>
      </c>
      <c r="Q49" s="80">
        <f>IFERROR(P49/M49,"-")</f>
        <v>0.044776119402985</v>
      </c>
      <c r="R49" s="79">
        <v>0</v>
      </c>
      <c r="S49" s="79">
        <v>3</v>
      </c>
      <c r="T49" s="80">
        <f>IFERROR(R49/(P49),"-")</f>
        <v>0</v>
      </c>
      <c r="U49" s="186">
        <f>IFERROR(J49/SUM(N49:O50),"-")</f>
        <v>14400</v>
      </c>
      <c r="V49" s="82">
        <v>0</v>
      </c>
      <c r="W49" s="80">
        <f>IF(P49=0,"-",V49/P49)</f>
        <v>0</v>
      </c>
      <c r="X49" s="185">
        <v>0</v>
      </c>
      <c r="Y49" s="186">
        <f>IFERROR(X49/P49,"-")</f>
        <v>0</v>
      </c>
      <c r="Z49" s="186" t="str">
        <f>IFERROR(X49/V49,"-")</f>
        <v>-</v>
      </c>
      <c r="AA49" s="180">
        <f>SUM(X49:X50)-SUM(J49:J50)</f>
        <v>-114000</v>
      </c>
      <c r="AB49" s="83">
        <f>SUM(X49:X50)/SUM(J49:J50)</f>
        <v>0.20833333333333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0.33333333333333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0.66666666666667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169</v>
      </c>
      <c r="C50" s="189"/>
      <c r="D50" s="189" t="s">
        <v>166</v>
      </c>
      <c r="E50" s="189" t="s">
        <v>167</v>
      </c>
      <c r="F50" s="189" t="s">
        <v>76</v>
      </c>
      <c r="G50" s="88"/>
      <c r="H50" s="88"/>
      <c r="I50" s="88"/>
      <c r="J50" s="180"/>
      <c r="K50" s="79">
        <v>37</v>
      </c>
      <c r="L50" s="79">
        <v>26</v>
      </c>
      <c r="M50" s="79">
        <v>23</v>
      </c>
      <c r="N50" s="89">
        <v>7</v>
      </c>
      <c r="O50" s="90">
        <v>0</v>
      </c>
      <c r="P50" s="91">
        <f>N50+O50</f>
        <v>7</v>
      </c>
      <c r="Q50" s="80">
        <f>IFERROR(P50/M50,"-")</f>
        <v>0.30434782608696</v>
      </c>
      <c r="R50" s="79">
        <v>1</v>
      </c>
      <c r="S50" s="79">
        <v>2</v>
      </c>
      <c r="T50" s="80">
        <f>IFERROR(R50/(P50),"-")</f>
        <v>0.14285714285714</v>
      </c>
      <c r="U50" s="186"/>
      <c r="V50" s="82">
        <v>1</v>
      </c>
      <c r="W50" s="80">
        <f>IF(P50=0,"-",V50/P50)</f>
        <v>0.14285714285714</v>
      </c>
      <c r="X50" s="185">
        <v>30000</v>
      </c>
      <c r="Y50" s="186">
        <f>IFERROR(X50/P50,"-")</f>
        <v>4285.7142857143</v>
      </c>
      <c r="Z50" s="186">
        <f>IFERROR(X50/V50,"-")</f>
        <v>30000</v>
      </c>
      <c r="AA50" s="180"/>
      <c r="AB50" s="83"/>
      <c r="AC50" s="77"/>
      <c r="AD50" s="92">
        <v>2</v>
      </c>
      <c r="AE50" s="93">
        <f>IF(P50=0,"",IF(AD50=0,"",(AD50/P50)))</f>
        <v>0.28571428571429</v>
      </c>
      <c r="AF50" s="92"/>
      <c r="AG50" s="94">
        <f>IFERROR(AF50/AD50,"-")</f>
        <v>0</v>
      </c>
      <c r="AH50" s="95"/>
      <c r="AI50" s="96">
        <f>IFERROR(AH50/AD50,"-")</f>
        <v>0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0.14285714285714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4</v>
      </c>
      <c r="BX50" s="125">
        <f>IF(P50=0,"",IF(BW50=0,"",(BW50/P50)))</f>
        <v>0.57142857142857</v>
      </c>
      <c r="BY50" s="126">
        <v>1</v>
      </c>
      <c r="BZ50" s="127">
        <f>IFERROR(BY50/BW50,"-")</f>
        <v>0.25</v>
      </c>
      <c r="CA50" s="128">
        <v>30000</v>
      </c>
      <c r="CB50" s="129">
        <f>IFERROR(CA50/BW50,"-")</f>
        <v>7500</v>
      </c>
      <c r="CC50" s="130"/>
      <c r="CD50" s="130"/>
      <c r="CE50" s="130">
        <v>1</v>
      </c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30000</v>
      </c>
      <c r="CQ50" s="139">
        <v>30000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</v>
      </c>
      <c r="B51" s="189" t="s">
        <v>170</v>
      </c>
      <c r="C51" s="189"/>
      <c r="D51" s="189" t="s">
        <v>166</v>
      </c>
      <c r="E51" s="189" t="s">
        <v>167</v>
      </c>
      <c r="F51" s="189" t="s">
        <v>64</v>
      </c>
      <c r="G51" s="88" t="s">
        <v>171</v>
      </c>
      <c r="H51" s="88" t="s">
        <v>86</v>
      </c>
      <c r="I51" s="190" t="s">
        <v>115</v>
      </c>
      <c r="J51" s="180">
        <v>96000</v>
      </c>
      <c r="K51" s="79">
        <v>3</v>
      </c>
      <c r="L51" s="79">
        <v>0</v>
      </c>
      <c r="M51" s="79">
        <v>30</v>
      </c>
      <c r="N51" s="89">
        <v>1</v>
      </c>
      <c r="O51" s="90">
        <v>0</v>
      </c>
      <c r="P51" s="91">
        <f>N51+O51</f>
        <v>1</v>
      </c>
      <c r="Q51" s="80">
        <f>IFERROR(P51/M51,"-")</f>
        <v>0.033333333333333</v>
      </c>
      <c r="R51" s="79">
        <v>0</v>
      </c>
      <c r="S51" s="79">
        <v>1</v>
      </c>
      <c r="T51" s="80">
        <f>IFERROR(R51/(P51),"-")</f>
        <v>0</v>
      </c>
      <c r="U51" s="186">
        <f>IFERROR(J51/SUM(N51:O52),"-")</f>
        <v>48000</v>
      </c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>
        <f>SUM(X51:X52)-SUM(J51:J52)</f>
        <v>-96000</v>
      </c>
      <c r="AB51" s="83">
        <f>SUM(X51:X52)/SUM(J51:J52)</f>
        <v>0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1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172</v>
      </c>
      <c r="C52" s="189"/>
      <c r="D52" s="189" t="s">
        <v>166</v>
      </c>
      <c r="E52" s="189" t="s">
        <v>167</v>
      </c>
      <c r="F52" s="189" t="s">
        <v>76</v>
      </c>
      <c r="G52" s="88"/>
      <c r="H52" s="88"/>
      <c r="I52" s="88"/>
      <c r="J52" s="180"/>
      <c r="K52" s="79">
        <v>37</v>
      </c>
      <c r="L52" s="79">
        <v>16</v>
      </c>
      <c r="M52" s="79">
        <v>14</v>
      </c>
      <c r="N52" s="89">
        <v>1</v>
      </c>
      <c r="O52" s="90">
        <v>0</v>
      </c>
      <c r="P52" s="91">
        <f>N52+O52</f>
        <v>1</v>
      </c>
      <c r="Q52" s="80">
        <f>IFERROR(P52/M52,"-")</f>
        <v>0.071428571428571</v>
      </c>
      <c r="R52" s="79">
        <v>0</v>
      </c>
      <c r="S52" s="79">
        <v>0</v>
      </c>
      <c r="T52" s="80">
        <f>IFERROR(R52/(P52),"-")</f>
        <v>0</v>
      </c>
      <c r="U52" s="186"/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1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0.17647058823529</v>
      </c>
      <c r="B53" s="189" t="s">
        <v>173</v>
      </c>
      <c r="C53" s="189"/>
      <c r="D53" s="189" t="s">
        <v>174</v>
      </c>
      <c r="E53" s="189" t="s">
        <v>63</v>
      </c>
      <c r="F53" s="189" t="s">
        <v>64</v>
      </c>
      <c r="G53" s="88" t="s">
        <v>65</v>
      </c>
      <c r="H53" s="88" t="s">
        <v>175</v>
      </c>
      <c r="I53" s="88" t="s">
        <v>176</v>
      </c>
      <c r="J53" s="180">
        <v>102000</v>
      </c>
      <c r="K53" s="79">
        <v>12</v>
      </c>
      <c r="L53" s="79">
        <v>0</v>
      </c>
      <c r="M53" s="79">
        <v>31</v>
      </c>
      <c r="N53" s="89">
        <v>4</v>
      </c>
      <c r="O53" s="90">
        <v>0</v>
      </c>
      <c r="P53" s="91">
        <f>N53+O53</f>
        <v>4</v>
      </c>
      <c r="Q53" s="80">
        <f>IFERROR(P53/M53,"-")</f>
        <v>0.12903225806452</v>
      </c>
      <c r="R53" s="79">
        <v>0</v>
      </c>
      <c r="S53" s="79">
        <v>4</v>
      </c>
      <c r="T53" s="80">
        <f>IFERROR(R53/(P53),"-")</f>
        <v>0</v>
      </c>
      <c r="U53" s="186">
        <f>IFERROR(J53/SUM(N53:O54),"-")</f>
        <v>9272.7272727273</v>
      </c>
      <c r="V53" s="82">
        <v>0</v>
      </c>
      <c r="W53" s="80">
        <f>IF(P53=0,"-",V53/P53)</f>
        <v>0</v>
      </c>
      <c r="X53" s="185">
        <v>0</v>
      </c>
      <c r="Y53" s="186">
        <f>IFERROR(X53/P53,"-")</f>
        <v>0</v>
      </c>
      <c r="Z53" s="186" t="str">
        <f>IFERROR(X53/V53,"-")</f>
        <v>-</v>
      </c>
      <c r="AA53" s="180">
        <f>SUM(X53:X54)-SUM(J53:J54)</f>
        <v>-84000</v>
      </c>
      <c r="AB53" s="83">
        <f>SUM(X53:X54)/SUM(J53:J54)</f>
        <v>0.17647058823529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>
        <v>1</v>
      </c>
      <c r="AW53" s="105">
        <f>IF(P53=0,"",IF(AV53=0,"",(AV53/P53)))</f>
        <v>0.25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>
        <v>1</v>
      </c>
      <c r="BF53" s="111">
        <f>IF(P53=0,"",IF(BE53=0,"",(BE53/P53)))</f>
        <v>0.25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2</v>
      </c>
      <c r="BO53" s="118">
        <f>IF(P53=0,"",IF(BN53=0,"",(BN53/P53)))</f>
        <v>0.5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189" t="s">
        <v>177</v>
      </c>
      <c r="C54" s="189"/>
      <c r="D54" s="189" t="s">
        <v>174</v>
      </c>
      <c r="E54" s="189" t="s">
        <v>63</v>
      </c>
      <c r="F54" s="189" t="s">
        <v>76</v>
      </c>
      <c r="G54" s="88"/>
      <c r="H54" s="88"/>
      <c r="I54" s="88"/>
      <c r="J54" s="180"/>
      <c r="K54" s="79">
        <v>45</v>
      </c>
      <c r="L54" s="79">
        <v>29</v>
      </c>
      <c r="M54" s="79">
        <v>22</v>
      </c>
      <c r="N54" s="89">
        <v>7</v>
      </c>
      <c r="O54" s="90">
        <v>0</v>
      </c>
      <c r="P54" s="91">
        <f>N54+O54</f>
        <v>7</v>
      </c>
      <c r="Q54" s="80">
        <f>IFERROR(P54/M54,"-")</f>
        <v>0.31818181818182</v>
      </c>
      <c r="R54" s="79">
        <v>4</v>
      </c>
      <c r="S54" s="79">
        <v>3</v>
      </c>
      <c r="T54" s="80">
        <f>IFERROR(R54/(P54),"-")</f>
        <v>0.57142857142857</v>
      </c>
      <c r="U54" s="186"/>
      <c r="V54" s="82">
        <v>3</v>
      </c>
      <c r="W54" s="80">
        <f>IF(P54=0,"-",V54/P54)</f>
        <v>0.42857142857143</v>
      </c>
      <c r="X54" s="185">
        <v>18000</v>
      </c>
      <c r="Y54" s="186">
        <f>IFERROR(X54/P54,"-")</f>
        <v>2571.4285714286</v>
      </c>
      <c r="Z54" s="186">
        <f>IFERROR(X54/V54,"-")</f>
        <v>6000</v>
      </c>
      <c r="AA54" s="18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0.14285714285714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4</v>
      </c>
      <c r="BO54" s="118">
        <f>IF(P54=0,"",IF(BN54=0,"",(BN54/P54)))</f>
        <v>0.57142857142857</v>
      </c>
      <c r="BP54" s="119">
        <v>1</v>
      </c>
      <c r="BQ54" s="120">
        <f>IFERROR(BP54/BN54,"-")</f>
        <v>0.25</v>
      </c>
      <c r="BR54" s="121">
        <v>3000</v>
      </c>
      <c r="BS54" s="122">
        <f>IFERROR(BR54/BN54,"-")</f>
        <v>750</v>
      </c>
      <c r="BT54" s="123">
        <v>1</v>
      </c>
      <c r="BU54" s="123"/>
      <c r="BV54" s="123"/>
      <c r="BW54" s="124">
        <v>2</v>
      </c>
      <c r="BX54" s="125">
        <f>IF(P54=0,"",IF(BW54=0,"",(BW54/P54)))</f>
        <v>0.28571428571429</v>
      </c>
      <c r="BY54" s="126">
        <v>2</v>
      </c>
      <c r="BZ54" s="127">
        <f>IFERROR(BY54/BW54,"-")</f>
        <v>1</v>
      </c>
      <c r="CA54" s="128">
        <v>15000</v>
      </c>
      <c r="CB54" s="129">
        <f>IFERROR(CA54/BW54,"-")</f>
        <v>7500</v>
      </c>
      <c r="CC54" s="130">
        <v>1</v>
      </c>
      <c r="CD54" s="130"/>
      <c r="CE54" s="130">
        <v>1</v>
      </c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3</v>
      </c>
      <c r="CP54" s="139">
        <v>18000</v>
      </c>
      <c r="CQ54" s="139">
        <v>14000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0.24509803921569</v>
      </c>
      <c r="B55" s="189" t="s">
        <v>178</v>
      </c>
      <c r="C55" s="189"/>
      <c r="D55" s="189" t="s">
        <v>174</v>
      </c>
      <c r="E55" s="189" t="s">
        <v>179</v>
      </c>
      <c r="F55" s="189" t="s">
        <v>64</v>
      </c>
      <c r="G55" s="88" t="s">
        <v>69</v>
      </c>
      <c r="H55" s="88" t="s">
        <v>175</v>
      </c>
      <c r="I55" s="191" t="s">
        <v>180</v>
      </c>
      <c r="J55" s="180">
        <v>102000</v>
      </c>
      <c r="K55" s="79">
        <v>7</v>
      </c>
      <c r="L55" s="79">
        <v>0</v>
      </c>
      <c r="M55" s="79">
        <v>50</v>
      </c>
      <c r="N55" s="89">
        <v>3</v>
      </c>
      <c r="O55" s="90">
        <v>0</v>
      </c>
      <c r="P55" s="91">
        <f>N55+O55</f>
        <v>3</v>
      </c>
      <c r="Q55" s="80">
        <f>IFERROR(P55/M55,"-")</f>
        <v>0.06</v>
      </c>
      <c r="R55" s="79">
        <v>1</v>
      </c>
      <c r="S55" s="79">
        <v>1</v>
      </c>
      <c r="T55" s="80">
        <f>IFERROR(R55/(P55),"-")</f>
        <v>0.33333333333333</v>
      </c>
      <c r="U55" s="186">
        <f>IFERROR(J55/SUM(N55:O56),"-")</f>
        <v>20400</v>
      </c>
      <c r="V55" s="82">
        <v>1</v>
      </c>
      <c r="W55" s="80">
        <f>IF(P55=0,"-",V55/P55)</f>
        <v>0.33333333333333</v>
      </c>
      <c r="X55" s="185">
        <v>15000</v>
      </c>
      <c r="Y55" s="186">
        <f>IFERROR(X55/P55,"-")</f>
        <v>5000</v>
      </c>
      <c r="Z55" s="186">
        <f>IFERROR(X55/V55,"-")</f>
        <v>15000</v>
      </c>
      <c r="AA55" s="180">
        <f>SUM(X55:X56)-SUM(J55:J56)</f>
        <v>-77000</v>
      </c>
      <c r="AB55" s="83">
        <f>SUM(X55:X56)/SUM(J55:J56)</f>
        <v>0.24509803921569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0.33333333333333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2</v>
      </c>
      <c r="BX55" s="125">
        <f>IF(P55=0,"",IF(BW55=0,"",(BW55/P55)))</f>
        <v>0.66666666666667</v>
      </c>
      <c r="BY55" s="126">
        <v>1</v>
      </c>
      <c r="BZ55" s="127">
        <f>IFERROR(BY55/BW55,"-")</f>
        <v>0.5</v>
      </c>
      <c r="CA55" s="128">
        <v>15000</v>
      </c>
      <c r="CB55" s="129">
        <f>IFERROR(CA55/BW55,"-")</f>
        <v>7500</v>
      </c>
      <c r="CC55" s="130"/>
      <c r="CD55" s="130"/>
      <c r="CE55" s="130">
        <v>1</v>
      </c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15000</v>
      </c>
      <c r="CQ55" s="139">
        <v>15000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189" t="s">
        <v>181</v>
      </c>
      <c r="C56" s="189"/>
      <c r="D56" s="189" t="s">
        <v>174</v>
      </c>
      <c r="E56" s="189" t="s">
        <v>179</v>
      </c>
      <c r="F56" s="189" t="s">
        <v>76</v>
      </c>
      <c r="G56" s="88"/>
      <c r="H56" s="88"/>
      <c r="I56" s="88"/>
      <c r="J56" s="180"/>
      <c r="K56" s="79">
        <v>10</v>
      </c>
      <c r="L56" s="79">
        <v>10</v>
      </c>
      <c r="M56" s="79">
        <v>5</v>
      </c>
      <c r="N56" s="89">
        <v>2</v>
      </c>
      <c r="O56" s="90">
        <v>0</v>
      </c>
      <c r="P56" s="91">
        <f>N56+O56</f>
        <v>2</v>
      </c>
      <c r="Q56" s="80">
        <f>IFERROR(P56/M56,"-")</f>
        <v>0.4</v>
      </c>
      <c r="R56" s="79">
        <v>1</v>
      </c>
      <c r="S56" s="79">
        <v>0</v>
      </c>
      <c r="T56" s="80">
        <f>IFERROR(R56/(P56),"-")</f>
        <v>0.5</v>
      </c>
      <c r="U56" s="186"/>
      <c r="V56" s="82">
        <v>2</v>
      </c>
      <c r="W56" s="80">
        <f>IF(P56=0,"-",V56/P56)</f>
        <v>1</v>
      </c>
      <c r="X56" s="185">
        <v>10000</v>
      </c>
      <c r="Y56" s="186">
        <f>IFERROR(X56/P56,"-")</f>
        <v>5000</v>
      </c>
      <c r="Z56" s="186">
        <f>IFERROR(X56/V56,"-")</f>
        <v>5000</v>
      </c>
      <c r="AA56" s="18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0.5</v>
      </c>
      <c r="BG56" s="110">
        <v>1</v>
      </c>
      <c r="BH56" s="112">
        <f>IFERROR(BG56/BE56,"-")</f>
        <v>1</v>
      </c>
      <c r="BI56" s="113">
        <v>7000</v>
      </c>
      <c r="BJ56" s="114">
        <f>IFERROR(BI56/BE56,"-")</f>
        <v>7000</v>
      </c>
      <c r="BK56" s="115"/>
      <c r="BL56" s="115">
        <v>1</v>
      </c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>
        <v>1</v>
      </c>
      <c r="BX56" s="125">
        <f>IF(P56=0,"",IF(BW56=0,"",(BW56/P56)))</f>
        <v>0.5</v>
      </c>
      <c r="BY56" s="126">
        <v>1</v>
      </c>
      <c r="BZ56" s="127">
        <f>IFERROR(BY56/BW56,"-")</f>
        <v>1</v>
      </c>
      <c r="CA56" s="128">
        <v>3000</v>
      </c>
      <c r="CB56" s="129">
        <f>IFERROR(CA56/BW56,"-")</f>
        <v>3000</v>
      </c>
      <c r="CC56" s="130"/>
      <c r="CD56" s="130">
        <v>1</v>
      </c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2</v>
      </c>
      <c r="CP56" s="139">
        <v>10000</v>
      </c>
      <c r="CQ56" s="139">
        <v>7000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2.4230769230769</v>
      </c>
      <c r="B57" s="189" t="s">
        <v>182</v>
      </c>
      <c r="C57" s="189"/>
      <c r="D57" s="189" t="s">
        <v>174</v>
      </c>
      <c r="E57" s="189" t="s">
        <v>114</v>
      </c>
      <c r="F57" s="189" t="s">
        <v>64</v>
      </c>
      <c r="G57" s="88" t="s">
        <v>183</v>
      </c>
      <c r="H57" s="88" t="s">
        <v>175</v>
      </c>
      <c r="I57" s="191" t="s">
        <v>87</v>
      </c>
      <c r="J57" s="180">
        <v>78000</v>
      </c>
      <c r="K57" s="79">
        <v>9</v>
      </c>
      <c r="L57" s="79">
        <v>0</v>
      </c>
      <c r="M57" s="79">
        <v>42</v>
      </c>
      <c r="N57" s="89">
        <v>4</v>
      </c>
      <c r="O57" s="90">
        <v>0</v>
      </c>
      <c r="P57" s="91">
        <f>N57+O57</f>
        <v>4</v>
      </c>
      <c r="Q57" s="80">
        <f>IFERROR(P57/M57,"-")</f>
        <v>0.095238095238095</v>
      </c>
      <c r="R57" s="79">
        <v>0</v>
      </c>
      <c r="S57" s="79">
        <v>3</v>
      </c>
      <c r="T57" s="80">
        <f>IFERROR(R57/(P57),"-")</f>
        <v>0</v>
      </c>
      <c r="U57" s="186">
        <f>IFERROR(J57/SUM(N57:O58),"-")</f>
        <v>9750</v>
      </c>
      <c r="V57" s="82">
        <v>2</v>
      </c>
      <c r="W57" s="80">
        <f>IF(P57=0,"-",V57/P57)</f>
        <v>0.5</v>
      </c>
      <c r="X57" s="185">
        <v>141000</v>
      </c>
      <c r="Y57" s="186">
        <f>IFERROR(X57/P57,"-")</f>
        <v>35250</v>
      </c>
      <c r="Z57" s="186">
        <f>IFERROR(X57/V57,"-")</f>
        <v>70500</v>
      </c>
      <c r="AA57" s="180">
        <f>SUM(X57:X58)-SUM(J57:J58)</f>
        <v>111000</v>
      </c>
      <c r="AB57" s="83">
        <f>SUM(X57:X58)/SUM(J57:J58)</f>
        <v>2.4230769230769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3</v>
      </c>
      <c r="BF57" s="111">
        <f>IF(P57=0,"",IF(BE57=0,"",(BE57/P57)))</f>
        <v>0.75</v>
      </c>
      <c r="BG57" s="110">
        <v>2</v>
      </c>
      <c r="BH57" s="112">
        <f>IFERROR(BG57/BE57,"-")</f>
        <v>0.66666666666667</v>
      </c>
      <c r="BI57" s="113">
        <v>141000</v>
      </c>
      <c r="BJ57" s="114">
        <f>IFERROR(BI57/BE57,"-")</f>
        <v>47000</v>
      </c>
      <c r="BK57" s="115"/>
      <c r="BL57" s="115"/>
      <c r="BM57" s="115">
        <v>2</v>
      </c>
      <c r="BN57" s="117">
        <v>1</v>
      </c>
      <c r="BO57" s="118">
        <f>IF(P57=0,"",IF(BN57=0,"",(BN57/P57)))</f>
        <v>0.25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2</v>
      </c>
      <c r="CP57" s="139">
        <v>141000</v>
      </c>
      <c r="CQ57" s="139">
        <v>116000</v>
      </c>
      <c r="CR57" s="139"/>
      <c r="CS57" s="140" t="str">
        <f>IF(AND(CQ57=0,CR57=0),"",IF(AND(CQ57&lt;=100000,CR57&lt;=100000),"",IF(CQ57/CP57&gt;0.7,"男高",IF(CR57/CP57&gt;0.7,"女高",""))))</f>
        <v>男高</v>
      </c>
    </row>
    <row r="58" spans="1:98">
      <c r="A58" s="78"/>
      <c r="B58" s="189" t="s">
        <v>184</v>
      </c>
      <c r="C58" s="189"/>
      <c r="D58" s="189" t="s">
        <v>174</v>
      </c>
      <c r="E58" s="189" t="s">
        <v>114</v>
      </c>
      <c r="F58" s="189" t="s">
        <v>76</v>
      </c>
      <c r="G58" s="88"/>
      <c r="H58" s="88"/>
      <c r="I58" s="88"/>
      <c r="J58" s="180"/>
      <c r="K58" s="79">
        <v>18</v>
      </c>
      <c r="L58" s="79">
        <v>15</v>
      </c>
      <c r="M58" s="79">
        <v>4</v>
      </c>
      <c r="N58" s="89">
        <v>4</v>
      </c>
      <c r="O58" s="90">
        <v>0</v>
      </c>
      <c r="P58" s="91">
        <f>N58+O58</f>
        <v>4</v>
      </c>
      <c r="Q58" s="80">
        <f>IFERROR(P58/M58,"-")</f>
        <v>1</v>
      </c>
      <c r="R58" s="79">
        <v>1</v>
      </c>
      <c r="S58" s="79">
        <v>1</v>
      </c>
      <c r="T58" s="80">
        <f>IFERROR(R58/(P58),"-")</f>
        <v>0.25</v>
      </c>
      <c r="U58" s="186"/>
      <c r="V58" s="82">
        <v>1</v>
      </c>
      <c r="W58" s="80">
        <f>IF(P58=0,"-",V58/P58)</f>
        <v>0.25</v>
      </c>
      <c r="X58" s="185">
        <v>48000</v>
      </c>
      <c r="Y58" s="186">
        <f>IFERROR(X58/P58,"-")</f>
        <v>12000</v>
      </c>
      <c r="Z58" s="186">
        <f>IFERROR(X58/V58,"-")</f>
        <v>48000</v>
      </c>
      <c r="AA58" s="18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2</v>
      </c>
      <c r="BF58" s="111">
        <f>IF(P58=0,"",IF(BE58=0,"",(BE58/P58)))</f>
        <v>0.5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2</v>
      </c>
      <c r="BO58" s="118">
        <f>IF(P58=0,"",IF(BN58=0,"",(BN58/P58)))</f>
        <v>0.5</v>
      </c>
      <c r="BP58" s="119">
        <v>2</v>
      </c>
      <c r="BQ58" s="120">
        <f>IFERROR(BP58/BN58,"-")</f>
        <v>1</v>
      </c>
      <c r="BR58" s="121">
        <v>48000</v>
      </c>
      <c r="BS58" s="122">
        <f>IFERROR(BR58/BN58,"-")</f>
        <v>24000</v>
      </c>
      <c r="BT58" s="123"/>
      <c r="BU58" s="123">
        <v>1</v>
      </c>
      <c r="BV58" s="123">
        <v>1</v>
      </c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48000</v>
      </c>
      <c r="CQ58" s="139">
        <v>35000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3.7333333333333</v>
      </c>
      <c r="B59" s="189" t="s">
        <v>185</v>
      </c>
      <c r="C59" s="189"/>
      <c r="D59" s="189" t="s">
        <v>186</v>
      </c>
      <c r="E59" s="189" t="s">
        <v>187</v>
      </c>
      <c r="F59" s="189" t="s">
        <v>64</v>
      </c>
      <c r="G59" s="88" t="s">
        <v>188</v>
      </c>
      <c r="H59" s="88" t="s">
        <v>86</v>
      </c>
      <c r="I59" s="88" t="s">
        <v>189</v>
      </c>
      <c r="J59" s="180">
        <v>120000</v>
      </c>
      <c r="K59" s="79">
        <v>21</v>
      </c>
      <c r="L59" s="79">
        <v>0</v>
      </c>
      <c r="M59" s="79">
        <v>56</v>
      </c>
      <c r="N59" s="89">
        <v>2</v>
      </c>
      <c r="O59" s="90">
        <v>0</v>
      </c>
      <c r="P59" s="91">
        <f>N59+O59</f>
        <v>2</v>
      </c>
      <c r="Q59" s="80">
        <f>IFERROR(P59/M59,"-")</f>
        <v>0.035714285714286</v>
      </c>
      <c r="R59" s="79">
        <v>1</v>
      </c>
      <c r="S59" s="79">
        <v>1</v>
      </c>
      <c r="T59" s="80">
        <f>IFERROR(R59/(P59),"-")</f>
        <v>0.5</v>
      </c>
      <c r="U59" s="186">
        <f>IFERROR(J59/SUM(N59:O60),"-")</f>
        <v>20000</v>
      </c>
      <c r="V59" s="82">
        <v>1</v>
      </c>
      <c r="W59" s="80">
        <f>IF(P59=0,"-",V59/P59)</f>
        <v>0.5</v>
      </c>
      <c r="X59" s="185">
        <v>3000</v>
      </c>
      <c r="Y59" s="186">
        <f>IFERROR(X59/P59,"-")</f>
        <v>1500</v>
      </c>
      <c r="Z59" s="186">
        <f>IFERROR(X59/V59,"-")</f>
        <v>3000</v>
      </c>
      <c r="AA59" s="180">
        <f>SUM(X59:X60)-SUM(J59:J60)</f>
        <v>328000</v>
      </c>
      <c r="AB59" s="83">
        <f>SUM(X59:X60)/SUM(J59:J60)</f>
        <v>3.7333333333333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0.5</v>
      </c>
      <c r="BP59" s="119">
        <v>1</v>
      </c>
      <c r="BQ59" s="120">
        <f>IFERROR(BP59/BN59,"-")</f>
        <v>1</v>
      </c>
      <c r="BR59" s="121">
        <v>3000</v>
      </c>
      <c r="BS59" s="122">
        <f>IFERROR(BR59/BN59,"-")</f>
        <v>3000</v>
      </c>
      <c r="BT59" s="123">
        <v>1</v>
      </c>
      <c r="BU59" s="123"/>
      <c r="BV59" s="123"/>
      <c r="BW59" s="124">
        <v>1</v>
      </c>
      <c r="BX59" s="125">
        <f>IF(P59=0,"",IF(BW59=0,"",(BW59/P59)))</f>
        <v>0.5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3000</v>
      </c>
      <c r="CQ59" s="139">
        <v>3000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189" t="s">
        <v>190</v>
      </c>
      <c r="C60" s="189"/>
      <c r="D60" s="189" t="s">
        <v>186</v>
      </c>
      <c r="E60" s="189" t="s">
        <v>187</v>
      </c>
      <c r="F60" s="189" t="s">
        <v>76</v>
      </c>
      <c r="G60" s="88"/>
      <c r="H60" s="88"/>
      <c r="I60" s="88"/>
      <c r="J60" s="180"/>
      <c r="K60" s="79">
        <v>27</v>
      </c>
      <c r="L60" s="79">
        <v>17</v>
      </c>
      <c r="M60" s="79">
        <v>11</v>
      </c>
      <c r="N60" s="89">
        <v>4</v>
      </c>
      <c r="O60" s="90">
        <v>0</v>
      </c>
      <c r="P60" s="91">
        <f>N60+O60</f>
        <v>4</v>
      </c>
      <c r="Q60" s="80">
        <f>IFERROR(P60/M60,"-")</f>
        <v>0.36363636363636</v>
      </c>
      <c r="R60" s="79">
        <v>0</v>
      </c>
      <c r="S60" s="79">
        <v>3</v>
      </c>
      <c r="T60" s="80">
        <f>IFERROR(R60/(P60),"-")</f>
        <v>0</v>
      </c>
      <c r="U60" s="186"/>
      <c r="V60" s="82">
        <v>2</v>
      </c>
      <c r="W60" s="80">
        <f>IF(P60=0,"-",V60/P60)</f>
        <v>0.5</v>
      </c>
      <c r="X60" s="185">
        <v>445000</v>
      </c>
      <c r="Y60" s="186">
        <f>IFERROR(X60/P60,"-")</f>
        <v>111250</v>
      </c>
      <c r="Z60" s="186">
        <f>IFERROR(X60/V60,"-")</f>
        <v>222500</v>
      </c>
      <c r="AA60" s="18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2</v>
      </c>
      <c r="BO60" s="118">
        <f>IF(P60=0,"",IF(BN60=0,"",(BN60/P60)))</f>
        <v>0.5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2</v>
      </c>
      <c r="BX60" s="125">
        <f>IF(P60=0,"",IF(BW60=0,"",(BW60/P60)))</f>
        <v>0.5</v>
      </c>
      <c r="BY60" s="126">
        <v>2</v>
      </c>
      <c r="BZ60" s="127">
        <f>IFERROR(BY60/BW60,"-")</f>
        <v>1</v>
      </c>
      <c r="CA60" s="128">
        <v>445000</v>
      </c>
      <c r="CB60" s="129">
        <f>IFERROR(CA60/BW60,"-")</f>
        <v>222500</v>
      </c>
      <c r="CC60" s="130"/>
      <c r="CD60" s="130"/>
      <c r="CE60" s="130">
        <v>2</v>
      </c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2</v>
      </c>
      <c r="CP60" s="139">
        <v>445000</v>
      </c>
      <c r="CQ60" s="139">
        <v>368000</v>
      </c>
      <c r="CR60" s="139"/>
      <c r="CS60" s="140" t="str">
        <f>IF(AND(CQ60=0,CR60=0),"",IF(AND(CQ60&lt;=100000,CR60&lt;=100000),"",IF(CQ60/CP60&gt;0.7,"男高",IF(CR60/CP60&gt;0.7,"女高",""))))</f>
        <v>男高</v>
      </c>
    </row>
    <row r="61" spans="1:98">
      <c r="A61" s="78">
        <f>AB61</f>
        <v>0.15</v>
      </c>
      <c r="B61" s="189" t="s">
        <v>191</v>
      </c>
      <c r="C61" s="189"/>
      <c r="D61" s="189" t="s">
        <v>109</v>
      </c>
      <c r="E61" s="189" t="s">
        <v>110</v>
      </c>
      <c r="F61" s="189" t="s">
        <v>64</v>
      </c>
      <c r="G61" s="88" t="s">
        <v>188</v>
      </c>
      <c r="H61" s="88" t="s">
        <v>86</v>
      </c>
      <c r="I61" s="88" t="s">
        <v>192</v>
      </c>
      <c r="J61" s="180">
        <v>120000</v>
      </c>
      <c r="K61" s="79">
        <v>4</v>
      </c>
      <c r="L61" s="79">
        <v>0</v>
      </c>
      <c r="M61" s="79">
        <v>42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186">
        <f>IFERROR(J61/SUM(N61:O62),"-")</f>
        <v>30000</v>
      </c>
      <c r="V61" s="82">
        <v>0</v>
      </c>
      <c r="W61" s="80" t="str">
        <f>IF(P61=0,"-",V61/P61)</f>
        <v>-</v>
      </c>
      <c r="X61" s="185">
        <v>0</v>
      </c>
      <c r="Y61" s="186" t="str">
        <f>IFERROR(X61/P61,"-")</f>
        <v>-</v>
      </c>
      <c r="Z61" s="186" t="str">
        <f>IFERROR(X61/V61,"-")</f>
        <v>-</v>
      </c>
      <c r="AA61" s="180">
        <f>SUM(X61:X62)-SUM(J61:J62)</f>
        <v>-102000</v>
      </c>
      <c r="AB61" s="83">
        <f>SUM(X61:X62)/SUM(J61:J62)</f>
        <v>0.15</v>
      </c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189" t="s">
        <v>193</v>
      </c>
      <c r="C62" s="189"/>
      <c r="D62" s="189" t="s">
        <v>109</v>
      </c>
      <c r="E62" s="189" t="s">
        <v>110</v>
      </c>
      <c r="F62" s="189" t="s">
        <v>76</v>
      </c>
      <c r="G62" s="88"/>
      <c r="H62" s="88"/>
      <c r="I62" s="88"/>
      <c r="J62" s="180"/>
      <c r="K62" s="79">
        <v>27</v>
      </c>
      <c r="L62" s="79">
        <v>21</v>
      </c>
      <c r="M62" s="79">
        <v>4</v>
      </c>
      <c r="N62" s="89">
        <v>4</v>
      </c>
      <c r="O62" s="90">
        <v>0</v>
      </c>
      <c r="P62" s="91">
        <f>N62+O62</f>
        <v>4</v>
      </c>
      <c r="Q62" s="80">
        <f>IFERROR(P62/M62,"-")</f>
        <v>1</v>
      </c>
      <c r="R62" s="79">
        <v>0</v>
      </c>
      <c r="S62" s="79">
        <v>2</v>
      </c>
      <c r="T62" s="80">
        <f>IFERROR(R62/(P62),"-")</f>
        <v>0</v>
      </c>
      <c r="U62" s="186"/>
      <c r="V62" s="82">
        <v>1</v>
      </c>
      <c r="W62" s="80">
        <f>IF(P62=0,"-",V62/P62)</f>
        <v>0.25</v>
      </c>
      <c r="X62" s="185">
        <v>18000</v>
      </c>
      <c r="Y62" s="186">
        <f>IFERROR(X62/P62,"-")</f>
        <v>4500</v>
      </c>
      <c r="Z62" s="186">
        <f>IFERROR(X62/V62,"-")</f>
        <v>18000</v>
      </c>
      <c r="AA62" s="18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2</v>
      </c>
      <c r="BO62" s="118">
        <f>IF(P62=0,"",IF(BN62=0,"",(BN62/P62)))</f>
        <v>0.5</v>
      </c>
      <c r="BP62" s="119">
        <v>1</v>
      </c>
      <c r="BQ62" s="120">
        <f>IFERROR(BP62/BN62,"-")</f>
        <v>0.5</v>
      </c>
      <c r="BR62" s="121">
        <v>18000</v>
      </c>
      <c r="BS62" s="122">
        <f>IFERROR(BR62/BN62,"-")</f>
        <v>9000</v>
      </c>
      <c r="BT62" s="123"/>
      <c r="BU62" s="123"/>
      <c r="BV62" s="123">
        <v>1</v>
      </c>
      <c r="BW62" s="124">
        <v>1</v>
      </c>
      <c r="BX62" s="125">
        <f>IF(P62=0,"",IF(BW62=0,"",(BW62/P62)))</f>
        <v>0.25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>
        <v>1</v>
      </c>
      <c r="CG62" s="132">
        <f>IF(P62=0,"",IF(CF62=0,"",(CF62/P62)))</f>
        <v>0.25</v>
      </c>
      <c r="CH62" s="133"/>
      <c r="CI62" s="134">
        <f>IFERROR(CH62/CF62,"-")</f>
        <v>0</v>
      </c>
      <c r="CJ62" s="135"/>
      <c r="CK62" s="136">
        <f>IFERROR(CJ62/CF62,"-")</f>
        <v>0</v>
      </c>
      <c r="CL62" s="137"/>
      <c r="CM62" s="137"/>
      <c r="CN62" s="137"/>
      <c r="CO62" s="138">
        <v>1</v>
      </c>
      <c r="CP62" s="139">
        <v>18000</v>
      </c>
      <c r="CQ62" s="139">
        <v>18000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0.41666666666667</v>
      </c>
      <c r="B63" s="189" t="s">
        <v>194</v>
      </c>
      <c r="C63" s="189"/>
      <c r="D63" s="189" t="s">
        <v>79</v>
      </c>
      <c r="E63" s="189" t="s">
        <v>63</v>
      </c>
      <c r="F63" s="189" t="s">
        <v>64</v>
      </c>
      <c r="G63" s="88" t="s">
        <v>188</v>
      </c>
      <c r="H63" s="88" t="s">
        <v>86</v>
      </c>
      <c r="I63" s="88" t="s">
        <v>195</v>
      </c>
      <c r="J63" s="180">
        <v>120000</v>
      </c>
      <c r="K63" s="79">
        <v>16</v>
      </c>
      <c r="L63" s="79">
        <v>0</v>
      </c>
      <c r="M63" s="79">
        <v>51</v>
      </c>
      <c r="N63" s="89">
        <v>5</v>
      </c>
      <c r="O63" s="90">
        <v>0</v>
      </c>
      <c r="P63" s="91">
        <f>N63+O63</f>
        <v>5</v>
      </c>
      <c r="Q63" s="80">
        <f>IFERROR(P63/M63,"-")</f>
        <v>0.098039215686275</v>
      </c>
      <c r="R63" s="79">
        <v>0</v>
      </c>
      <c r="S63" s="79">
        <v>2</v>
      </c>
      <c r="T63" s="80">
        <f>IFERROR(R63/(P63),"-")</f>
        <v>0</v>
      </c>
      <c r="U63" s="186">
        <f>IFERROR(J63/SUM(N63:O64),"-")</f>
        <v>12000</v>
      </c>
      <c r="V63" s="82">
        <v>1</v>
      </c>
      <c r="W63" s="80">
        <f>IF(P63=0,"-",V63/P63)</f>
        <v>0.2</v>
      </c>
      <c r="X63" s="185">
        <v>50000</v>
      </c>
      <c r="Y63" s="186">
        <f>IFERROR(X63/P63,"-")</f>
        <v>10000</v>
      </c>
      <c r="Z63" s="186">
        <f>IFERROR(X63/V63,"-")</f>
        <v>50000</v>
      </c>
      <c r="AA63" s="180">
        <f>SUM(X63:X64)-SUM(J63:J64)</f>
        <v>-70000</v>
      </c>
      <c r="AB63" s="83">
        <f>SUM(X63:X64)/SUM(J63:J64)</f>
        <v>0.41666666666667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2</v>
      </c>
      <c r="BF63" s="111">
        <f>IF(P63=0,"",IF(BE63=0,"",(BE63/P63)))</f>
        <v>0.4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1</v>
      </c>
      <c r="BO63" s="118">
        <f>IF(P63=0,"",IF(BN63=0,"",(BN63/P63)))</f>
        <v>0.2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2</v>
      </c>
      <c r="BX63" s="125">
        <f>IF(P63=0,"",IF(BW63=0,"",(BW63/P63)))</f>
        <v>0.4</v>
      </c>
      <c r="BY63" s="126">
        <v>1</v>
      </c>
      <c r="BZ63" s="127">
        <f>IFERROR(BY63/BW63,"-")</f>
        <v>0.5</v>
      </c>
      <c r="CA63" s="128">
        <v>50000</v>
      </c>
      <c r="CB63" s="129">
        <f>IFERROR(CA63/BW63,"-")</f>
        <v>25000</v>
      </c>
      <c r="CC63" s="130"/>
      <c r="CD63" s="130"/>
      <c r="CE63" s="130">
        <v>1</v>
      </c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50000</v>
      </c>
      <c r="CQ63" s="139">
        <v>50000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196</v>
      </c>
      <c r="C64" s="189"/>
      <c r="D64" s="189" t="s">
        <v>79</v>
      </c>
      <c r="E64" s="189" t="s">
        <v>63</v>
      </c>
      <c r="F64" s="189" t="s">
        <v>76</v>
      </c>
      <c r="G64" s="88"/>
      <c r="H64" s="88"/>
      <c r="I64" s="88"/>
      <c r="J64" s="180"/>
      <c r="K64" s="79">
        <v>66</v>
      </c>
      <c r="L64" s="79">
        <v>38</v>
      </c>
      <c r="M64" s="79">
        <v>15</v>
      </c>
      <c r="N64" s="89">
        <v>5</v>
      </c>
      <c r="O64" s="90">
        <v>0</v>
      </c>
      <c r="P64" s="91">
        <f>N64+O64</f>
        <v>5</v>
      </c>
      <c r="Q64" s="80">
        <f>IFERROR(P64/M64,"-")</f>
        <v>0.33333333333333</v>
      </c>
      <c r="R64" s="79">
        <v>1</v>
      </c>
      <c r="S64" s="79">
        <v>2</v>
      </c>
      <c r="T64" s="80">
        <f>IFERROR(R64/(P64),"-")</f>
        <v>0.2</v>
      </c>
      <c r="U64" s="186"/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3</v>
      </c>
      <c r="BO64" s="118">
        <f>IF(P64=0,"",IF(BN64=0,"",(BN64/P64)))</f>
        <v>0.6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2</v>
      </c>
      <c r="BX64" s="125">
        <f>IF(P64=0,"",IF(BW64=0,"",(BW64/P64)))</f>
        <v>0.4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0.15</v>
      </c>
      <c r="B65" s="189" t="s">
        <v>197</v>
      </c>
      <c r="C65" s="189"/>
      <c r="D65" s="189" t="s">
        <v>198</v>
      </c>
      <c r="E65" s="189" t="s">
        <v>85</v>
      </c>
      <c r="F65" s="189" t="s">
        <v>64</v>
      </c>
      <c r="G65" s="88" t="s">
        <v>96</v>
      </c>
      <c r="H65" s="88" t="s">
        <v>199</v>
      </c>
      <c r="I65" s="88" t="s">
        <v>200</v>
      </c>
      <c r="J65" s="180">
        <v>60000</v>
      </c>
      <c r="K65" s="79">
        <v>8</v>
      </c>
      <c r="L65" s="79">
        <v>0</v>
      </c>
      <c r="M65" s="79">
        <v>26</v>
      </c>
      <c r="N65" s="89">
        <v>2</v>
      </c>
      <c r="O65" s="90">
        <v>0</v>
      </c>
      <c r="P65" s="91">
        <f>N65+O65</f>
        <v>2</v>
      </c>
      <c r="Q65" s="80">
        <f>IFERROR(P65/M65,"-")</f>
        <v>0.076923076923077</v>
      </c>
      <c r="R65" s="79">
        <v>0</v>
      </c>
      <c r="S65" s="79">
        <v>1</v>
      </c>
      <c r="T65" s="80">
        <f>IFERROR(R65/(P65),"-")</f>
        <v>0</v>
      </c>
      <c r="U65" s="186">
        <f>IFERROR(J65/SUM(N65:O66),"-")</f>
        <v>15000</v>
      </c>
      <c r="V65" s="82">
        <v>1</v>
      </c>
      <c r="W65" s="80">
        <f>IF(P65=0,"-",V65/P65)</f>
        <v>0.5</v>
      </c>
      <c r="X65" s="185">
        <v>9000</v>
      </c>
      <c r="Y65" s="186">
        <f>IFERROR(X65/P65,"-")</f>
        <v>4500</v>
      </c>
      <c r="Z65" s="186">
        <f>IFERROR(X65/V65,"-")</f>
        <v>9000</v>
      </c>
      <c r="AA65" s="180">
        <f>SUM(X65:X66)-SUM(J65:J66)</f>
        <v>-51000</v>
      </c>
      <c r="AB65" s="83">
        <f>SUM(X65:X66)/SUM(J65:J66)</f>
        <v>0.15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0.5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1</v>
      </c>
      <c r="BO65" s="118">
        <f>IF(P65=0,"",IF(BN65=0,"",(BN65/P65)))</f>
        <v>0.5</v>
      </c>
      <c r="BP65" s="119">
        <v>1</v>
      </c>
      <c r="BQ65" s="120">
        <f>IFERROR(BP65/BN65,"-")</f>
        <v>1</v>
      </c>
      <c r="BR65" s="121">
        <v>9000</v>
      </c>
      <c r="BS65" s="122">
        <f>IFERROR(BR65/BN65,"-")</f>
        <v>9000</v>
      </c>
      <c r="BT65" s="123"/>
      <c r="BU65" s="123"/>
      <c r="BV65" s="123">
        <v>1</v>
      </c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9000</v>
      </c>
      <c r="CQ65" s="139">
        <v>9000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201</v>
      </c>
      <c r="C66" s="189"/>
      <c r="D66" s="189" t="s">
        <v>198</v>
      </c>
      <c r="E66" s="189" t="s">
        <v>85</v>
      </c>
      <c r="F66" s="189" t="s">
        <v>76</v>
      </c>
      <c r="G66" s="88"/>
      <c r="H66" s="88"/>
      <c r="I66" s="88"/>
      <c r="J66" s="180"/>
      <c r="K66" s="79">
        <v>14</v>
      </c>
      <c r="L66" s="79">
        <v>11</v>
      </c>
      <c r="M66" s="79">
        <v>6</v>
      </c>
      <c r="N66" s="89">
        <v>2</v>
      </c>
      <c r="O66" s="90">
        <v>0</v>
      </c>
      <c r="P66" s="91">
        <f>N66+O66</f>
        <v>2</v>
      </c>
      <c r="Q66" s="80">
        <f>IFERROR(P66/M66,"-")</f>
        <v>0.33333333333333</v>
      </c>
      <c r="R66" s="79">
        <v>0</v>
      </c>
      <c r="S66" s="79">
        <v>2</v>
      </c>
      <c r="T66" s="80">
        <f>IFERROR(R66/(P66),"-")</f>
        <v>0</v>
      </c>
      <c r="U66" s="186"/>
      <c r="V66" s="82">
        <v>0</v>
      </c>
      <c r="W66" s="80">
        <f>IF(P66=0,"-",V66/P66)</f>
        <v>0</v>
      </c>
      <c r="X66" s="185">
        <v>0</v>
      </c>
      <c r="Y66" s="186">
        <f>IFERROR(X66/P66,"-")</f>
        <v>0</v>
      </c>
      <c r="Z66" s="186" t="str">
        <f>IFERROR(X66/V66,"-")</f>
        <v>-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1</v>
      </c>
      <c r="BX66" s="125">
        <f>IF(P66=0,"",IF(BW66=0,"",(BW66/P66)))</f>
        <v>0.5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>
        <v>1</v>
      </c>
      <c r="CG66" s="132">
        <f>IF(P66=0,"",IF(CF66=0,"",(CF66/P66)))</f>
        <v>0.5</v>
      </c>
      <c r="CH66" s="133"/>
      <c r="CI66" s="134">
        <f>IFERROR(CH66/CF66,"-")</f>
        <v>0</v>
      </c>
      <c r="CJ66" s="135"/>
      <c r="CK66" s="136">
        <f>IFERROR(CJ66/CF66,"-")</f>
        <v>0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30"/>
      <c r="B67" s="85"/>
      <c r="C67" s="86"/>
      <c r="D67" s="86"/>
      <c r="E67" s="86"/>
      <c r="F67" s="87"/>
      <c r="G67" s="88"/>
      <c r="H67" s="88"/>
      <c r="I67" s="88"/>
      <c r="J67" s="181"/>
      <c r="K67" s="34"/>
      <c r="L67" s="34"/>
      <c r="M67" s="31"/>
      <c r="N67" s="23"/>
      <c r="O67" s="23"/>
      <c r="P67" s="23"/>
      <c r="Q67" s="32"/>
      <c r="R67" s="32"/>
      <c r="S67" s="23"/>
      <c r="T67" s="32"/>
      <c r="U67" s="187"/>
      <c r="V67" s="25"/>
      <c r="W67" s="25"/>
      <c r="X67" s="187"/>
      <c r="Y67" s="187"/>
      <c r="Z67" s="187"/>
      <c r="AA67" s="187"/>
      <c r="AB67" s="33"/>
      <c r="AC67" s="57"/>
      <c r="AD67" s="61"/>
      <c r="AE67" s="62"/>
      <c r="AF67" s="61"/>
      <c r="AG67" s="65"/>
      <c r="AH67" s="66"/>
      <c r="AI67" s="67"/>
      <c r="AJ67" s="68"/>
      <c r="AK67" s="68"/>
      <c r="AL67" s="68"/>
      <c r="AM67" s="61"/>
      <c r="AN67" s="62"/>
      <c r="AO67" s="61"/>
      <c r="AP67" s="65"/>
      <c r="AQ67" s="66"/>
      <c r="AR67" s="67"/>
      <c r="AS67" s="68"/>
      <c r="AT67" s="68"/>
      <c r="AU67" s="68"/>
      <c r="AV67" s="61"/>
      <c r="AW67" s="62"/>
      <c r="AX67" s="61"/>
      <c r="AY67" s="65"/>
      <c r="AZ67" s="66"/>
      <c r="BA67" s="67"/>
      <c r="BB67" s="68"/>
      <c r="BC67" s="68"/>
      <c r="BD67" s="68"/>
      <c r="BE67" s="61"/>
      <c r="BF67" s="62"/>
      <c r="BG67" s="61"/>
      <c r="BH67" s="65"/>
      <c r="BI67" s="66"/>
      <c r="BJ67" s="67"/>
      <c r="BK67" s="68"/>
      <c r="BL67" s="68"/>
      <c r="BM67" s="68"/>
      <c r="BN67" s="63"/>
      <c r="BO67" s="64"/>
      <c r="BP67" s="61"/>
      <c r="BQ67" s="65"/>
      <c r="BR67" s="66"/>
      <c r="BS67" s="67"/>
      <c r="BT67" s="68"/>
      <c r="BU67" s="68"/>
      <c r="BV67" s="68"/>
      <c r="BW67" s="63"/>
      <c r="BX67" s="64"/>
      <c r="BY67" s="61"/>
      <c r="BZ67" s="65"/>
      <c r="CA67" s="66"/>
      <c r="CB67" s="67"/>
      <c r="CC67" s="68"/>
      <c r="CD67" s="68"/>
      <c r="CE67" s="68"/>
      <c r="CF67" s="63"/>
      <c r="CG67" s="64"/>
      <c r="CH67" s="61"/>
      <c r="CI67" s="65"/>
      <c r="CJ67" s="66"/>
      <c r="CK67" s="67"/>
      <c r="CL67" s="68"/>
      <c r="CM67" s="68"/>
      <c r="CN67" s="68"/>
      <c r="CO67" s="69"/>
      <c r="CP67" s="66"/>
      <c r="CQ67" s="66"/>
      <c r="CR67" s="66"/>
      <c r="CS67" s="70"/>
    </row>
    <row r="68" spans="1:98">
      <c r="A68" s="30"/>
      <c r="B68" s="37"/>
      <c r="C68" s="21"/>
      <c r="D68" s="21"/>
      <c r="E68" s="21"/>
      <c r="F68" s="22"/>
      <c r="G68" s="36"/>
      <c r="H68" s="36"/>
      <c r="I68" s="73"/>
      <c r="J68" s="182"/>
      <c r="K68" s="34"/>
      <c r="L68" s="34"/>
      <c r="M68" s="31"/>
      <c r="N68" s="23"/>
      <c r="O68" s="23"/>
      <c r="P68" s="23"/>
      <c r="Q68" s="32"/>
      <c r="R68" s="32"/>
      <c r="S68" s="23"/>
      <c r="T68" s="32"/>
      <c r="U68" s="187"/>
      <c r="V68" s="25"/>
      <c r="W68" s="25"/>
      <c r="X68" s="187"/>
      <c r="Y68" s="187"/>
      <c r="Z68" s="187"/>
      <c r="AA68" s="187"/>
      <c r="AB68" s="33"/>
      <c r="AC68" s="59"/>
      <c r="AD68" s="61"/>
      <c r="AE68" s="62"/>
      <c r="AF68" s="61"/>
      <c r="AG68" s="65"/>
      <c r="AH68" s="66"/>
      <c r="AI68" s="67"/>
      <c r="AJ68" s="68"/>
      <c r="AK68" s="68"/>
      <c r="AL68" s="68"/>
      <c r="AM68" s="61"/>
      <c r="AN68" s="62"/>
      <c r="AO68" s="61"/>
      <c r="AP68" s="65"/>
      <c r="AQ68" s="66"/>
      <c r="AR68" s="67"/>
      <c r="AS68" s="68"/>
      <c r="AT68" s="68"/>
      <c r="AU68" s="68"/>
      <c r="AV68" s="61"/>
      <c r="AW68" s="62"/>
      <c r="AX68" s="61"/>
      <c r="AY68" s="65"/>
      <c r="AZ68" s="66"/>
      <c r="BA68" s="67"/>
      <c r="BB68" s="68"/>
      <c r="BC68" s="68"/>
      <c r="BD68" s="68"/>
      <c r="BE68" s="61"/>
      <c r="BF68" s="62"/>
      <c r="BG68" s="61"/>
      <c r="BH68" s="65"/>
      <c r="BI68" s="66"/>
      <c r="BJ68" s="67"/>
      <c r="BK68" s="68"/>
      <c r="BL68" s="68"/>
      <c r="BM68" s="68"/>
      <c r="BN68" s="63"/>
      <c r="BO68" s="64"/>
      <c r="BP68" s="61"/>
      <c r="BQ68" s="65"/>
      <c r="BR68" s="66"/>
      <c r="BS68" s="67"/>
      <c r="BT68" s="68"/>
      <c r="BU68" s="68"/>
      <c r="BV68" s="68"/>
      <c r="BW68" s="63"/>
      <c r="BX68" s="64"/>
      <c r="BY68" s="61"/>
      <c r="BZ68" s="65"/>
      <c r="CA68" s="66"/>
      <c r="CB68" s="67"/>
      <c r="CC68" s="68"/>
      <c r="CD68" s="68"/>
      <c r="CE68" s="68"/>
      <c r="CF68" s="63"/>
      <c r="CG68" s="64"/>
      <c r="CH68" s="61"/>
      <c r="CI68" s="65"/>
      <c r="CJ68" s="66"/>
      <c r="CK68" s="67"/>
      <c r="CL68" s="68"/>
      <c r="CM68" s="68"/>
      <c r="CN68" s="68"/>
      <c r="CO68" s="69"/>
      <c r="CP68" s="66"/>
      <c r="CQ68" s="66"/>
      <c r="CR68" s="66"/>
      <c r="CS68" s="70"/>
    </row>
    <row r="69" spans="1:98">
      <c r="A69" s="19">
        <f>AB69</f>
        <v>1.0294683257919</v>
      </c>
      <c r="B69" s="39"/>
      <c r="C69" s="39"/>
      <c r="D69" s="39"/>
      <c r="E69" s="39"/>
      <c r="F69" s="39"/>
      <c r="G69" s="40" t="s">
        <v>202</v>
      </c>
      <c r="H69" s="40"/>
      <c r="I69" s="40"/>
      <c r="J69" s="183">
        <f>SUM(J6:J68)</f>
        <v>5304000</v>
      </c>
      <c r="K69" s="41">
        <f>SUM(K6:K68)</f>
        <v>2055</v>
      </c>
      <c r="L69" s="41">
        <f>SUM(L6:L68)</f>
        <v>819</v>
      </c>
      <c r="M69" s="41">
        <f>SUM(M6:M68)</f>
        <v>2481</v>
      </c>
      <c r="N69" s="41">
        <f>SUM(N6:N68)</f>
        <v>316</v>
      </c>
      <c r="O69" s="41">
        <f>SUM(O6:O68)</f>
        <v>1</v>
      </c>
      <c r="P69" s="41">
        <f>SUM(P6:P68)</f>
        <v>317</v>
      </c>
      <c r="Q69" s="42">
        <f>IFERROR(P69/M69,"-")</f>
        <v>0.12777106005643</v>
      </c>
      <c r="R69" s="76">
        <f>SUM(R6:R68)</f>
        <v>71</v>
      </c>
      <c r="S69" s="76">
        <f>SUM(S6:S68)</f>
        <v>119</v>
      </c>
      <c r="T69" s="42">
        <f>IFERROR(R69/P69,"-")</f>
        <v>0.22397476340694</v>
      </c>
      <c r="U69" s="188">
        <f>IFERROR(J69/P69,"-")</f>
        <v>16731.861198738</v>
      </c>
      <c r="V69" s="44">
        <f>SUM(V6:V68)</f>
        <v>100</v>
      </c>
      <c r="W69" s="42">
        <f>IFERROR(V69/P69,"-")</f>
        <v>0.31545741324921</v>
      </c>
      <c r="X69" s="183">
        <f>SUM(X6:X68)</f>
        <v>5460300</v>
      </c>
      <c r="Y69" s="183">
        <f>IFERROR(X69/P69,"-")</f>
        <v>17224.921135647</v>
      </c>
      <c r="Z69" s="183">
        <f>IFERROR(X69/V69,"-")</f>
        <v>54603</v>
      </c>
      <c r="AA69" s="183">
        <f>X69-J69</f>
        <v>156300</v>
      </c>
      <c r="AB69" s="45">
        <f>X69/J69</f>
        <v>1.0294683257919</v>
      </c>
      <c r="AC69" s="58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6"/>
    <mergeCell ref="J23:J26"/>
    <mergeCell ref="U23:U26"/>
    <mergeCell ref="AA23:AA26"/>
    <mergeCell ref="AB23:AB26"/>
    <mergeCell ref="A27:A34"/>
    <mergeCell ref="J27:J34"/>
    <mergeCell ref="U27:U34"/>
    <mergeCell ref="AA27:AA34"/>
    <mergeCell ref="AB27:AB34"/>
    <mergeCell ref="A35:A39"/>
    <mergeCell ref="J35:J39"/>
    <mergeCell ref="U35:U39"/>
    <mergeCell ref="AA35:AA39"/>
    <mergeCell ref="AB35:AB39"/>
    <mergeCell ref="A40:A43"/>
    <mergeCell ref="J40:J43"/>
    <mergeCell ref="U40:U43"/>
    <mergeCell ref="AA40:AA43"/>
    <mergeCell ref="AB40:AB43"/>
    <mergeCell ref="A44:A46"/>
    <mergeCell ref="J44:J46"/>
    <mergeCell ref="U44:U46"/>
    <mergeCell ref="AA44:AA46"/>
    <mergeCell ref="AB44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203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17.729166666667</v>
      </c>
      <c r="B6" s="189" t="s">
        <v>204</v>
      </c>
      <c r="C6" s="189" t="s">
        <v>205</v>
      </c>
      <c r="D6" s="189" t="s">
        <v>206</v>
      </c>
      <c r="E6" s="189" t="s">
        <v>207</v>
      </c>
      <c r="F6" s="189" t="s">
        <v>64</v>
      </c>
      <c r="G6" s="88" t="s">
        <v>208</v>
      </c>
      <c r="H6" s="88" t="s">
        <v>209</v>
      </c>
      <c r="I6" s="88" t="s">
        <v>210</v>
      </c>
      <c r="J6" s="180">
        <v>96000</v>
      </c>
      <c r="K6" s="79">
        <v>54</v>
      </c>
      <c r="L6" s="79">
        <v>0</v>
      </c>
      <c r="M6" s="79">
        <v>156</v>
      </c>
      <c r="N6" s="89">
        <v>25</v>
      </c>
      <c r="O6" s="90">
        <v>0</v>
      </c>
      <c r="P6" s="91">
        <f>N6+O6</f>
        <v>25</v>
      </c>
      <c r="Q6" s="80">
        <f>IFERROR(P6/M6,"-")</f>
        <v>0.16025641025641</v>
      </c>
      <c r="R6" s="79">
        <v>4</v>
      </c>
      <c r="S6" s="79">
        <v>10</v>
      </c>
      <c r="T6" s="80">
        <f>IFERROR(R6/(P6),"-")</f>
        <v>0.16</v>
      </c>
      <c r="U6" s="186">
        <f>IFERROR(J6/SUM(N6:O7),"-")</f>
        <v>2042.5531914894</v>
      </c>
      <c r="V6" s="82">
        <v>4</v>
      </c>
      <c r="W6" s="80">
        <f>IF(P6=0,"-",V6/P6)</f>
        <v>0.16</v>
      </c>
      <c r="X6" s="185">
        <v>98000</v>
      </c>
      <c r="Y6" s="186">
        <f>IFERROR(X6/P6,"-")</f>
        <v>3920</v>
      </c>
      <c r="Z6" s="186">
        <f>IFERROR(X6/V6,"-")</f>
        <v>24500</v>
      </c>
      <c r="AA6" s="180">
        <f>SUM(X6:X7)-SUM(J6:J7)</f>
        <v>1606000</v>
      </c>
      <c r="AB6" s="83">
        <f>SUM(X6:X7)/SUM(J6:J7)</f>
        <v>17.729166666667</v>
      </c>
      <c r="AC6" s="77"/>
      <c r="AD6" s="92">
        <v>2</v>
      </c>
      <c r="AE6" s="93">
        <f>IF(P6=0,"",IF(AD6=0,"",(AD6/P6)))</f>
        <v>0.08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10</v>
      </c>
      <c r="AN6" s="99">
        <f>IF(P6=0,"",IF(AM6=0,"",(AM6/P6)))</f>
        <v>0.4</v>
      </c>
      <c r="AO6" s="98">
        <v>1</v>
      </c>
      <c r="AP6" s="100">
        <f>IFERROR(AO6/AM6,"-")</f>
        <v>0.1</v>
      </c>
      <c r="AQ6" s="101">
        <v>51000</v>
      </c>
      <c r="AR6" s="102">
        <f>IFERROR(AQ6/AM6,"-")</f>
        <v>5100</v>
      </c>
      <c r="AS6" s="103"/>
      <c r="AT6" s="103"/>
      <c r="AU6" s="103">
        <v>1</v>
      </c>
      <c r="AV6" s="104">
        <v>3</v>
      </c>
      <c r="AW6" s="105">
        <f>IF(P6=0,"",IF(AV6=0,"",(AV6/P6)))</f>
        <v>0.12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0.16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0.2</v>
      </c>
      <c r="BP6" s="119">
        <v>2</v>
      </c>
      <c r="BQ6" s="120">
        <f>IFERROR(BP6/BN6,"-")</f>
        <v>0.4</v>
      </c>
      <c r="BR6" s="121">
        <v>42000</v>
      </c>
      <c r="BS6" s="122">
        <f>IFERROR(BR6/BN6,"-")</f>
        <v>8400</v>
      </c>
      <c r="BT6" s="123">
        <v>1</v>
      </c>
      <c r="BU6" s="123"/>
      <c r="BV6" s="123">
        <v>1</v>
      </c>
      <c r="BW6" s="124">
        <v>1</v>
      </c>
      <c r="BX6" s="125">
        <f>IF(P6=0,"",IF(BW6=0,"",(BW6/P6)))</f>
        <v>0.04</v>
      </c>
      <c r="BY6" s="126">
        <v>1</v>
      </c>
      <c r="BZ6" s="127">
        <f>IFERROR(BY6/BW6,"-")</f>
        <v>1</v>
      </c>
      <c r="CA6" s="128">
        <v>5000</v>
      </c>
      <c r="CB6" s="129">
        <f>IFERROR(CA6/BW6,"-")</f>
        <v>5000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98000</v>
      </c>
      <c r="CQ6" s="139">
        <v>51000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211</v>
      </c>
      <c r="C7" s="189"/>
      <c r="D7" s="189"/>
      <c r="E7" s="189"/>
      <c r="F7" s="189" t="s">
        <v>76</v>
      </c>
      <c r="G7" s="88"/>
      <c r="H7" s="88"/>
      <c r="I7" s="88"/>
      <c r="J7" s="180"/>
      <c r="K7" s="79">
        <v>110</v>
      </c>
      <c r="L7" s="79">
        <v>76</v>
      </c>
      <c r="M7" s="79">
        <v>62</v>
      </c>
      <c r="N7" s="89">
        <v>22</v>
      </c>
      <c r="O7" s="90">
        <v>0</v>
      </c>
      <c r="P7" s="91">
        <f>N7+O7</f>
        <v>22</v>
      </c>
      <c r="Q7" s="80">
        <f>IFERROR(P7/M7,"-")</f>
        <v>0.35483870967742</v>
      </c>
      <c r="R7" s="79">
        <v>8</v>
      </c>
      <c r="S7" s="79">
        <v>7</v>
      </c>
      <c r="T7" s="80">
        <f>IFERROR(R7/(P7),"-")</f>
        <v>0.36363636363636</v>
      </c>
      <c r="U7" s="186"/>
      <c r="V7" s="82">
        <v>6</v>
      </c>
      <c r="W7" s="80">
        <f>IF(P7=0,"-",V7/P7)</f>
        <v>0.27272727272727</v>
      </c>
      <c r="X7" s="185">
        <v>1604000</v>
      </c>
      <c r="Y7" s="186">
        <f>IFERROR(X7/P7,"-")</f>
        <v>72909.090909091</v>
      </c>
      <c r="Z7" s="186">
        <f>IFERROR(X7/V7,"-")</f>
        <v>267333.33333333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0.090909090909091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0.18181818181818</v>
      </c>
      <c r="AX7" s="104">
        <v>1</v>
      </c>
      <c r="AY7" s="106">
        <f>IFERROR(AX7/AV7,"-")</f>
        <v>0.25</v>
      </c>
      <c r="AZ7" s="107">
        <v>5000</v>
      </c>
      <c r="BA7" s="108">
        <f>IFERROR(AZ7/AV7,"-")</f>
        <v>1250</v>
      </c>
      <c r="BB7" s="109">
        <v>1</v>
      </c>
      <c r="BC7" s="109"/>
      <c r="BD7" s="109"/>
      <c r="BE7" s="110">
        <v>3</v>
      </c>
      <c r="BF7" s="111">
        <f>IF(P7=0,"",IF(BE7=0,"",(BE7/P7)))</f>
        <v>0.13636363636364</v>
      </c>
      <c r="BG7" s="110">
        <v>1</v>
      </c>
      <c r="BH7" s="112">
        <f>IFERROR(BG7/BE7,"-")</f>
        <v>0.33333333333333</v>
      </c>
      <c r="BI7" s="113">
        <v>628000</v>
      </c>
      <c r="BJ7" s="114">
        <f>IFERROR(BI7/BE7,"-")</f>
        <v>209333.33333333</v>
      </c>
      <c r="BK7" s="115"/>
      <c r="BL7" s="115"/>
      <c r="BM7" s="115">
        <v>1</v>
      </c>
      <c r="BN7" s="117">
        <v>7</v>
      </c>
      <c r="BO7" s="118">
        <f>IF(P7=0,"",IF(BN7=0,"",(BN7/P7)))</f>
        <v>0.31818181818182</v>
      </c>
      <c r="BP7" s="119">
        <v>1</v>
      </c>
      <c r="BQ7" s="120">
        <f>IFERROR(BP7/BN7,"-")</f>
        <v>0.14285714285714</v>
      </c>
      <c r="BR7" s="121">
        <v>18000</v>
      </c>
      <c r="BS7" s="122">
        <f>IFERROR(BR7/BN7,"-")</f>
        <v>2571.4285714286</v>
      </c>
      <c r="BT7" s="123"/>
      <c r="BU7" s="123"/>
      <c r="BV7" s="123">
        <v>1</v>
      </c>
      <c r="BW7" s="124">
        <v>6</v>
      </c>
      <c r="BX7" s="125">
        <f>IF(P7=0,"",IF(BW7=0,"",(BW7/P7)))</f>
        <v>0.27272727272727</v>
      </c>
      <c r="BY7" s="126">
        <v>3</v>
      </c>
      <c r="BZ7" s="127">
        <f>IFERROR(BY7/BW7,"-")</f>
        <v>0.5</v>
      </c>
      <c r="CA7" s="128">
        <v>953000</v>
      </c>
      <c r="CB7" s="129">
        <f>IFERROR(CA7/BW7,"-")</f>
        <v>158833.33333333</v>
      </c>
      <c r="CC7" s="130">
        <v>1</v>
      </c>
      <c r="CD7" s="130"/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6</v>
      </c>
      <c r="CP7" s="139">
        <v>1604000</v>
      </c>
      <c r="CQ7" s="139">
        <v>785000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17.729166666667</v>
      </c>
      <c r="B10" s="39"/>
      <c r="C10" s="39"/>
      <c r="D10" s="39"/>
      <c r="E10" s="39"/>
      <c r="F10" s="39"/>
      <c r="G10" s="40" t="s">
        <v>212</v>
      </c>
      <c r="H10" s="40"/>
      <c r="I10" s="40"/>
      <c r="J10" s="183">
        <f>SUM(J6:J9)</f>
        <v>96000</v>
      </c>
      <c r="K10" s="41">
        <f>SUM(K6:K9)</f>
        <v>164</v>
      </c>
      <c r="L10" s="41">
        <f>SUM(L6:L9)</f>
        <v>76</v>
      </c>
      <c r="M10" s="41">
        <f>SUM(M6:M9)</f>
        <v>218</v>
      </c>
      <c r="N10" s="41">
        <f>SUM(N6:N9)</f>
        <v>47</v>
      </c>
      <c r="O10" s="41">
        <f>SUM(O6:O9)</f>
        <v>0</v>
      </c>
      <c r="P10" s="41">
        <f>SUM(P6:P9)</f>
        <v>47</v>
      </c>
      <c r="Q10" s="42">
        <f>IFERROR(P10/M10,"-")</f>
        <v>0.21559633027523</v>
      </c>
      <c r="R10" s="76">
        <f>SUM(R6:R9)</f>
        <v>12</v>
      </c>
      <c r="S10" s="76">
        <f>SUM(S6:S9)</f>
        <v>17</v>
      </c>
      <c r="T10" s="42">
        <f>IFERROR(R10/P10,"-")</f>
        <v>0.25531914893617</v>
      </c>
      <c r="U10" s="188">
        <f>IFERROR(J10/P10,"-")</f>
        <v>2042.5531914894</v>
      </c>
      <c r="V10" s="44">
        <f>SUM(V6:V9)</f>
        <v>10</v>
      </c>
      <c r="W10" s="42">
        <f>IFERROR(V10/P10,"-")</f>
        <v>0.21276595744681</v>
      </c>
      <c r="X10" s="183">
        <f>SUM(X6:X9)</f>
        <v>1702000</v>
      </c>
      <c r="Y10" s="183">
        <f>IFERROR(X10/P10,"-")</f>
        <v>36212.765957447</v>
      </c>
      <c r="Z10" s="183">
        <f>IFERROR(X10/V10,"-")</f>
        <v>170200</v>
      </c>
      <c r="AA10" s="183">
        <f>X10-J10</f>
        <v>1606000</v>
      </c>
      <c r="AB10" s="45">
        <f>X10/J10</f>
        <v>17.729166666667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