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<sst xmlns="http://schemas.openxmlformats.org/spreadsheetml/2006/main" uniqueCount="187">
  <si>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</si>
  <si>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</si>
  <si>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</si>
  <si>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</si>
  <si>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</si>
  <si>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</si>
  <si>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</si>
  <si>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</si>
  <si>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</si>
  <si>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</si>
  <si>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</si>
  <si>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</si>
  <si>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</si>
  <si>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</si>
  <si>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</si>
  <si>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</si>
  <si>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</si>
  <si>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</si>
  <si>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</si>
  <si>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</si>
  <si>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</si>
  <si>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</si>
  <si>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</si>
  <si>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</si>
  <si>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07月</t>
  </si>
  <si>
    <t>わくドキ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</si>
  <si>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</si>
  <si>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</si>
  <si>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</si>
  <si>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</si>
  <si>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</si>
  <si>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</si>
  <si>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</si>
  <si>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</si>
  <si>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</si>
  <si>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</si>
  <si>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</si>
  <si>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</si>
  <si>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</si>
  <si>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</si>
  <si>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</si>
  <si>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</si>
  <si>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</si>
  <si>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</si>
  <si>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</si>
  <si>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</si>
  <si>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</si>
  <si>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</si>
  <si>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</si>
  <si>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</si>
  <si>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</si>
  <si>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</si>
  <si>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</si>
  <si>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</si>
  <si>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</si>
  <si>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</si>
  <si>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</si>
  <si>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</si>
  <si>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</si>
  <si>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</si>
  <si>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np2535</t>
  </si>
  <si>
    <t>記事風版</t>
  </si>
  <si>
    <t>求む50歳以上の女性と</t>
  </si>
  <si>
    <t>lp03_a</t>
  </si>
  <si>
    <t>スポニチ関東</t>
  </si>
  <si>
    <t>4C終面全5段</t>
  </si>
  <si>
    <t>7月11日(土)</t>
  </si>
  <si>
    <t>np2536</t>
  </si>
  <si>
    <t>スポニチ関西</t>
  </si>
  <si>
    <t>np2537</t>
  </si>
  <si>
    <t>スポニチ西部</t>
  </si>
  <si>
    <t>np2538</t>
  </si>
  <si>
    <t>スポニチ北海道</t>
  </si>
  <si>
    <t>np2539</t>
  </si>
  <si>
    <t>(空電共通)</t>
  </si>
  <si>
    <t>空電</t>
  </si>
  <si>
    <t>空電 (共通)</t>
  </si>
  <si>
    <t>np2540</t>
  </si>
  <si>
    <t>C版</t>
  </si>
  <si>
    <t>やってみてダメならすぐ退会OK</t>
  </si>
  <si>
    <t>サンスポ関西</t>
  </si>
  <si>
    <t>np2541</t>
  </si>
  <si>
    <t>np2542</t>
  </si>
  <si>
    <t>ドンドン出会える</t>
  </si>
  <si>
    <t>サンスポ関東</t>
  </si>
  <si>
    <t>全5段</t>
  </si>
  <si>
    <t>7月19日(日)</t>
  </si>
  <si>
    <t>np2543</t>
  </si>
  <si>
    <t>np2544</t>
  </si>
  <si>
    <t>右女３</t>
  </si>
  <si>
    <t>出会い求人</t>
  </si>
  <si>
    <t>7月26日(日)</t>
  </si>
  <si>
    <t>np2545</t>
  </si>
  <si>
    <t>np2546</t>
  </si>
  <si>
    <t>高麗人参版</t>
  </si>
  <si>
    <t>女性が好きな私にとって神サイトです。</t>
  </si>
  <si>
    <t>lp03_l</t>
  </si>
  <si>
    <t>ニッカン関西</t>
  </si>
  <si>
    <t>4C全面</t>
  </si>
  <si>
    <t>np2547</t>
  </si>
  <si>
    <t>np2548</t>
  </si>
  <si>
    <t>大正版(改)</t>
  </si>
  <si>
    <t>中京スポーツ</t>
  </si>
  <si>
    <t>7月18日(土)</t>
  </si>
  <si>
    <t>np2549</t>
  </si>
  <si>
    <t>np2550</t>
  </si>
  <si>
    <t>サプリ版</t>
  </si>
  <si>
    <t>7月31日(金)</t>
  </si>
  <si>
    <t>np2551</t>
  </si>
  <si>
    <t>np2552</t>
  </si>
  <si>
    <t>スポーツ報知関西</t>
  </si>
  <si>
    <t>全5段つかみ4回</t>
  </si>
  <si>
    <t>np2553</t>
  </si>
  <si>
    <t>焼肉飯</t>
  </si>
  <si>
    <t>np2554</t>
  </si>
  <si>
    <t>エヴァ版</t>
  </si>
  <si>
    <t>np2555</t>
  </si>
  <si>
    <t>お祭り版</t>
  </si>
  <si>
    <t>出会い祭り</t>
  </si>
  <si>
    <t>np2556</t>
  </si>
  <si>
    <t>np2557</t>
  </si>
  <si>
    <t>ニッカン西部</t>
  </si>
  <si>
    <t>全5段つかみ3回</t>
  </si>
  <si>
    <t>np2558</t>
  </si>
  <si>
    <t>焼肉版</t>
  </si>
  <si>
    <t>np2559</t>
  </si>
  <si>
    <t>np2560</t>
  </si>
  <si>
    <t>np2561</t>
  </si>
  <si>
    <t>①右女３</t>
  </si>
  <si>
    <t>127「入会時は1人、退会時は2人！本気の出会いをサポートします」</t>
  </si>
  <si>
    <t>半2段つかみ10段保証</t>
  </si>
  <si>
    <t>1～10日</t>
  </si>
  <si>
    <t>np2562</t>
  </si>
  <si>
    <t>②旧デイリー風</t>
  </si>
  <si>
    <t>128「とある出会いの興奮体験」</t>
  </si>
  <si>
    <t>11～20日</t>
  </si>
  <si>
    <t>np2563</t>
  </si>
  <si>
    <t>③新版</t>
  </si>
  <si>
    <t>129「驚愕の出会い！他に試したい方を募集しています」</t>
  </si>
  <si>
    <t>21～31日</t>
  </si>
  <si>
    <t>np2564</t>
  </si>
  <si>
    <t>np2565</t>
  </si>
  <si>
    <t>男性求む</t>
  </si>
  <si>
    <t>7月02日(木)</t>
  </si>
  <si>
    <t>np2566</t>
  </si>
  <si>
    <t>np2567</t>
  </si>
  <si>
    <t>np2568</t>
  </si>
  <si>
    <t>np2569</t>
  </si>
  <si>
    <t>np2570</t>
  </si>
  <si>
    <t>np2571</t>
  </si>
  <si>
    <t>1C終面全5段</t>
  </si>
  <si>
    <t>np2572</t>
  </si>
  <si>
    <t>np2573</t>
  </si>
  <si>
    <t>7月25日(土)</t>
  </si>
  <si>
    <t>np2574</t>
  </si>
  <si>
    <t>np2575</t>
  </si>
  <si>
    <t>7月新版</t>
  </si>
  <si>
    <t>7月新版キャッチ</t>
  </si>
  <si>
    <t>np2576</t>
  </si>
  <si>
    <t>np2577</t>
  </si>
  <si>
    <t>デイリースポーツ関西</t>
  </si>
  <si>
    <t>7月05日(日)</t>
  </si>
  <si>
    <t>np2578</t>
  </si>
  <si>
    <t>np2579</t>
  </si>
  <si>
    <t>np2580</t>
  </si>
  <si>
    <t>np2581</t>
  </si>
  <si>
    <t>九スポ</t>
  </si>
  <si>
    <t>7月04日(土)</t>
  </si>
  <si>
    <t>np2582</t>
  </si>
  <si>
    <t>np2583</t>
  </si>
  <si>
    <t>np2584</t>
  </si>
  <si>
    <t>np2585</t>
  </si>
  <si>
    <t>大正版</t>
  </si>
  <si>
    <t>半5段</t>
  </si>
  <si>
    <t>7月12日(日)</t>
  </si>
  <si>
    <t>np2586</t>
  </si>
  <si>
    <t>np2587</t>
  </si>
  <si>
    <t>7月24日(金)</t>
  </si>
  <si>
    <t>np2588</t>
  </si>
  <si>
    <t>np2589</t>
  </si>
  <si>
    <t>np2590</t>
  </si>
  <si>
    <t>np2591</t>
  </si>
  <si>
    <t>東スポ・大スポ・九スポ・中京</t>
  </si>
  <si>
    <t>記事枠</t>
  </si>
  <si>
    <t>7月30日(木)</t>
  </si>
  <si>
    <t>np2592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</si>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</sst>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58</v>
      </c>
      <c r="D6" s="180">
        <v>4842000</v>
      </c>
      <c r="E6" s="79">
        <v>1708</v>
      </c>
      <c r="F6" s="79">
        <v>676</v>
      </c>
      <c r="G6" s="79">
        <v>2115</v>
      </c>
      <c r="H6" s="89">
        <v>301</v>
      </c>
      <c r="I6" s="90">
        <v>2</v>
      </c>
      <c r="J6" s="143">
        <f>H6+I6</f>
        <v>303</v>
      </c>
      <c r="K6" s="80">
        <f>IFERROR(J6/G6,"-")</f>
        <v>0.14326241134752</v>
      </c>
      <c r="L6" s="79">
        <v>35</v>
      </c>
      <c r="M6" s="79">
        <v>143</v>
      </c>
      <c r="N6" s="80">
        <f>IFERROR(L6/J6,"-")</f>
        <v>0.11551155115512</v>
      </c>
      <c r="O6" s="81">
        <f>IFERROR(D6/J6,"-")</f>
        <v>15980.198019802</v>
      </c>
      <c r="P6" s="82">
        <v>102</v>
      </c>
      <c r="Q6" s="80">
        <f>IFERROR(P6/J6,"-")</f>
        <v>0.33663366336634</v>
      </c>
      <c r="R6" s="185">
        <v>7812000</v>
      </c>
      <c r="S6" s="186">
        <f>IFERROR(R6/J6,"-")</f>
        <v>25782.178217822</v>
      </c>
      <c r="T6" s="186">
        <f>IFERROR(R6/P6,"-")</f>
        <v>76588.235294118</v>
      </c>
      <c r="U6" s="180">
        <f>IFERROR(R6-D6,"-")</f>
        <v>2970000</v>
      </c>
      <c r="V6" s="83">
        <f>R6/D6</f>
        <v>1.6133828996283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4842000</v>
      </c>
      <c r="E9" s="41">
        <f>SUM(E6:E7)</f>
        <v>1708</v>
      </c>
      <c r="F9" s="41">
        <f>SUM(F6:F7)</f>
        <v>676</v>
      </c>
      <c r="G9" s="41">
        <f>SUM(G6:G7)</f>
        <v>2115</v>
      </c>
      <c r="H9" s="41">
        <f>SUM(H6:H7)</f>
        <v>301</v>
      </c>
      <c r="I9" s="41">
        <f>SUM(I6:I7)</f>
        <v>2</v>
      </c>
      <c r="J9" s="41">
        <f>SUM(J6:J7)</f>
        <v>303</v>
      </c>
      <c r="K9" s="42">
        <f>IFERROR(J9/G9,"-")</f>
        <v>0.14326241134752</v>
      </c>
      <c r="L9" s="76">
        <f>SUM(L6:L7)</f>
        <v>35</v>
      </c>
      <c r="M9" s="76">
        <f>SUM(M6:M7)</f>
        <v>143</v>
      </c>
      <c r="N9" s="42">
        <f>IFERROR(L9/J9,"-")</f>
        <v>0.11551155115512</v>
      </c>
      <c r="O9" s="43">
        <f>IFERROR(D9/J9,"-")</f>
        <v>15980.198019802</v>
      </c>
      <c r="P9" s="44">
        <f>SUM(P6:P7)</f>
        <v>102</v>
      </c>
      <c r="Q9" s="42">
        <f>IFERROR(P9/J9,"-")</f>
        <v>0.33663366336634</v>
      </c>
      <c r="R9" s="183">
        <f>SUM(R6:R7)</f>
        <v>7812000</v>
      </c>
      <c r="S9" s="183">
        <f>IFERROR(R9/J9,"-")</f>
        <v>25782.178217822</v>
      </c>
      <c r="T9" s="183">
        <f>IFERROR(P9/P9,"-")</f>
        <v>1</v>
      </c>
      <c r="U9" s="183">
        <f>SUM(U6:U7)</f>
        <v>2970000</v>
      </c>
      <c r="V9" s="45">
        <f>IFERROR(R9/D9,"-")</f>
        <v>1.6133828996283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1.5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190" t="s">
        <v>66</v>
      </c>
      <c r="J6" s="180">
        <v>840000</v>
      </c>
      <c r="K6" s="79">
        <v>28</v>
      </c>
      <c r="L6" s="79">
        <v>0</v>
      </c>
      <c r="M6" s="79">
        <v>92</v>
      </c>
      <c r="N6" s="89">
        <v>12</v>
      </c>
      <c r="O6" s="90">
        <v>0</v>
      </c>
      <c r="P6" s="91">
        <f>N6+O6</f>
        <v>12</v>
      </c>
      <c r="Q6" s="80">
        <f>IFERROR(P6/M6,"-")</f>
        <v>0.1304347826087</v>
      </c>
      <c r="R6" s="79">
        <v>0</v>
      </c>
      <c r="S6" s="79">
        <v>7</v>
      </c>
      <c r="T6" s="80">
        <f>IFERROR(R6/(P6),"-")</f>
        <v>0</v>
      </c>
      <c r="U6" s="186">
        <f>IFERROR(J6/SUM(N6:O10),"-")</f>
        <v>13125</v>
      </c>
      <c r="V6" s="82">
        <v>1</v>
      </c>
      <c r="W6" s="80">
        <f>IF(P6=0,"-",V6/P6)</f>
        <v>0.083333333333333</v>
      </c>
      <c r="X6" s="185">
        <v>60000</v>
      </c>
      <c r="Y6" s="186">
        <f>IFERROR(X6/P6,"-")</f>
        <v>5000</v>
      </c>
      <c r="Z6" s="186">
        <f>IFERROR(X6/V6,"-")</f>
        <v>60000</v>
      </c>
      <c r="AA6" s="180">
        <f>SUM(X6:X10)-SUM(J6:J10)</f>
        <v>420000</v>
      </c>
      <c r="AB6" s="83">
        <f>SUM(X6:X10)/SUM(J6:J10)</f>
        <v>1.5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5</v>
      </c>
      <c r="BF6" s="111">
        <f>IF(P6=0,"",IF(BE6=0,"",(BE6/P6)))</f>
        <v>0.41666666666667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7</v>
      </c>
      <c r="BO6" s="118">
        <f>IF(P6=0,"",IF(BN6=0,"",(BN6/P6)))</f>
        <v>0.58333333333333</v>
      </c>
      <c r="BP6" s="119">
        <v>1</v>
      </c>
      <c r="BQ6" s="120">
        <f>IFERROR(BP6/BN6,"-")</f>
        <v>0.14285714285714</v>
      </c>
      <c r="BR6" s="121">
        <v>60000</v>
      </c>
      <c r="BS6" s="122">
        <f>IFERROR(BR6/BN6,"-")</f>
        <v>8571.4285714286</v>
      </c>
      <c r="BT6" s="123"/>
      <c r="BU6" s="123"/>
      <c r="BV6" s="123">
        <v>1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60000</v>
      </c>
      <c r="CQ6" s="139">
        <v>60000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63</v>
      </c>
      <c r="G7" s="88" t="s">
        <v>68</v>
      </c>
      <c r="H7" s="88" t="s">
        <v>65</v>
      </c>
      <c r="I7" s="190" t="s">
        <v>66</v>
      </c>
      <c r="J7" s="180"/>
      <c r="K7" s="79">
        <v>40</v>
      </c>
      <c r="L7" s="79">
        <v>0</v>
      </c>
      <c r="M7" s="79">
        <v>119</v>
      </c>
      <c r="N7" s="89">
        <v>14</v>
      </c>
      <c r="O7" s="90">
        <v>0</v>
      </c>
      <c r="P7" s="91">
        <f>N7+O7</f>
        <v>14</v>
      </c>
      <c r="Q7" s="80">
        <f>IFERROR(P7/M7,"-")</f>
        <v>0.11764705882353</v>
      </c>
      <c r="R7" s="79">
        <v>1</v>
      </c>
      <c r="S7" s="79">
        <v>8</v>
      </c>
      <c r="T7" s="80">
        <f>IFERROR(R7/(P7),"-")</f>
        <v>0.071428571428571</v>
      </c>
      <c r="U7" s="186"/>
      <c r="V7" s="82">
        <v>6</v>
      </c>
      <c r="W7" s="80">
        <f>IF(P7=0,"-",V7/P7)</f>
        <v>0.42857142857143</v>
      </c>
      <c r="X7" s="185">
        <v>38000</v>
      </c>
      <c r="Y7" s="186">
        <f>IFERROR(X7/P7,"-")</f>
        <v>2714.2857142857</v>
      </c>
      <c r="Z7" s="186">
        <f>IFERROR(X7/V7,"-")</f>
        <v>6333.3333333333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3</v>
      </c>
      <c r="BF7" s="111">
        <f>IF(P7=0,"",IF(BE7=0,"",(BE7/P7)))</f>
        <v>0.21428571428571</v>
      </c>
      <c r="BG7" s="110">
        <v>1</v>
      </c>
      <c r="BH7" s="112">
        <f>IFERROR(BG7/BE7,"-")</f>
        <v>0.33333333333333</v>
      </c>
      <c r="BI7" s="113">
        <v>5000</v>
      </c>
      <c r="BJ7" s="114">
        <f>IFERROR(BI7/BE7,"-")</f>
        <v>1666.6666666667</v>
      </c>
      <c r="BK7" s="115">
        <v>1</v>
      </c>
      <c r="BL7" s="115"/>
      <c r="BM7" s="115"/>
      <c r="BN7" s="117">
        <v>5</v>
      </c>
      <c r="BO7" s="118">
        <f>IF(P7=0,"",IF(BN7=0,"",(BN7/P7)))</f>
        <v>0.35714285714286</v>
      </c>
      <c r="BP7" s="119">
        <v>1</v>
      </c>
      <c r="BQ7" s="120">
        <f>IFERROR(BP7/BN7,"-")</f>
        <v>0.2</v>
      </c>
      <c r="BR7" s="121">
        <v>3000</v>
      </c>
      <c r="BS7" s="122">
        <f>IFERROR(BR7/BN7,"-")</f>
        <v>600</v>
      </c>
      <c r="BT7" s="123">
        <v>1</v>
      </c>
      <c r="BU7" s="123"/>
      <c r="BV7" s="123"/>
      <c r="BW7" s="124">
        <v>5</v>
      </c>
      <c r="BX7" s="125">
        <f>IF(P7=0,"",IF(BW7=0,"",(BW7/P7)))</f>
        <v>0.35714285714286</v>
      </c>
      <c r="BY7" s="126">
        <v>3</v>
      </c>
      <c r="BZ7" s="127">
        <f>IFERROR(BY7/BW7,"-")</f>
        <v>0.6</v>
      </c>
      <c r="CA7" s="128">
        <v>24000</v>
      </c>
      <c r="CB7" s="129">
        <f>IFERROR(CA7/BW7,"-")</f>
        <v>4800</v>
      </c>
      <c r="CC7" s="130">
        <v>1</v>
      </c>
      <c r="CD7" s="130">
        <v>1</v>
      </c>
      <c r="CE7" s="130">
        <v>1</v>
      </c>
      <c r="CF7" s="131">
        <v>1</v>
      </c>
      <c r="CG7" s="132">
        <f>IF(P7=0,"",IF(CF7=0,"",(CF7/P7)))</f>
        <v>0.071428571428571</v>
      </c>
      <c r="CH7" s="133">
        <v>1</v>
      </c>
      <c r="CI7" s="134">
        <f>IFERROR(CH7/CF7,"-")</f>
        <v>1</v>
      </c>
      <c r="CJ7" s="135">
        <v>6000</v>
      </c>
      <c r="CK7" s="136">
        <f>IFERROR(CJ7/CF7,"-")</f>
        <v>6000</v>
      </c>
      <c r="CL7" s="137"/>
      <c r="CM7" s="137">
        <v>1</v>
      </c>
      <c r="CN7" s="137"/>
      <c r="CO7" s="138">
        <v>6</v>
      </c>
      <c r="CP7" s="139">
        <v>38000</v>
      </c>
      <c r="CQ7" s="139">
        <v>13000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69</v>
      </c>
      <c r="C8" s="189"/>
      <c r="D8" s="189" t="s">
        <v>61</v>
      </c>
      <c r="E8" s="189" t="s">
        <v>62</v>
      </c>
      <c r="F8" s="189" t="s">
        <v>63</v>
      </c>
      <c r="G8" s="88" t="s">
        <v>70</v>
      </c>
      <c r="H8" s="88" t="s">
        <v>65</v>
      </c>
      <c r="I8" s="190" t="s">
        <v>66</v>
      </c>
      <c r="J8" s="180"/>
      <c r="K8" s="79">
        <v>9</v>
      </c>
      <c r="L8" s="79">
        <v>0</v>
      </c>
      <c r="M8" s="79">
        <v>50</v>
      </c>
      <c r="N8" s="89">
        <v>5</v>
      </c>
      <c r="O8" s="90">
        <v>0</v>
      </c>
      <c r="P8" s="91">
        <f>N8+O8</f>
        <v>5</v>
      </c>
      <c r="Q8" s="80">
        <f>IFERROR(P8/M8,"-")</f>
        <v>0.1</v>
      </c>
      <c r="R8" s="79">
        <v>0</v>
      </c>
      <c r="S8" s="79">
        <v>5</v>
      </c>
      <c r="T8" s="80">
        <f>IFERROR(R8/(P8),"-")</f>
        <v>0</v>
      </c>
      <c r="U8" s="186"/>
      <c r="V8" s="82">
        <v>3</v>
      </c>
      <c r="W8" s="80">
        <f>IF(P8=0,"-",V8/P8)</f>
        <v>0.6</v>
      </c>
      <c r="X8" s="185">
        <v>70000</v>
      </c>
      <c r="Y8" s="186">
        <f>IFERROR(X8/P8,"-")</f>
        <v>14000</v>
      </c>
      <c r="Z8" s="186">
        <f>IFERROR(X8/V8,"-")</f>
        <v>23333.333333333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3</v>
      </c>
      <c r="BF8" s="111">
        <f>IF(P8=0,"",IF(BE8=0,"",(BE8/P8)))</f>
        <v>0.6</v>
      </c>
      <c r="BG8" s="110">
        <v>2</v>
      </c>
      <c r="BH8" s="112">
        <f>IFERROR(BG8/BE8,"-")</f>
        <v>0.66666666666667</v>
      </c>
      <c r="BI8" s="113">
        <v>66000</v>
      </c>
      <c r="BJ8" s="114">
        <f>IFERROR(BI8/BE8,"-")</f>
        <v>22000</v>
      </c>
      <c r="BK8" s="115">
        <v>1</v>
      </c>
      <c r="BL8" s="115"/>
      <c r="BM8" s="115">
        <v>1</v>
      </c>
      <c r="BN8" s="117">
        <v>1</v>
      </c>
      <c r="BO8" s="118">
        <f>IF(P8=0,"",IF(BN8=0,"",(BN8/P8)))</f>
        <v>0.2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0.2</v>
      </c>
      <c r="BY8" s="126">
        <v>1</v>
      </c>
      <c r="BZ8" s="127">
        <f>IFERROR(BY8/BW8,"-")</f>
        <v>1</v>
      </c>
      <c r="CA8" s="128">
        <v>4000</v>
      </c>
      <c r="CB8" s="129">
        <f>IFERROR(CA8/BW8,"-")</f>
        <v>4000</v>
      </c>
      <c r="CC8" s="130"/>
      <c r="CD8" s="130">
        <v>1</v>
      </c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70000</v>
      </c>
      <c r="CQ8" s="139">
        <v>61000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71</v>
      </c>
      <c r="C9" s="189"/>
      <c r="D9" s="189" t="s">
        <v>61</v>
      </c>
      <c r="E9" s="189" t="s">
        <v>62</v>
      </c>
      <c r="F9" s="189" t="s">
        <v>63</v>
      </c>
      <c r="G9" s="88" t="s">
        <v>72</v>
      </c>
      <c r="H9" s="88" t="s">
        <v>65</v>
      </c>
      <c r="I9" s="190" t="s">
        <v>66</v>
      </c>
      <c r="J9" s="180"/>
      <c r="K9" s="79">
        <v>10</v>
      </c>
      <c r="L9" s="79">
        <v>0</v>
      </c>
      <c r="M9" s="79">
        <v>26</v>
      </c>
      <c r="N9" s="89">
        <v>2</v>
      </c>
      <c r="O9" s="90">
        <v>0</v>
      </c>
      <c r="P9" s="91">
        <f>N9+O9</f>
        <v>2</v>
      </c>
      <c r="Q9" s="80">
        <f>IFERROR(P9/M9,"-")</f>
        <v>0.076923076923077</v>
      </c>
      <c r="R9" s="79">
        <v>0</v>
      </c>
      <c r="S9" s="79">
        <v>2</v>
      </c>
      <c r="T9" s="80">
        <f>IFERROR(R9/(P9),"-")</f>
        <v>0</v>
      </c>
      <c r="U9" s="186"/>
      <c r="V9" s="82">
        <v>1</v>
      </c>
      <c r="W9" s="80">
        <f>IF(P9=0,"-",V9/P9)</f>
        <v>0.5</v>
      </c>
      <c r="X9" s="185">
        <v>6000</v>
      </c>
      <c r="Y9" s="186">
        <f>IFERROR(X9/P9,"-")</f>
        <v>3000</v>
      </c>
      <c r="Z9" s="186">
        <f>IFERROR(X9/V9,"-")</f>
        <v>6000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0.5</v>
      </c>
      <c r="BY9" s="126">
        <v>1</v>
      </c>
      <c r="BZ9" s="127">
        <f>IFERROR(BY9/BW9,"-")</f>
        <v>1</v>
      </c>
      <c r="CA9" s="128">
        <v>6000</v>
      </c>
      <c r="CB9" s="129">
        <f>IFERROR(CA9/BW9,"-")</f>
        <v>6000</v>
      </c>
      <c r="CC9" s="130"/>
      <c r="CD9" s="130">
        <v>1</v>
      </c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6000</v>
      </c>
      <c r="CQ9" s="139">
        <v>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73</v>
      </c>
      <c r="C10" s="189"/>
      <c r="D10" s="189" t="s">
        <v>74</v>
      </c>
      <c r="E10" s="189" t="s">
        <v>74</v>
      </c>
      <c r="F10" s="189" t="s">
        <v>75</v>
      </c>
      <c r="G10" s="88" t="s">
        <v>76</v>
      </c>
      <c r="H10" s="88"/>
      <c r="I10" s="88"/>
      <c r="J10" s="180"/>
      <c r="K10" s="79">
        <v>224</v>
      </c>
      <c r="L10" s="79">
        <v>131</v>
      </c>
      <c r="M10" s="79">
        <v>56</v>
      </c>
      <c r="N10" s="89">
        <v>31</v>
      </c>
      <c r="O10" s="90">
        <v>0</v>
      </c>
      <c r="P10" s="91">
        <f>N10+O10</f>
        <v>31</v>
      </c>
      <c r="Q10" s="80">
        <f>IFERROR(P10/M10,"-")</f>
        <v>0.55357142857143</v>
      </c>
      <c r="R10" s="79">
        <v>4</v>
      </c>
      <c r="S10" s="79">
        <v>12</v>
      </c>
      <c r="T10" s="80">
        <f>IFERROR(R10/(P10),"-")</f>
        <v>0.12903225806452</v>
      </c>
      <c r="U10" s="186"/>
      <c r="V10" s="82">
        <v>12</v>
      </c>
      <c r="W10" s="80">
        <f>IF(P10=0,"-",V10/P10)</f>
        <v>0.38709677419355</v>
      </c>
      <c r="X10" s="185">
        <v>1086000</v>
      </c>
      <c r="Y10" s="186">
        <f>IFERROR(X10/P10,"-")</f>
        <v>35032.258064516</v>
      </c>
      <c r="Z10" s="186">
        <f>IFERROR(X10/V10,"-")</f>
        <v>90500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0.032258064516129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12</v>
      </c>
      <c r="BO10" s="118">
        <f>IF(P10=0,"",IF(BN10=0,"",(BN10/P10)))</f>
        <v>0.38709677419355</v>
      </c>
      <c r="BP10" s="119">
        <v>5</v>
      </c>
      <c r="BQ10" s="120">
        <f>IFERROR(BP10/BN10,"-")</f>
        <v>0.41666666666667</v>
      </c>
      <c r="BR10" s="121">
        <v>277000</v>
      </c>
      <c r="BS10" s="122">
        <f>IFERROR(BR10/BN10,"-")</f>
        <v>23083.333333333</v>
      </c>
      <c r="BT10" s="123">
        <v>2</v>
      </c>
      <c r="BU10" s="123">
        <v>1</v>
      </c>
      <c r="BV10" s="123">
        <v>2</v>
      </c>
      <c r="BW10" s="124">
        <v>16</v>
      </c>
      <c r="BX10" s="125">
        <f>IF(P10=0,"",IF(BW10=0,"",(BW10/P10)))</f>
        <v>0.51612903225806</v>
      </c>
      <c r="BY10" s="126">
        <v>10</v>
      </c>
      <c r="BZ10" s="127">
        <f>IFERROR(BY10/BW10,"-")</f>
        <v>0.625</v>
      </c>
      <c r="CA10" s="128">
        <v>818000</v>
      </c>
      <c r="CB10" s="129">
        <f>IFERROR(CA10/BW10,"-")</f>
        <v>51125</v>
      </c>
      <c r="CC10" s="130">
        <v>1</v>
      </c>
      <c r="CD10" s="130">
        <v>2</v>
      </c>
      <c r="CE10" s="130">
        <v>7</v>
      </c>
      <c r="CF10" s="131">
        <v>2</v>
      </c>
      <c r="CG10" s="132">
        <f>IF(P10=0,"",IF(CF10=0,"",(CF10/P10)))</f>
        <v>0.064516129032258</v>
      </c>
      <c r="CH10" s="133">
        <v>1</v>
      </c>
      <c r="CI10" s="134">
        <f>IFERROR(CH10/CF10,"-")</f>
        <v>0.5</v>
      </c>
      <c r="CJ10" s="135">
        <v>20000</v>
      </c>
      <c r="CK10" s="136">
        <f>IFERROR(CJ10/CF10,"-")</f>
        <v>10000</v>
      </c>
      <c r="CL10" s="137"/>
      <c r="CM10" s="137"/>
      <c r="CN10" s="137">
        <v>1</v>
      </c>
      <c r="CO10" s="138">
        <v>12</v>
      </c>
      <c r="CP10" s="139">
        <v>1086000</v>
      </c>
      <c r="CQ10" s="139">
        <v>445000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0.48391812865497</v>
      </c>
      <c r="B11" s="189" t="s">
        <v>77</v>
      </c>
      <c r="C11" s="189"/>
      <c r="D11" s="189" t="s">
        <v>78</v>
      </c>
      <c r="E11" s="189" t="s">
        <v>79</v>
      </c>
      <c r="F11" s="189" t="s">
        <v>63</v>
      </c>
      <c r="G11" s="88" t="s">
        <v>80</v>
      </c>
      <c r="H11" s="88" t="s">
        <v>65</v>
      </c>
      <c r="I11" s="190" t="s">
        <v>66</v>
      </c>
      <c r="J11" s="180">
        <v>684000</v>
      </c>
      <c r="K11" s="79">
        <v>13</v>
      </c>
      <c r="L11" s="79">
        <v>0</v>
      </c>
      <c r="M11" s="79">
        <v>63</v>
      </c>
      <c r="N11" s="89">
        <v>9</v>
      </c>
      <c r="O11" s="90">
        <v>0</v>
      </c>
      <c r="P11" s="91">
        <f>N11+O11</f>
        <v>9</v>
      </c>
      <c r="Q11" s="80">
        <f>IFERROR(P11/M11,"-")</f>
        <v>0.14285714285714</v>
      </c>
      <c r="R11" s="79">
        <v>1</v>
      </c>
      <c r="S11" s="79">
        <v>5</v>
      </c>
      <c r="T11" s="80">
        <f>IFERROR(R11/(P11),"-")</f>
        <v>0.11111111111111</v>
      </c>
      <c r="U11" s="186">
        <f>IFERROR(J11/SUM(N11:O16),"-")</f>
        <v>22800</v>
      </c>
      <c r="V11" s="82">
        <v>2</v>
      </c>
      <c r="W11" s="80">
        <f>IF(P11=0,"-",V11/P11)</f>
        <v>0.22222222222222</v>
      </c>
      <c r="X11" s="185">
        <v>10000</v>
      </c>
      <c r="Y11" s="186">
        <f>IFERROR(X11/P11,"-")</f>
        <v>1111.1111111111</v>
      </c>
      <c r="Z11" s="186">
        <f>IFERROR(X11/V11,"-")</f>
        <v>5000</v>
      </c>
      <c r="AA11" s="180">
        <f>SUM(X11:X16)-SUM(J11:J16)</f>
        <v>-353000</v>
      </c>
      <c r="AB11" s="83">
        <f>SUM(X11:X16)/SUM(J11:J16)</f>
        <v>0.48391812865497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0.11111111111111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4</v>
      </c>
      <c r="BF11" s="111">
        <f>IF(P11=0,"",IF(BE11=0,"",(BE11/P11)))</f>
        <v>0.44444444444444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3</v>
      </c>
      <c r="BO11" s="118">
        <f>IF(P11=0,"",IF(BN11=0,"",(BN11/P11)))</f>
        <v>0.33333333333333</v>
      </c>
      <c r="BP11" s="119">
        <v>1</v>
      </c>
      <c r="BQ11" s="120">
        <f>IFERROR(BP11/BN11,"-")</f>
        <v>0.33333333333333</v>
      </c>
      <c r="BR11" s="121">
        <v>5000</v>
      </c>
      <c r="BS11" s="122">
        <f>IFERROR(BR11/BN11,"-")</f>
        <v>1666.6666666667</v>
      </c>
      <c r="BT11" s="123">
        <v>1</v>
      </c>
      <c r="BU11" s="123"/>
      <c r="BV11" s="123"/>
      <c r="BW11" s="124">
        <v>1</v>
      </c>
      <c r="BX11" s="125">
        <f>IF(P11=0,"",IF(BW11=0,"",(BW11/P11)))</f>
        <v>0.11111111111111</v>
      </c>
      <c r="BY11" s="126">
        <v>1</v>
      </c>
      <c r="BZ11" s="127">
        <f>IFERROR(BY11/BW11,"-")</f>
        <v>1</v>
      </c>
      <c r="CA11" s="128">
        <v>5000</v>
      </c>
      <c r="CB11" s="129">
        <f>IFERROR(CA11/BW11,"-")</f>
        <v>5000</v>
      </c>
      <c r="CC11" s="130">
        <v>1</v>
      </c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10000</v>
      </c>
      <c r="CQ11" s="139">
        <v>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81</v>
      </c>
      <c r="C12" s="189"/>
      <c r="D12" s="189" t="s">
        <v>78</v>
      </c>
      <c r="E12" s="189" t="s">
        <v>79</v>
      </c>
      <c r="F12" s="189" t="s">
        <v>75</v>
      </c>
      <c r="G12" s="88"/>
      <c r="H12" s="88"/>
      <c r="I12" s="88"/>
      <c r="J12" s="180"/>
      <c r="K12" s="79">
        <v>44</v>
      </c>
      <c r="L12" s="79">
        <v>31</v>
      </c>
      <c r="M12" s="79">
        <v>16</v>
      </c>
      <c r="N12" s="89">
        <v>5</v>
      </c>
      <c r="O12" s="90">
        <v>0</v>
      </c>
      <c r="P12" s="91">
        <f>N12+O12</f>
        <v>5</v>
      </c>
      <c r="Q12" s="80">
        <f>IFERROR(P12/M12,"-")</f>
        <v>0.3125</v>
      </c>
      <c r="R12" s="79">
        <v>2</v>
      </c>
      <c r="S12" s="79">
        <v>1</v>
      </c>
      <c r="T12" s="80">
        <f>IFERROR(R12/(P12),"-")</f>
        <v>0.4</v>
      </c>
      <c r="U12" s="186"/>
      <c r="V12" s="82">
        <v>3</v>
      </c>
      <c r="W12" s="80">
        <f>IF(P12=0,"-",V12/P12)</f>
        <v>0.6</v>
      </c>
      <c r="X12" s="185">
        <v>298000</v>
      </c>
      <c r="Y12" s="186">
        <f>IFERROR(X12/P12,"-")</f>
        <v>59600</v>
      </c>
      <c r="Z12" s="186">
        <f>IFERROR(X12/V12,"-")</f>
        <v>99333.333333333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0.2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0.2</v>
      </c>
      <c r="BY12" s="126">
        <v>1</v>
      </c>
      <c r="BZ12" s="127">
        <f>IFERROR(BY12/BW12,"-")</f>
        <v>1</v>
      </c>
      <c r="CA12" s="128">
        <v>185000</v>
      </c>
      <c r="CB12" s="129">
        <f>IFERROR(CA12/BW12,"-")</f>
        <v>185000</v>
      </c>
      <c r="CC12" s="130"/>
      <c r="CD12" s="130"/>
      <c r="CE12" s="130">
        <v>1</v>
      </c>
      <c r="CF12" s="131">
        <v>3</v>
      </c>
      <c r="CG12" s="132">
        <f>IF(P12=0,"",IF(CF12=0,"",(CF12/P12)))</f>
        <v>0.6</v>
      </c>
      <c r="CH12" s="133">
        <v>2</v>
      </c>
      <c r="CI12" s="134">
        <f>IFERROR(CH12/CF12,"-")</f>
        <v>0.66666666666667</v>
      </c>
      <c r="CJ12" s="135">
        <v>113000</v>
      </c>
      <c r="CK12" s="136">
        <f>IFERROR(CJ12/CF12,"-")</f>
        <v>37666.666666667</v>
      </c>
      <c r="CL12" s="137"/>
      <c r="CM12" s="137">
        <v>1</v>
      </c>
      <c r="CN12" s="137">
        <v>1</v>
      </c>
      <c r="CO12" s="138">
        <v>3</v>
      </c>
      <c r="CP12" s="139">
        <v>298000</v>
      </c>
      <c r="CQ12" s="139">
        <v>185000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82</v>
      </c>
      <c r="C13" s="189"/>
      <c r="D13" s="189" t="s">
        <v>78</v>
      </c>
      <c r="E13" s="189" t="s">
        <v>83</v>
      </c>
      <c r="F13" s="189" t="s">
        <v>63</v>
      </c>
      <c r="G13" s="88" t="s">
        <v>84</v>
      </c>
      <c r="H13" s="88" t="s">
        <v>85</v>
      </c>
      <c r="I13" s="191" t="s">
        <v>86</v>
      </c>
      <c r="J13" s="180"/>
      <c r="K13" s="79">
        <v>9</v>
      </c>
      <c r="L13" s="79">
        <v>0</v>
      </c>
      <c r="M13" s="79">
        <v>33</v>
      </c>
      <c r="N13" s="89">
        <v>1</v>
      </c>
      <c r="O13" s="90">
        <v>0</v>
      </c>
      <c r="P13" s="91">
        <f>N13+O13</f>
        <v>1</v>
      </c>
      <c r="Q13" s="80">
        <f>IFERROR(P13/M13,"-")</f>
        <v>0.03030303030303</v>
      </c>
      <c r="R13" s="79">
        <v>0</v>
      </c>
      <c r="S13" s="79">
        <v>1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1</v>
      </c>
      <c r="BX13" s="125">
        <f>IF(P13=0,"",IF(BW13=0,"",(BW13/P13)))</f>
        <v>1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87</v>
      </c>
      <c r="C14" s="189"/>
      <c r="D14" s="189" t="s">
        <v>78</v>
      </c>
      <c r="E14" s="189" t="s">
        <v>83</v>
      </c>
      <c r="F14" s="189" t="s">
        <v>75</v>
      </c>
      <c r="G14" s="88"/>
      <c r="H14" s="88"/>
      <c r="I14" s="88"/>
      <c r="J14" s="180"/>
      <c r="K14" s="79">
        <v>15</v>
      </c>
      <c r="L14" s="79">
        <v>11</v>
      </c>
      <c r="M14" s="79">
        <v>7</v>
      </c>
      <c r="N14" s="89">
        <v>4</v>
      </c>
      <c r="O14" s="90">
        <v>0</v>
      </c>
      <c r="P14" s="91">
        <f>N14+O14</f>
        <v>4</v>
      </c>
      <c r="Q14" s="80">
        <f>IFERROR(P14/M14,"-")</f>
        <v>0.57142857142857</v>
      </c>
      <c r="R14" s="79">
        <v>0</v>
      </c>
      <c r="S14" s="79">
        <v>1</v>
      </c>
      <c r="T14" s="80">
        <f>IFERROR(R14/(P14),"-")</f>
        <v>0</v>
      </c>
      <c r="U14" s="186"/>
      <c r="V14" s="82">
        <v>2</v>
      </c>
      <c r="W14" s="80">
        <f>IF(P14=0,"-",V14/P14)</f>
        <v>0.5</v>
      </c>
      <c r="X14" s="185">
        <v>9000</v>
      </c>
      <c r="Y14" s="186">
        <f>IFERROR(X14/P14,"-")</f>
        <v>2250</v>
      </c>
      <c r="Z14" s="186">
        <f>IFERROR(X14/V14,"-")</f>
        <v>4500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3</v>
      </c>
      <c r="BO14" s="118">
        <f>IF(P14=0,"",IF(BN14=0,"",(BN14/P14)))</f>
        <v>0.75</v>
      </c>
      <c r="BP14" s="119">
        <v>1</v>
      </c>
      <c r="BQ14" s="120">
        <f>IFERROR(BP14/BN14,"-")</f>
        <v>0.33333333333333</v>
      </c>
      <c r="BR14" s="121">
        <v>4000</v>
      </c>
      <c r="BS14" s="122">
        <f>IFERROR(BR14/BN14,"-")</f>
        <v>1333.3333333333</v>
      </c>
      <c r="BT14" s="123">
        <v>1</v>
      </c>
      <c r="BU14" s="123"/>
      <c r="BV14" s="123"/>
      <c r="BW14" s="124">
        <v>1</v>
      </c>
      <c r="BX14" s="125">
        <f>IF(P14=0,"",IF(BW14=0,"",(BW14/P14)))</f>
        <v>0.25</v>
      </c>
      <c r="BY14" s="126">
        <v>1</v>
      </c>
      <c r="BZ14" s="127">
        <f>IFERROR(BY14/BW14,"-")</f>
        <v>1</v>
      </c>
      <c r="CA14" s="128">
        <v>5000</v>
      </c>
      <c r="CB14" s="129">
        <f>IFERROR(CA14/BW14,"-")</f>
        <v>5000</v>
      </c>
      <c r="CC14" s="130">
        <v>1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9000</v>
      </c>
      <c r="CQ14" s="139">
        <v>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88</v>
      </c>
      <c r="C15" s="189"/>
      <c r="D15" s="189" t="s">
        <v>89</v>
      </c>
      <c r="E15" s="189" t="s">
        <v>90</v>
      </c>
      <c r="F15" s="189" t="s">
        <v>63</v>
      </c>
      <c r="G15" s="88" t="s">
        <v>84</v>
      </c>
      <c r="H15" s="88" t="s">
        <v>85</v>
      </c>
      <c r="I15" s="191" t="s">
        <v>91</v>
      </c>
      <c r="J15" s="180"/>
      <c r="K15" s="79">
        <v>7</v>
      </c>
      <c r="L15" s="79">
        <v>0</v>
      </c>
      <c r="M15" s="79">
        <v>20</v>
      </c>
      <c r="N15" s="89">
        <v>2</v>
      </c>
      <c r="O15" s="90">
        <v>0</v>
      </c>
      <c r="P15" s="91">
        <f>N15+O15</f>
        <v>2</v>
      </c>
      <c r="Q15" s="80">
        <f>IFERROR(P15/M15,"-")</f>
        <v>0.1</v>
      </c>
      <c r="R15" s="79">
        <v>0</v>
      </c>
      <c r="S15" s="79">
        <v>1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92</v>
      </c>
      <c r="C16" s="189"/>
      <c r="D16" s="189" t="s">
        <v>89</v>
      </c>
      <c r="E16" s="189" t="s">
        <v>90</v>
      </c>
      <c r="F16" s="189" t="s">
        <v>75</v>
      </c>
      <c r="G16" s="88"/>
      <c r="H16" s="88"/>
      <c r="I16" s="88"/>
      <c r="J16" s="180"/>
      <c r="K16" s="79">
        <v>32</v>
      </c>
      <c r="L16" s="79">
        <v>29</v>
      </c>
      <c r="M16" s="79">
        <v>19</v>
      </c>
      <c r="N16" s="89">
        <v>8</v>
      </c>
      <c r="O16" s="90">
        <v>1</v>
      </c>
      <c r="P16" s="91">
        <f>N16+O16</f>
        <v>9</v>
      </c>
      <c r="Q16" s="80">
        <f>IFERROR(P16/M16,"-")</f>
        <v>0.47368421052632</v>
      </c>
      <c r="R16" s="79">
        <v>3</v>
      </c>
      <c r="S16" s="79">
        <v>3</v>
      </c>
      <c r="T16" s="80">
        <f>IFERROR(R16/(P16),"-")</f>
        <v>0.33333333333333</v>
      </c>
      <c r="U16" s="186"/>
      <c r="V16" s="82">
        <v>2</v>
      </c>
      <c r="W16" s="80">
        <f>IF(P16=0,"-",V16/P16)</f>
        <v>0.22222222222222</v>
      </c>
      <c r="X16" s="185">
        <v>14000</v>
      </c>
      <c r="Y16" s="186">
        <f>IFERROR(X16/P16,"-")</f>
        <v>1555.5555555556</v>
      </c>
      <c r="Z16" s="186">
        <f>IFERROR(X16/V16,"-")</f>
        <v>7000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0.11111111111111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1</v>
      </c>
      <c r="BF16" s="111">
        <f>IF(P16=0,"",IF(BE16=0,"",(BE16/P16)))</f>
        <v>0.11111111111111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3</v>
      </c>
      <c r="BO16" s="118">
        <f>IF(P16=0,"",IF(BN16=0,"",(BN16/P16)))</f>
        <v>0.33333333333333</v>
      </c>
      <c r="BP16" s="119">
        <v>1</v>
      </c>
      <c r="BQ16" s="120">
        <f>IFERROR(BP16/BN16,"-")</f>
        <v>0.33333333333333</v>
      </c>
      <c r="BR16" s="121">
        <v>3000</v>
      </c>
      <c r="BS16" s="122">
        <f>IFERROR(BR16/BN16,"-")</f>
        <v>1000</v>
      </c>
      <c r="BT16" s="123">
        <v>1</v>
      </c>
      <c r="BU16" s="123"/>
      <c r="BV16" s="123"/>
      <c r="BW16" s="124">
        <v>2</v>
      </c>
      <c r="BX16" s="125">
        <f>IF(P16=0,"",IF(BW16=0,"",(BW16/P16)))</f>
        <v>0.22222222222222</v>
      </c>
      <c r="BY16" s="126">
        <v>1</v>
      </c>
      <c r="BZ16" s="127">
        <f>IFERROR(BY16/BW16,"-")</f>
        <v>0.5</v>
      </c>
      <c r="CA16" s="128">
        <v>5000</v>
      </c>
      <c r="CB16" s="129">
        <f>IFERROR(CA16/BW16,"-")</f>
        <v>2500</v>
      </c>
      <c r="CC16" s="130">
        <v>1</v>
      </c>
      <c r="CD16" s="130"/>
      <c r="CE16" s="130"/>
      <c r="CF16" s="131">
        <v>2</v>
      </c>
      <c r="CG16" s="132">
        <f>IF(P16=0,"",IF(CF16=0,"",(CF16/P16)))</f>
        <v>0.22222222222222</v>
      </c>
      <c r="CH16" s="133">
        <v>1</v>
      </c>
      <c r="CI16" s="134">
        <f>IFERROR(CH16/CF16,"-")</f>
        <v>0.5</v>
      </c>
      <c r="CJ16" s="135">
        <v>9000</v>
      </c>
      <c r="CK16" s="136">
        <f>IFERROR(CJ16/CF16,"-")</f>
        <v>4500</v>
      </c>
      <c r="CL16" s="137"/>
      <c r="CM16" s="137"/>
      <c r="CN16" s="137">
        <v>1</v>
      </c>
      <c r="CO16" s="138">
        <v>2</v>
      </c>
      <c r="CP16" s="139">
        <v>14000</v>
      </c>
      <c r="CQ16" s="139">
        <v>9000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1.421875</v>
      </c>
      <c r="B17" s="189" t="s">
        <v>93</v>
      </c>
      <c r="C17" s="189"/>
      <c r="D17" s="189" t="s">
        <v>94</v>
      </c>
      <c r="E17" s="189" t="s">
        <v>95</v>
      </c>
      <c r="F17" s="189" t="s">
        <v>96</v>
      </c>
      <c r="G17" s="88" t="s">
        <v>97</v>
      </c>
      <c r="H17" s="88" t="s">
        <v>98</v>
      </c>
      <c r="I17" s="191" t="s">
        <v>86</v>
      </c>
      <c r="J17" s="180">
        <v>384000</v>
      </c>
      <c r="K17" s="79">
        <v>29</v>
      </c>
      <c r="L17" s="79">
        <v>0</v>
      </c>
      <c r="M17" s="79">
        <v>63</v>
      </c>
      <c r="N17" s="89">
        <v>13</v>
      </c>
      <c r="O17" s="90">
        <v>0</v>
      </c>
      <c r="P17" s="91">
        <f>N17+O17</f>
        <v>13</v>
      </c>
      <c r="Q17" s="80">
        <f>IFERROR(P17/M17,"-")</f>
        <v>0.20634920634921</v>
      </c>
      <c r="R17" s="79">
        <v>1</v>
      </c>
      <c r="S17" s="79">
        <v>9</v>
      </c>
      <c r="T17" s="80">
        <f>IFERROR(R17/(P17),"-")</f>
        <v>0.076923076923077</v>
      </c>
      <c r="U17" s="186">
        <f>IFERROR(J17/SUM(N17:O18),"-")</f>
        <v>14222.222222222</v>
      </c>
      <c r="V17" s="82">
        <v>2</v>
      </c>
      <c r="W17" s="80">
        <f>IF(P17=0,"-",V17/P17)</f>
        <v>0.15384615384615</v>
      </c>
      <c r="X17" s="185">
        <v>23000</v>
      </c>
      <c r="Y17" s="186">
        <f>IFERROR(X17/P17,"-")</f>
        <v>1769.2307692308</v>
      </c>
      <c r="Z17" s="186">
        <f>IFERROR(X17/V17,"-")</f>
        <v>11500</v>
      </c>
      <c r="AA17" s="180">
        <f>SUM(X17:X18)-SUM(J17:J18)</f>
        <v>162000</v>
      </c>
      <c r="AB17" s="83">
        <f>SUM(X17:X18)/SUM(J17:J18)</f>
        <v>1.421875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4</v>
      </c>
      <c r="BF17" s="111">
        <f>IF(P17=0,"",IF(BE17=0,"",(BE17/P17)))</f>
        <v>0.30769230769231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6</v>
      </c>
      <c r="BO17" s="118">
        <f>IF(P17=0,"",IF(BN17=0,"",(BN17/P17)))</f>
        <v>0.46153846153846</v>
      </c>
      <c r="BP17" s="119">
        <v>2</v>
      </c>
      <c r="BQ17" s="120">
        <f>IFERROR(BP17/BN17,"-")</f>
        <v>0.33333333333333</v>
      </c>
      <c r="BR17" s="121">
        <v>18000</v>
      </c>
      <c r="BS17" s="122">
        <f>IFERROR(BR17/BN17,"-")</f>
        <v>3000</v>
      </c>
      <c r="BT17" s="123">
        <v>1</v>
      </c>
      <c r="BU17" s="123">
        <v>1</v>
      </c>
      <c r="BV17" s="123"/>
      <c r="BW17" s="124">
        <v>3</v>
      </c>
      <c r="BX17" s="125">
        <f>IF(P17=0,"",IF(BW17=0,"",(BW17/P17)))</f>
        <v>0.23076923076923</v>
      </c>
      <c r="BY17" s="126">
        <v>1</v>
      </c>
      <c r="BZ17" s="127">
        <f>IFERROR(BY17/BW17,"-")</f>
        <v>0.33333333333333</v>
      </c>
      <c r="CA17" s="128">
        <v>5000</v>
      </c>
      <c r="CB17" s="129">
        <f>IFERROR(CA17/BW17,"-")</f>
        <v>1666.6666666667</v>
      </c>
      <c r="CC17" s="130">
        <v>1</v>
      </c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23000</v>
      </c>
      <c r="CQ17" s="139">
        <v>15000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99</v>
      </c>
      <c r="C18" s="189"/>
      <c r="D18" s="189" t="s">
        <v>94</v>
      </c>
      <c r="E18" s="189" t="s">
        <v>95</v>
      </c>
      <c r="F18" s="189" t="s">
        <v>75</v>
      </c>
      <c r="G18" s="88"/>
      <c r="H18" s="88"/>
      <c r="I18" s="88"/>
      <c r="J18" s="180"/>
      <c r="K18" s="79">
        <v>58</v>
      </c>
      <c r="L18" s="79">
        <v>41</v>
      </c>
      <c r="M18" s="79">
        <v>25</v>
      </c>
      <c r="N18" s="89">
        <v>14</v>
      </c>
      <c r="O18" s="90">
        <v>0</v>
      </c>
      <c r="P18" s="91">
        <f>N18+O18</f>
        <v>14</v>
      </c>
      <c r="Q18" s="80">
        <f>IFERROR(P18/M18,"-")</f>
        <v>0.56</v>
      </c>
      <c r="R18" s="79">
        <v>2</v>
      </c>
      <c r="S18" s="79">
        <v>6</v>
      </c>
      <c r="T18" s="80">
        <f>IFERROR(R18/(P18),"-")</f>
        <v>0.14285714285714</v>
      </c>
      <c r="U18" s="186"/>
      <c r="V18" s="82">
        <v>6</v>
      </c>
      <c r="W18" s="80">
        <f>IF(P18=0,"-",V18/P18)</f>
        <v>0.42857142857143</v>
      </c>
      <c r="X18" s="185">
        <v>523000</v>
      </c>
      <c r="Y18" s="186">
        <f>IFERROR(X18/P18,"-")</f>
        <v>37357.142857143</v>
      </c>
      <c r="Z18" s="186">
        <f>IFERROR(X18/V18,"-")</f>
        <v>87166.666666667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0.071428571428571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4</v>
      </c>
      <c r="BO18" s="118">
        <f>IF(P18=0,"",IF(BN18=0,"",(BN18/P18)))</f>
        <v>0.28571428571429</v>
      </c>
      <c r="BP18" s="119">
        <v>2</v>
      </c>
      <c r="BQ18" s="120">
        <f>IFERROR(BP18/BN18,"-")</f>
        <v>0.5</v>
      </c>
      <c r="BR18" s="121">
        <v>163000</v>
      </c>
      <c r="BS18" s="122">
        <f>IFERROR(BR18/BN18,"-")</f>
        <v>40750</v>
      </c>
      <c r="BT18" s="123"/>
      <c r="BU18" s="123"/>
      <c r="BV18" s="123">
        <v>2</v>
      </c>
      <c r="BW18" s="124">
        <v>8</v>
      </c>
      <c r="BX18" s="125">
        <f>IF(P18=0,"",IF(BW18=0,"",(BW18/P18)))</f>
        <v>0.57142857142857</v>
      </c>
      <c r="BY18" s="126">
        <v>4</v>
      </c>
      <c r="BZ18" s="127">
        <f>IFERROR(BY18/BW18,"-")</f>
        <v>0.5</v>
      </c>
      <c r="CA18" s="128">
        <v>367000</v>
      </c>
      <c r="CB18" s="129">
        <f>IFERROR(CA18/BW18,"-")</f>
        <v>45875</v>
      </c>
      <c r="CC18" s="130">
        <v>1</v>
      </c>
      <c r="CD18" s="130">
        <v>1</v>
      </c>
      <c r="CE18" s="130">
        <v>2</v>
      </c>
      <c r="CF18" s="131">
        <v>1</v>
      </c>
      <c r="CG18" s="132">
        <f>IF(P18=0,"",IF(CF18=0,"",(CF18/P18)))</f>
        <v>0.071428571428571</v>
      </c>
      <c r="CH18" s="133">
        <v>1</v>
      </c>
      <c r="CI18" s="134">
        <f>IFERROR(CH18/CF18,"-")</f>
        <v>1</v>
      </c>
      <c r="CJ18" s="135">
        <v>10000</v>
      </c>
      <c r="CK18" s="136">
        <f>IFERROR(CJ18/CF18,"-")</f>
        <v>10000</v>
      </c>
      <c r="CL18" s="137"/>
      <c r="CM18" s="137">
        <v>1</v>
      </c>
      <c r="CN18" s="137"/>
      <c r="CO18" s="138">
        <v>6</v>
      </c>
      <c r="CP18" s="139">
        <v>523000</v>
      </c>
      <c r="CQ18" s="139">
        <v>344000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1.6055555555556</v>
      </c>
      <c r="B19" s="189" t="s">
        <v>100</v>
      </c>
      <c r="C19" s="189"/>
      <c r="D19" s="189" t="s">
        <v>101</v>
      </c>
      <c r="E19" s="189" t="s">
        <v>79</v>
      </c>
      <c r="F19" s="189" t="s">
        <v>63</v>
      </c>
      <c r="G19" s="88" t="s">
        <v>102</v>
      </c>
      <c r="H19" s="88" t="s">
        <v>65</v>
      </c>
      <c r="I19" s="190" t="s">
        <v>103</v>
      </c>
      <c r="J19" s="180">
        <v>180000</v>
      </c>
      <c r="K19" s="79">
        <v>10</v>
      </c>
      <c r="L19" s="79">
        <v>0</v>
      </c>
      <c r="M19" s="79">
        <v>76</v>
      </c>
      <c r="N19" s="89">
        <v>4</v>
      </c>
      <c r="O19" s="90">
        <v>0</v>
      </c>
      <c r="P19" s="91">
        <f>N19+O19</f>
        <v>4</v>
      </c>
      <c r="Q19" s="80">
        <f>IFERROR(P19/M19,"-")</f>
        <v>0.052631578947368</v>
      </c>
      <c r="R19" s="79">
        <v>0</v>
      </c>
      <c r="S19" s="79">
        <v>3</v>
      </c>
      <c r="T19" s="80">
        <f>IFERROR(R19/(P19),"-")</f>
        <v>0</v>
      </c>
      <c r="U19" s="186">
        <f>IFERROR(J19/SUM(N19:O20),"-")</f>
        <v>30000</v>
      </c>
      <c r="V19" s="82">
        <v>3</v>
      </c>
      <c r="W19" s="80">
        <f>IF(P19=0,"-",V19/P19)</f>
        <v>0.75</v>
      </c>
      <c r="X19" s="185">
        <v>29000</v>
      </c>
      <c r="Y19" s="186">
        <f>IFERROR(X19/P19,"-")</f>
        <v>7250</v>
      </c>
      <c r="Z19" s="186">
        <f>IFERROR(X19/V19,"-")</f>
        <v>9666.6666666667</v>
      </c>
      <c r="AA19" s="180">
        <f>SUM(X19:X20)-SUM(J19:J20)</f>
        <v>109000</v>
      </c>
      <c r="AB19" s="83">
        <f>SUM(X19:X20)/SUM(J19:J20)</f>
        <v>1.6055555555556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0.25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</v>
      </c>
      <c r="BO19" s="118">
        <f>IF(P19=0,"",IF(BN19=0,"",(BN19/P19)))</f>
        <v>0.25</v>
      </c>
      <c r="BP19" s="119">
        <v>1</v>
      </c>
      <c r="BQ19" s="120">
        <f>IFERROR(BP19/BN19,"-")</f>
        <v>1</v>
      </c>
      <c r="BR19" s="121">
        <v>11000</v>
      </c>
      <c r="BS19" s="122">
        <f>IFERROR(BR19/BN19,"-")</f>
        <v>11000</v>
      </c>
      <c r="BT19" s="123"/>
      <c r="BU19" s="123">
        <v>1</v>
      </c>
      <c r="BV19" s="123"/>
      <c r="BW19" s="124">
        <v>2</v>
      </c>
      <c r="BX19" s="125">
        <f>IF(P19=0,"",IF(BW19=0,"",(BW19/P19)))</f>
        <v>0.5</v>
      </c>
      <c r="BY19" s="126">
        <v>2</v>
      </c>
      <c r="BZ19" s="127">
        <f>IFERROR(BY19/BW19,"-")</f>
        <v>1</v>
      </c>
      <c r="CA19" s="128">
        <v>18000</v>
      </c>
      <c r="CB19" s="129">
        <f>IFERROR(CA19/BW19,"-")</f>
        <v>9000</v>
      </c>
      <c r="CC19" s="130"/>
      <c r="CD19" s="130">
        <v>2</v>
      </c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3</v>
      </c>
      <c r="CP19" s="139">
        <v>29000</v>
      </c>
      <c r="CQ19" s="139">
        <v>11000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104</v>
      </c>
      <c r="C20" s="189"/>
      <c r="D20" s="189" t="s">
        <v>101</v>
      </c>
      <c r="E20" s="189" t="s">
        <v>79</v>
      </c>
      <c r="F20" s="189" t="s">
        <v>75</v>
      </c>
      <c r="G20" s="88"/>
      <c r="H20" s="88"/>
      <c r="I20" s="88"/>
      <c r="J20" s="180"/>
      <c r="K20" s="79">
        <v>18</v>
      </c>
      <c r="L20" s="79">
        <v>16</v>
      </c>
      <c r="M20" s="79">
        <v>8</v>
      </c>
      <c r="N20" s="89">
        <v>2</v>
      </c>
      <c r="O20" s="90">
        <v>0</v>
      </c>
      <c r="P20" s="91">
        <f>N20+O20</f>
        <v>2</v>
      </c>
      <c r="Q20" s="80">
        <f>IFERROR(P20/M20,"-")</f>
        <v>0.25</v>
      </c>
      <c r="R20" s="79">
        <v>0</v>
      </c>
      <c r="S20" s="79">
        <v>0</v>
      </c>
      <c r="T20" s="80">
        <f>IFERROR(R20/(P20),"-")</f>
        <v>0</v>
      </c>
      <c r="U20" s="186"/>
      <c r="V20" s="82">
        <v>1</v>
      </c>
      <c r="W20" s="80">
        <f>IF(P20=0,"-",V20/P20)</f>
        <v>0.5</v>
      </c>
      <c r="X20" s="185">
        <v>260000</v>
      </c>
      <c r="Y20" s="186">
        <f>IFERROR(X20/P20,"-")</f>
        <v>130000</v>
      </c>
      <c r="Z20" s="186">
        <f>IFERROR(X20/V20,"-")</f>
        <v>260000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0.5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0.5</v>
      </c>
      <c r="BY20" s="126">
        <v>1</v>
      </c>
      <c r="BZ20" s="127">
        <f>IFERROR(BY20/BW20,"-")</f>
        <v>1</v>
      </c>
      <c r="CA20" s="128">
        <v>260000</v>
      </c>
      <c r="CB20" s="129">
        <f>IFERROR(CA20/BW20,"-")</f>
        <v>260000</v>
      </c>
      <c r="CC20" s="130"/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260000</v>
      </c>
      <c r="CQ20" s="139">
        <v>260000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>
        <f>AB21</f>
        <v>0.055555555555556</v>
      </c>
      <c r="B21" s="189" t="s">
        <v>105</v>
      </c>
      <c r="C21" s="189"/>
      <c r="D21" s="189" t="s">
        <v>106</v>
      </c>
      <c r="E21" s="189" t="s">
        <v>83</v>
      </c>
      <c r="F21" s="189" t="s">
        <v>63</v>
      </c>
      <c r="G21" s="88" t="s">
        <v>102</v>
      </c>
      <c r="H21" s="88" t="s">
        <v>85</v>
      </c>
      <c r="I21" s="88" t="s">
        <v>107</v>
      </c>
      <c r="J21" s="180">
        <v>108000</v>
      </c>
      <c r="K21" s="79">
        <v>3</v>
      </c>
      <c r="L21" s="79">
        <v>0</v>
      </c>
      <c r="M21" s="79">
        <v>10</v>
      </c>
      <c r="N21" s="89">
        <v>2</v>
      </c>
      <c r="O21" s="90">
        <v>0</v>
      </c>
      <c r="P21" s="91">
        <f>N21+O21</f>
        <v>2</v>
      </c>
      <c r="Q21" s="80">
        <f>IFERROR(P21/M21,"-")</f>
        <v>0.2</v>
      </c>
      <c r="R21" s="79">
        <v>0</v>
      </c>
      <c r="S21" s="79">
        <v>1</v>
      </c>
      <c r="T21" s="80">
        <f>IFERROR(R21/(P21),"-")</f>
        <v>0</v>
      </c>
      <c r="U21" s="186">
        <f>IFERROR(J21/SUM(N21:O22),"-")</f>
        <v>36000</v>
      </c>
      <c r="V21" s="82">
        <v>1</v>
      </c>
      <c r="W21" s="80">
        <f>IF(P21=0,"-",V21/P21)</f>
        <v>0.5</v>
      </c>
      <c r="X21" s="185">
        <v>5000</v>
      </c>
      <c r="Y21" s="186">
        <f>IFERROR(X21/P21,"-")</f>
        <v>2500</v>
      </c>
      <c r="Z21" s="186">
        <f>IFERROR(X21/V21,"-")</f>
        <v>5000</v>
      </c>
      <c r="AA21" s="180">
        <f>SUM(X21:X22)-SUM(J21:J22)</f>
        <v>-102000</v>
      </c>
      <c r="AB21" s="83">
        <f>SUM(X21:X22)/SUM(J21:J22)</f>
        <v>0.055555555555556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0.5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0.5</v>
      </c>
      <c r="BY21" s="126">
        <v>1</v>
      </c>
      <c r="BZ21" s="127">
        <f>IFERROR(BY21/BW21,"-")</f>
        <v>1</v>
      </c>
      <c r="CA21" s="128">
        <v>5000</v>
      </c>
      <c r="CB21" s="129">
        <f>IFERROR(CA21/BW21,"-")</f>
        <v>5000</v>
      </c>
      <c r="CC21" s="130"/>
      <c r="CD21" s="130">
        <v>1</v>
      </c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5000</v>
      </c>
      <c r="CQ21" s="139">
        <v>5000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108</v>
      </c>
      <c r="C22" s="189"/>
      <c r="D22" s="189" t="s">
        <v>106</v>
      </c>
      <c r="E22" s="189" t="s">
        <v>83</v>
      </c>
      <c r="F22" s="189" t="s">
        <v>75</v>
      </c>
      <c r="G22" s="88"/>
      <c r="H22" s="88"/>
      <c r="I22" s="88"/>
      <c r="J22" s="180"/>
      <c r="K22" s="79">
        <v>27</v>
      </c>
      <c r="L22" s="79">
        <v>8</v>
      </c>
      <c r="M22" s="79">
        <v>1</v>
      </c>
      <c r="N22" s="89">
        <v>1</v>
      </c>
      <c r="O22" s="90">
        <v>0</v>
      </c>
      <c r="P22" s="91">
        <f>N22+O22</f>
        <v>1</v>
      </c>
      <c r="Q22" s="80">
        <f>IFERROR(P22/M22,"-")</f>
        <v>1</v>
      </c>
      <c r="R22" s="79">
        <v>0</v>
      </c>
      <c r="S22" s="79">
        <v>1</v>
      </c>
      <c r="T22" s="80">
        <f>IFERROR(R22/(P22),"-")</f>
        <v>0</v>
      </c>
      <c r="U22" s="186"/>
      <c r="V22" s="82">
        <v>1</v>
      </c>
      <c r="W22" s="80">
        <f>IF(P22=0,"-",V22/P22)</f>
        <v>1</v>
      </c>
      <c r="X22" s="185">
        <v>1000</v>
      </c>
      <c r="Y22" s="186">
        <f>IFERROR(X22/P22,"-")</f>
        <v>1000</v>
      </c>
      <c r="Z22" s="186">
        <f>IFERROR(X22/V22,"-")</f>
        <v>1000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1</v>
      </c>
      <c r="BP22" s="119">
        <v>1</v>
      </c>
      <c r="BQ22" s="120">
        <f>IFERROR(BP22/BN22,"-")</f>
        <v>1</v>
      </c>
      <c r="BR22" s="121">
        <v>1000</v>
      </c>
      <c r="BS22" s="122">
        <f>IFERROR(BR22/BN22,"-")</f>
        <v>1000</v>
      </c>
      <c r="BT22" s="123">
        <v>1</v>
      </c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1000</v>
      </c>
      <c r="CQ22" s="139">
        <v>1000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4.8630952380952</v>
      </c>
      <c r="B23" s="189" t="s">
        <v>109</v>
      </c>
      <c r="C23" s="189"/>
      <c r="D23" s="189" t="s">
        <v>101</v>
      </c>
      <c r="E23" s="189" t="s">
        <v>79</v>
      </c>
      <c r="F23" s="189" t="s">
        <v>63</v>
      </c>
      <c r="G23" s="88" t="s">
        <v>110</v>
      </c>
      <c r="H23" s="88" t="s">
        <v>111</v>
      </c>
      <c r="I23" s="88"/>
      <c r="J23" s="180">
        <v>336000</v>
      </c>
      <c r="K23" s="79">
        <v>13</v>
      </c>
      <c r="L23" s="79">
        <v>0</v>
      </c>
      <c r="M23" s="79">
        <v>32</v>
      </c>
      <c r="N23" s="89">
        <v>6</v>
      </c>
      <c r="O23" s="90">
        <v>0</v>
      </c>
      <c r="P23" s="91">
        <f>N23+O23</f>
        <v>6</v>
      </c>
      <c r="Q23" s="80">
        <f>IFERROR(P23/M23,"-")</f>
        <v>0.1875</v>
      </c>
      <c r="R23" s="79">
        <v>1</v>
      </c>
      <c r="S23" s="79">
        <v>2</v>
      </c>
      <c r="T23" s="80">
        <f>IFERROR(R23/(P23),"-")</f>
        <v>0.16666666666667</v>
      </c>
      <c r="U23" s="186">
        <f>IFERROR(J23/SUM(N23:O27),"-")</f>
        <v>15272.727272727</v>
      </c>
      <c r="V23" s="82">
        <v>1</v>
      </c>
      <c r="W23" s="80">
        <f>IF(P23=0,"-",V23/P23)</f>
        <v>0.16666666666667</v>
      </c>
      <c r="X23" s="185">
        <v>649000</v>
      </c>
      <c r="Y23" s="186">
        <f>IFERROR(X23/P23,"-")</f>
        <v>108166.66666667</v>
      </c>
      <c r="Z23" s="186">
        <f>IFERROR(X23/V23,"-")</f>
        <v>649000</v>
      </c>
      <c r="AA23" s="180">
        <f>SUM(X23:X27)-SUM(J23:J27)</f>
        <v>1298000</v>
      </c>
      <c r="AB23" s="83">
        <f>SUM(X23:X27)/SUM(J23:J27)</f>
        <v>4.8630952380952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0.16666666666667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0.16666666666667</v>
      </c>
      <c r="BP23" s="119">
        <v>1</v>
      </c>
      <c r="BQ23" s="120">
        <f>IFERROR(BP23/BN23,"-")</f>
        <v>1</v>
      </c>
      <c r="BR23" s="121">
        <v>649000</v>
      </c>
      <c r="BS23" s="122">
        <f>IFERROR(BR23/BN23,"-")</f>
        <v>649000</v>
      </c>
      <c r="BT23" s="123"/>
      <c r="BU23" s="123"/>
      <c r="BV23" s="123">
        <v>1</v>
      </c>
      <c r="BW23" s="124">
        <v>4</v>
      </c>
      <c r="BX23" s="125">
        <f>IF(P23=0,"",IF(BW23=0,"",(BW23/P23)))</f>
        <v>0.66666666666667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649000</v>
      </c>
      <c r="CQ23" s="139">
        <v>649000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/>
      <c r="B24" s="189" t="s">
        <v>112</v>
      </c>
      <c r="C24" s="189"/>
      <c r="D24" s="189" t="s">
        <v>113</v>
      </c>
      <c r="E24" s="189" t="s">
        <v>83</v>
      </c>
      <c r="F24" s="189" t="s">
        <v>63</v>
      </c>
      <c r="G24" s="88" t="s">
        <v>110</v>
      </c>
      <c r="H24" s="88" t="s">
        <v>111</v>
      </c>
      <c r="I24" s="88"/>
      <c r="J24" s="180"/>
      <c r="K24" s="79">
        <v>25</v>
      </c>
      <c r="L24" s="79">
        <v>0</v>
      </c>
      <c r="M24" s="79">
        <v>78</v>
      </c>
      <c r="N24" s="89">
        <v>6</v>
      </c>
      <c r="O24" s="90">
        <v>0</v>
      </c>
      <c r="P24" s="91">
        <f>N24+O24</f>
        <v>6</v>
      </c>
      <c r="Q24" s="80">
        <f>IFERROR(P24/M24,"-")</f>
        <v>0.076923076923077</v>
      </c>
      <c r="R24" s="79">
        <v>2</v>
      </c>
      <c r="S24" s="79">
        <v>1</v>
      </c>
      <c r="T24" s="80">
        <f>IFERROR(R24/(P24),"-")</f>
        <v>0.33333333333333</v>
      </c>
      <c r="U24" s="186"/>
      <c r="V24" s="82">
        <v>2</v>
      </c>
      <c r="W24" s="80">
        <f>IF(P24=0,"-",V24/P24)</f>
        <v>0.33333333333333</v>
      </c>
      <c r="X24" s="185">
        <v>692000</v>
      </c>
      <c r="Y24" s="186">
        <f>IFERROR(X24/P24,"-")</f>
        <v>115333.33333333</v>
      </c>
      <c r="Z24" s="186">
        <f>IFERROR(X24/V24,"-")</f>
        <v>346000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3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2</v>
      </c>
      <c r="BX24" s="125">
        <f>IF(P24=0,"",IF(BW24=0,"",(BW24/P24)))</f>
        <v>0.33333333333333</v>
      </c>
      <c r="BY24" s="126">
        <v>1</v>
      </c>
      <c r="BZ24" s="127">
        <f>IFERROR(BY24/BW24,"-")</f>
        <v>0.5</v>
      </c>
      <c r="CA24" s="128">
        <v>254000</v>
      </c>
      <c r="CB24" s="129">
        <f>IFERROR(CA24/BW24,"-")</f>
        <v>127000</v>
      </c>
      <c r="CC24" s="130"/>
      <c r="CD24" s="130"/>
      <c r="CE24" s="130">
        <v>1</v>
      </c>
      <c r="CF24" s="131">
        <v>1</v>
      </c>
      <c r="CG24" s="132">
        <f>IF(P24=0,"",IF(CF24=0,"",(CF24/P24)))</f>
        <v>0.16666666666667</v>
      </c>
      <c r="CH24" s="133">
        <v>1</v>
      </c>
      <c r="CI24" s="134">
        <f>IFERROR(CH24/CF24,"-")</f>
        <v>1</v>
      </c>
      <c r="CJ24" s="135">
        <v>438000</v>
      </c>
      <c r="CK24" s="136">
        <f>IFERROR(CJ24/CF24,"-")</f>
        <v>438000</v>
      </c>
      <c r="CL24" s="137"/>
      <c r="CM24" s="137"/>
      <c r="CN24" s="137">
        <v>1</v>
      </c>
      <c r="CO24" s="138">
        <v>2</v>
      </c>
      <c r="CP24" s="139">
        <v>692000</v>
      </c>
      <c r="CQ24" s="139">
        <v>438000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114</v>
      </c>
      <c r="C25" s="189"/>
      <c r="D25" s="189" t="s">
        <v>115</v>
      </c>
      <c r="E25" s="189" t="s">
        <v>90</v>
      </c>
      <c r="F25" s="189" t="s">
        <v>63</v>
      </c>
      <c r="G25" s="88" t="s">
        <v>110</v>
      </c>
      <c r="H25" s="88" t="s">
        <v>111</v>
      </c>
      <c r="I25" s="88"/>
      <c r="J25" s="180"/>
      <c r="K25" s="79">
        <v>4</v>
      </c>
      <c r="L25" s="79">
        <v>0</v>
      </c>
      <c r="M25" s="79">
        <v>29</v>
      </c>
      <c r="N25" s="89">
        <v>2</v>
      </c>
      <c r="O25" s="90">
        <v>0</v>
      </c>
      <c r="P25" s="91">
        <f>N25+O25</f>
        <v>2</v>
      </c>
      <c r="Q25" s="80">
        <f>IFERROR(P25/M25,"-")</f>
        <v>0.068965517241379</v>
      </c>
      <c r="R25" s="79">
        <v>0</v>
      </c>
      <c r="S25" s="79">
        <v>2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>
        <v>1</v>
      </c>
      <c r="BX25" s="125">
        <f>IF(P25=0,"",IF(BW25=0,"",(BW25/P25)))</f>
        <v>0.5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116</v>
      </c>
      <c r="C26" s="189"/>
      <c r="D26" s="189" t="s">
        <v>117</v>
      </c>
      <c r="E26" s="189" t="s">
        <v>118</v>
      </c>
      <c r="F26" s="189" t="s">
        <v>63</v>
      </c>
      <c r="G26" s="88" t="s">
        <v>110</v>
      </c>
      <c r="H26" s="88" t="s">
        <v>111</v>
      </c>
      <c r="I26" s="88"/>
      <c r="J26" s="180"/>
      <c r="K26" s="79">
        <v>9</v>
      </c>
      <c r="L26" s="79">
        <v>0</v>
      </c>
      <c r="M26" s="79">
        <v>27</v>
      </c>
      <c r="N26" s="89">
        <v>4</v>
      </c>
      <c r="O26" s="90">
        <v>0</v>
      </c>
      <c r="P26" s="91">
        <f>N26+O26</f>
        <v>4</v>
      </c>
      <c r="Q26" s="80">
        <f>IFERROR(P26/M26,"-")</f>
        <v>0.14814814814815</v>
      </c>
      <c r="R26" s="79">
        <v>1</v>
      </c>
      <c r="S26" s="79">
        <v>1</v>
      </c>
      <c r="T26" s="80">
        <f>IFERROR(R26/(P26),"-")</f>
        <v>0.25</v>
      </c>
      <c r="U26" s="186"/>
      <c r="V26" s="82">
        <v>1</v>
      </c>
      <c r="W26" s="80">
        <f>IF(P26=0,"-",V26/P26)</f>
        <v>0.25</v>
      </c>
      <c r="X26" s="185">
        <v>12000</v>
      </c>
      <c r="Y26" s="186">
        <f>IFERROR(X26/P26,"-")</f>
        <v>3000</v>
      </c>
      <c r="Z26" s="186">
        <f>IFERROR(X26/V26,"-")</f>
        <v>12000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0.5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0.5</v>
      </c>
      <c r="BP26" s="119">
        <v>1</v>
      </c>
      <c r="BQ26" s="120">
        <f>IFERROR(BP26/BN26,"-")</f>
        <v>0.5</v>
      </c>
      <c r="BR26" s="121">
        <v>12000</v>
      </c>
      <c r="BS26" s="122">
        <f>IFERROR(BR26/BN26,"-")</f>
        <v>6000</v>
      </c>
      <c r="BT26" s="123"/>
      <c r="BU26" s="123"/>
      <c r="BV26" s="123">
        <v>1</v>
      </c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12000</v>
      </c>
      <c r="CQ26" s="139">
        <v>12000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119</v>
      </c>
      <c r="C27" s="189"/>
      <c r="D27" s="189" t="s">
        <v>74</v>
      </c>
      <c r="E27" s="189" t="s">
        <v>74</v>
      </c>
      <c r="F27" s="189" t="s">
        <v>75</v>
      </c>
      <c r="G27" s="88" t="s">
        <v>76</v>
      </c>
      <c r="H27" s="88"/>
      <c r="I27" s="88"/>
      <c r="J27" s="180"/>
      <c r="K27" s="79">
        <v>168</v>
      </c>
      <c r="L27" s="79">
        <v>51</v>
      </c>
      <c r="M27" s="79">
        <v>19</v>
      </c>
      <c r="N27" s="89">
        <v>4</v>
      </c>
      <c r="O27" s="90">
        <v>0</v>
      </c>
      <c r="P27" s="91">
        <f>N27+O27</f>
        <v>4</v>
      </c>
      <c r="Q27" s="80">
        <f>IFERROR(P27/M27,"-")</f>
        <v>0.21052631578947</v>
      </c>
      <c r="R27" s="79">
        <v>0</v>
      </c>
      <c r="S27" s="79">
        <v>1</v>
      </c>
      <c r="T27" s="80">
        <f>IFERROR(R27/(P27),"-")</f>
        <v>0</v>
      </c>
      <c r="U27" s="186"/>
      <c r="V27" s="82">
        <v>3</v>
      </c>
      <c r="W27" s="80">
        <f>IF(P27=0,"-",V27/P27)</f>
        <v>0.75</v>
      </c>
      <c r="X27" s="185">
        <v>281000</v>
      </c>
      <c r="Y27" s="186">
        <f>IFERROR(X27/P27,"-")</f>
        <v>70250</v>
      </c>
      <c r="Z27" s="186">
        <f>IFERROR(X27/V27,"-")</f>
        <v>93666.666666667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0.5</v>
      </c>
      <c r="BP27" s="119">
        <v>1</v>
      </c>
      <c r="BQ27" s="120">
        <f>IFERROR(BP27/BN27,"-")</f>
        <v>0.5</v>
      </c>
      <c r="BR27" s="121">
        <v>2000</v>
      </c>
      <c r="BS27" s="122">
        <f>IFERROR(BR27/BN27,"-")</f>
        <v>1000</v>
      </c>
      <c r="BT27" s="123">
        <v>1</v>
      </c>
      <c r="BU27" s="123"/>
      <c r="BV27" s="123"/>
      <c r="BW27" s="124">
        <v>2</v>
      </c>
      <c r="BX27" s="125">
        <f>IF(P27=0,"",IF(BW27=0,"",(BW27/P27)))</f>
        <v>0.5</v>
      </c>
      <c r="BY27" s="126">
        <v>2</v>
      </c>
      <c r="BZ27" s="127">
        <f>IFERROR(BY27/BW27,"-")</f>
        <v>1</v>
      </c>
      <c r="CA27" s="128">
        <v>279000</v>
      </c>
      <c r="CB27" s="129">
        <f>IFERROR(CA27/BW27,"-")</f>
        <v>139500</v>
      </c>
      <c r="CC27" s="130"/>
      <c r="CD27" s="130">
        <v>1</v>
      </c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3</v>
      </c>
      <c r="CP27" s="139">
        <v>281000</v>
      </c>
      <c r="CQ27" s="139">
        <v>273000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>
        <f>AB28</f>
        <v>0.35555555555556</v>
      </c>
      <c r="B28" s="189" t="s">
        <v>120</v>
      </c>
      <c r="C28" s="189"/>
      <c r="D28" s="189" t="s">
        <v>101</v>
      </c>
      <c r="E28" s="189" t="s">
        <v>79</v>
      </c>
      <c r="F28" s="189" t="s">
        <v>63</v>
      </c>
      <c r="G28" s="88" t="s">
        <v>121</v>
      </c>
      <c r="H28" s="88" t="s">
        <v>122</v>
      </c>
      <c r="I28" s="88"/>
      <c r="J28" s="180">
        <v>180000</v>
      </c>
      <c r="K28" s="79">
        <v>4</v>
      </c>
      <c r="L28" s="79">
        <v>0</v>
      </c>
      <c r="M28" s="79">
        <v>19</v>
      </c>
      <c r="N28" s="89">
        <v>0</v>
      </c>
      <c r="O28" s="90">
        <v>0</v>
      </c>
      <c r="P28" s="91">
        <f>N28+O28</f>
        <v>0</v>
      </c>
      <c r="Q28" s="80">
        <f>IFERROR(P28/M28,"-")</f>
        <v>0</v>
      </c>
      <c r="R28" s="79">
        <v>0</v>
      </c>
      <c r="S28" s="79">
        <v>0</v>
      </c>
      <c r="T28" s="80" t="str">
        <f>IFERROR(R28/(P28),"-")</f>
        <v>-</v>
      </c>
      <c r="U28" s="186">
        <f>IFERROR(J28/SUM(N28:O31),"-")</f>
        <v>16363.636363636</v>
      </c>
      <c r="V28" s="82">
        <v>0</v>
      </c>
      <c r="W28" s="80" t="str">
        <f>IF(P28=0,"-",V28/P28)</f>
        <v>-</v>
      </c>
      <c r="X28" s="185">
        <v>0</v>
      </c>
      <c r="Y28" s="186" t="str">
        <f>IFERROR(X28/P28,"-")</f>
        <v>-</v>
      </c>
      <c r="Z28" s="186" t="str">
        <f>IFERROR(X28/V28,"-")</f>
        <v>-</v>
      </c>
      <c r="AA28" s="180">
        <f>SUM(X28:X31)-SUM(J28:J31)</f>
        <v>-116000</v>
      </c>
      <c r="AB28" s="83">
        <f>SUM(X28:X31)/SUM(J28:J31)</f>
        <v>0.35555555555556</v>
      </c>
      <c r="AC28" s="77"/>
      <c r="AD28" s="92"/>
      <c r="AE28" s="93" t="str">
        <f>IF(P28=0,"",IF(AD28=0,"",(AD28/P28)))</f>
        <v/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 t="str">
        <f>IF(P28=0,"",IF(AM28=0,"",(AM28/P28)))</f>
        <v/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 t="str">
        <f>IF(P28=0,"",IF(AV28=0,"",(AV28/P28)))</f>
        <v/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 t="str">
        <f>IF(P28=0,"",IF(BE28=0,"",(BE28/P28)))</f>
        <v/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 t="str">
        <f>IF(P28=0,"",IF(BN28=0,"",(BN28/P28)))</f>
        <v/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 t="str">
        <f>IF(P28=0,"",IF(BW28=0,"",(BW28/P28)))</f>
        <v/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 t="str">
        <f>IF(P28=0,"",IF(CF28=0,"",(CF28/P28)))</f>
        <v/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123</v>
      </c>
      <c r="C29" s="189"/>
      <c r="D29" s="189" t="s">
        <v>124</v>
      </c>
      <c r="E29" s="189" t="s">
        <v>83</v>
      </c>
      <c r="F29" s="189" t="s">
        <v>63</v>
      </c>
      <c r="G29" s="88" t="s">
        <v>121</v>
      </c>
      <c r="H29" s="88" t="s">
        <v>122</v>
      </c>
      <c r="I29" s="88"/>
      <c r="J29" s="180"/>
      <c r="K29" s="79">
        <v>7</v>
      </c>
      <c r="L29" s="79">
        <v>0</v>
      </c>
      <c r="M29" s="79">
        <v>18</v>
      </c>
      <c r="N29" s="89">
        <v>3</v>
      </c>
      <c r="O29" s="90">
        <v>0</v>
      </c>
      <c r="P29" s="91">
        <f>N29+O29</f>
        <v>3</v>
      </c>
      <c r="Q29" s="80">
        <f>IFERROR(P29/M29,"-")</f>
        <v>0.16666666666667</v>
      </c>
      <c r="R29" s="79">
        <v>0</v>
      </c>
      <c r="S29" s="79">
        <v>3</v>
      </c>
      <c r="T29" s="80">
        <f>IFERROR(R29/(P29),"-")</f>
        <v>0</v>
      </c>
      <c r="U29" s="186"/>
      <c r="V29" s="82">
        <v>2</v>
      </c>
      <c r="W29" s="80">
        <f>IF(P29=0,"-",V29/P29)</f>
        <v>0.66666666666667</v>
      </c>
      <c r="X29" s="185">
        <v>6000</v>
      </c>
      <c r="Y29" s="186">
        <f>IFERROR(X29/P29,"-")</f>
        <v>2000</v>
      </c>
      <c r="Z29" s="186">
        <f>IFERROR(X29/V29,"-")</f>
        <v>3000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3</v>
      </c>
      <c r="BO29" s="118">
        <f>IF(P29=0,"",IF(BN29=0,"",(BN29/P29)))</f>
        <v>1</v>
      </c>
      <c r="BP29" s="119">
        <v>2</v>
      </c>
      <c r="BQ29" s="120">
        <f>IFERROR(BP29/BN29,"-")</f>
        <v>0.66666666666667</v>
      </c>
      <c r="BR29" s="121">
        <v>6000</v>
      </c>
      <c r="BS29" s="122">
        <f>IFERROR(BR29/BN29,"-")</f>
        <v>2000</v>
      </c>
      <c r="BT29" s="123">
        <v>2</v>
      </c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2</v>
      </c>
      <c r="CP29" s="139">
        <v>6000</v>
      </c>
      <c r="CQ29" s="139">
        <v>3000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125</v>
      </c>
      <c r="C30" s="189"/>
      <c r="D30" s="189" t="s">
        <v>115</v>
      </c>
      <c r="E30" s="189" t="s">
        <v>90</v>
      </c>
      <c r="F30" s="189" t="s">
        <v>63</v>
      </c>
      <c r="G30" s="88" t="s">
        <v>121</v>
      </c>
      <c r="H30" s="88" t="s">
        <v>122</v>
      </c>
      <c r="I30" s="88"/>
      <c r="J30" s="180"/>
      <c r="K30" s="79">
        <v>4</v>
      </c>
      <c r="L30" s="79">
        <v>0</v>
      </c>
      <c r="M30" s="79">
        <v>7</v>
      </c>
      <c r="N30" s="89">
        <v>3</v>
      </c>
      <c r="O30" s="90">
        <v>0</v>
      </c>
      <c r="P30" s="91">
        <f>N30+O30</f>
        <v>3</v>
      </c>
      <c r="Q30" s="80">
        <f>IFERROR(P30/M30,"-")</f>
        <v>0.42857142857143</v>
      </c>
      <c r="R30" s="79">
        <v>0</v>
      </c>
      <c r="S30" s="79">
        <v>1</v>
      </c>
      <c r="T30" s="80">
        <f>IFERROR(R30/(P30),"-")</f>
        <v>0</v>
      </c>
      <c r="U30" s="186"/>
      <c r="V30" s="82">
        <v>2</v>
      </c>
      <c r="W30" s="80">
        <f>IF(P30=0,"-",V30/P30)</f>
        <v>0.66666666666667</v>
      </c>
      <c r="X30" s="185">
        <v>8000</v>
      </c>
      <c r="Y30" s="186">
        <f>IFERROR(X30/P30,"-")</f>
        <v>2666.6666666667</v>
      </c>
      <c r="Z30" s="186">
        <f>IFERROR(X30/V30,"-")</f>
        <v>4000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3</v>
      </c>
      <c r="BO30" s="118">
        <f>IF(P30=0,"",IF(BN30=0,"",(BN30/P30)))</f>
        <v>1</v>
      </c>
      <c r="BP30" s="119">
        <v>2</v>
      </c>
      <c r="BQ30" s="120">
        <f>IFERROR(BP30/BN30,"-")</f>
        <v>0.66666666666667</v>
      </c>
      <c r="BR30" s="121">
        <v>8000</v>
      </c>
      <c r="BS30" s="122">
        <f>IFERROR(BR30/BN30,"-")</f>
        <v>2666.6666666667</v>
      </c>
      <c r="BT30" s="123">
        <v>1</v>
      </c>
      <c r="BU30" s="123">
        <v>1</v>
      </c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2</v>
      </c>
      <c r="CP30" s="139">
        <v>8000</v>
      </c>
      <c r="CQ30" s="139">
        <v>5000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126</v>
      </c>
      <c r="C31" s="189"/>
      <c r="D31" s="189" t="s">
        <v>74</v>
      </c>
      <c r="E31" s="189" t="s">
        <v>74</v>
      </c>
      <c r="F31" s="189" t="s">
        <v>75</v>
      </c>
      <c r="G31" s="88" t="s">
        <v>76</v>
      </c>
      <c r="H31" s="88"/>
      <c r="I31" s="88"/>
      <c r="J31" s="180"/>
      <c r="K31" s="79">
        <v>31</v>
      </c>
      <c r="L31" s="79">
        <v>18</v>
      </c>
      <c r="M31" s="79">
        <v>11</v>
      </c>
      <c r="N31" s="89">
        <v>4</v>
      </c>
      <c r="O31" s="90">
        <v>1</v>
      </c>
      <c r="P31" s="91">
        <f>N31+O31</f>
        <v>5</v>
      </c>
      <c r="Q31" s="80">
        <f>IFERROR(P31/M31,"-")</f>
        <v>0.45454545454545</v>
      </c>
      <c r="R31" s="79">
        <v>1</v>
      </c>
      <c r="S31" s="79">
        <v>0</v>
      </c>
      <c r="T31" s="80">
        <f>IFERROR(R31/(P31),"-")</f>
        <v>0.2</v>
      </c>
      <c r="U31" s="186"/>
      <c r="V31" s="82">
        <v>1</v>
      </c>
      <c r="W31" s="80">
        <f>IF(P31=0,"-",V31/P31)</f>
        <v>0.2</v>
      </c>
      <c r="X31" s="185">
        <v>50000</v>
      </c>
      <c r="Y31" s="186">
        <f>IFERROR(X31/P31,"-")</f>
        <v>10000</v>
      </c>
      <c r="Z31" s="186">
        <f>IFERROR(X31/V31,"-")</f>
        <v>50000</v>
      </c>
      <c r="AA31" s="180"/>
      <c r="AB31" s="83"/>
      <c r="AC31" s="77"/>
      <c r="AD31" s="92">
        <v>1</v>
      </c>
      <c r="AE31" s="93">
        <f>IF(P31=0,"",IF(AD31=0,"",(AD31/P31)))</f>
        <v>0.2</v>
      </c>
      <c r="AF31" s="92"/>
      <c r="AG31" s="94">
        <f>IFERROR(AF31/AD31,"-")</f>
        <v>0</v>
      </c>
      <c r="AH31" s="95"/>
      <c r="AI31" s="96">
        <f>IFERROR(AH31/AD31,"-")</f>
        <v>0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0.2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0.2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1</v>
      </c>
      <c r="BX31" s="125">
        <f>IF(P31=0,"",IF(BW31=0,"",(BW31/P31)))</f>
        <v>0.2</v>
      </c>
      <c r="BY31" s="126">
        <v>1</v>
      </c>
      <c r="BZ31" s="127">
        <f>IFERROR(BY31/BW31,"-")</f>
        <v>1</v>
      </c>
      <c r="CA31" s="128">
        <v>50000</v>
      </c>
      <c r="CB31" s="129">
        <f>IFERROR(CA31/BW31,"-")</f>
        <v>50000</v>
      </c>
      <c r="CC31" s="130"/>
      <c r="CD31" s="130"/>
      <c r="CE31" s="130">
        <v>1</v>
      </c>
      <c r="CF31" s="131">
        <v>1</v>
      </c>
      <c r="CG31" s="132">
        <f>IF(P31=0,"",IF(CF31=0,"",(CF31/P31)))</f>
        <v>0.2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1</v>
      </c>
      <c r="CP31" s="139">
        <v>50000</v>
      </c>
      <c r="CQ31" s="139">
        <v>50000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1.6185897435897</v>
      </c>
      <c r="B32" s="189" t="s">
        <v>127</v>
      </c>
      <c r="C32" s="189"/>
      <c r="D32" s="189" t="s">
        <v>128</v>
      </c>
      <c r="E32" s="189" t="s">
        <v>129</v>
      </c>
      <c r="F32" s="189" t="s">
        <v>63</v>
      </c>
      <c r="G32" s="88" t="s">
        <v>97</v>
      </c>
      <c r="H32" s="88" t="s">
        <v>130</v>
      </c>
      <c r="I32" s="88" t="s">
        <v>131</v>
      </c>
      <c r="J32" s="180">
        <v>312000</v>
      </c>
      <c r="K32" s="79">
        <v>4</v>
      </c>
      <c r="L32" s="79">
        <v>0</v>
      </c>
      <c r="M32" s="79">
        <v>30</v>
      </c>
      <c r="N32" s="89">
        <v>1</v>
      </c>
      <c r="O32" s="90">
        <v>0</v>
      </c>
      <c r="P32" s="91">
        <f>N32+O32</f>
        <v>1</v>
      </c>
      <c r="Q32" s="80">
        <f>IFERROR(P32/M32,"-")</f>
        <v>0.033333333333333</v>
      </c>
      <c r="R32" s="79">
        <v>0</v>
      </c>
      <c r="S32" s="79">
        <v>1</v>
      </c>
      <c r="T32" s="80">
        <f>IFERROR(R32/(P32),"-")</f>
        <v>0</v>
      </c>
      <c r="U32" s="186">
        <f>IFERROR(J32/SUM(N32:O35),"-")</f>
        <v>24000</v>
      </c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>
        <f>SUM(X32:X35)-SUM(J32:J35)</f>
        <v>193000</v>
      </c>
      <c r="AB32" s="83">
        <f>SUM(X32:X35)/SUM(J32:J35)</f>
        <v>1.6185897435897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1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132</v>
      </c>
      <c r="C33" s="189"/>
      <c r="D33" s="189" t="s">
        <v>133</v>
      </c>
      <c r="E33" s="189" t="s">
        <v>134</v>
      </c>
      <c r="F33" s="189" t="s">
        <v>63</v>
      </c>
      <c r="G33" s="88"/>
      <c r="H33" s="88" t="s">
        <v>130</v>
      </c>
      <c r="I33" s="88" t="s">
        <v>135</v>
      </c>
      <c r="J33" s="180"/>
      <c r="K33" s="79">
        <v>8</v>
      </c>
      <c r="L33" s="79">
        <v>0</v>
      </c>
      <c r="M33" s="79">
        <v>41</v>
      </c>
      <c r="N33" s="89">
        <v>2</v>
      </c>
      <c r="O33" s="90">
        <v>0</v>
      </c>
      <c r="P33" s="91">
        <f>N33+O33</f>
        <v>2</v>
      </c>
      <c r="Q33" s="80">
        <f>IFERROR(P33/M33,"-")</f>
        <v>0.048780487804878</v>
      </c>
      <c r="R33" s="79">
        <v>0</v>
      </c>
      <c r="S33" s="79">
        <v>2</v>
      </c>
      <c r="T33" s="80">
        <f>IFERROR(R33/(P33),"-")</f>
        <v>0</v>
      </c>
      <c r="U33" s="186"/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0.5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0.5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136</v>
      </c>
      <c r="C34" s="189"/>
      <c r="D34" s="189" t="s">
        <v>137</v>
      </c>
      <c r="E34" s="189" t="s">
        <v>138</v>
      </c>
      <c r="F34" s="189" t="s">
        <v>63</v>
      </c>
      <c r="G34" s="88"/>
      <c r="H34" s="88" t="s">
        <v>130</v>
      </c>
      <c r="I34" s="88" t="s">
        <v>139</v>
      </c>
      <c r="J34" s="180"/>
      <c r="K34" s="79">
        <v>16</v>
      </c>
      <c r="L34" s="79">
        <v>0</v>
      </c>
      <c r="M34" s="79">
        <v>53</v>
      </c>
      <c r="N34" s="89">
        <v>3</v>
      </c>
      <c r="O34" s="90">
        <v>0</v>
      </c>
      <c r="P34" s="91">
        <f>N34+O34</f>
        <v>3</v>
      </c>
      <c r="Q34" s="80">
        <f>IFERROR(P34/M34,"-")</f>
        <v>0.056603773584906</v>
      </c>
      <c r="R34" s="79">
        <v>0</v>
      </c>
      <c r="S34" s="79">
        <v>2</v>
      </c>
      <c r="T34" s="80">
        <f>IFERROR(R34/(P34),"-")</f>
        <v>0</v>
      </c>
      <c r="U34" s="186"/>
      <c r="V34" s="82">
        <v>1</v>
      </c>
      <c r="W34" s="80">
        <f>IF(P34=0,"-",V34/P34)</f>
        <v>0.33333333333333</v>
      </c>
      <c r="X34" s="185">
        <v>21000</v>
      </c>
      <c r="Y34" s="186">
        <f>IFERROR(X34/P34,"-")</f>
        <v>7000</v>
      </c>
      <c r="Z34" s="186">
        <f>IFERROR(X34/V34,"-")</f>
        <v>21000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3</v>
      </c>
      <c r="BO34" s="118">
        <f>IF(P34=0,"",IF(BN34=0,"",(BN34/P34)))</f>
        <v>1</v>
      </c>
      <c r="BP34" s="119">
        <v>1</v>
      </c>
      <c r="BQ34" s="120">
        <f>IFERROR(BP34/BN34,"-")</f>
        <v>0.33333333333333</v>
      </c>
      <c r="BR34" s="121">
        <v>21000</v>
      </c>
      <c r="BS34" s="122">
        <f>IFERROR(BR34/BN34,"-")</f>
        <v>7000</v>
      </c>
      <c r="BT34" s="123"/>
      <c r="BU34" s="123"/>
      <c r="BV34" s="123">
        <v>1</v>
      </c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21000</v>
      </c>
      <c r="CQ34" s="139">
        <v>21000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140</v>
      </c>
      <c r="C35" s="189"/>
      <c r="D35" s="189" t="s">
        <v>74</v>
      </c>
      <c r="E35" s="189" t="s">
        <v>74</v>
      </c>
      <c r="F35" s="189" t="s">
        <v>75</v>
      </c>
      <c r="G35" s="88"/>
      <c r="H35" s="88"/>
      <c r="I35" s="88"/>
      <c r="J35" s="180"/>
      <c r="K35" s="79">
        <v>185</v>
      </c>
      <c r="L35" s="79">
        <v>40</v>
      </c>
      <c r="M35" s="79">
        <v>17</v>
      </c>
      <c r="N35" s="89">
        <v>7</v>
      </c>
      <c r="O35" s="90">
        <v>0</v>
      </c>
      <c r="P35" s="91">
        <f>N35+O35</f>
        <v>7</v>
      </c>
      <c r="Q35" s="80">
        <f>IFERROR(P35/M35,"-")</f>
        <v>0.41176470588235</v>
      </c>
      <c r="R35" s="79">
        <v>1</v>
      </c>
      <c r="S35" s="79">
        <v>3</v>
      </c>
      <c r="T35" s="80">
        <f>IFERROR(R35/(P35),"-")</f>
        <v>0.14285714285714</v>
      </c>
      <c r="U35" s="186"/>
      <c r="V35" s="82">
        <v>4</v>
      </c>
      <c r="W35" s="80">
        <f>IF(P35=0,"-",V35/P35)</f>
        <v>0.57142857142857</v>
      </c>
      <c r="X35" s="185">
        <v>484000</v>
      </c>
      <c r="Y35" s="186">
        <f>IFERROR(X35/P35,"-")</f>
        <v>69142.857142857</v>
      </c>
      <c r="Z35" s="186">
        <f>IFERROR(X35/V35,"-")</f>
        <v>121000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0.14285714285714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4</v>
      </c>
      <c r="BO35" s="118">
        <f>IF(P35=0,"",IF(BN35=0,"",(BN35/P35)))</f>
        <v>0.57142857142857</v>
      </c>
      <c r="BP35" s="119">
        <v>2</v>
      </c>
      <c r="BQ35" s="120">
        <f>IFERROR(BP35/BN35,"-")</f>
        <v>0.5</v>
      </c>
      <c r="BR35" s="121">
        <v>209000</v>
      </c>
      <c r="BS35" s="122">
        <f>IFERROR(BR35/BN35,"-")</f>
        <v>52250</v>
      </c>
      <c r="BT35" s="123"/>
      <c r="BU35" s="123"/>
      <c r="BV35" s="123">
        <v>2</v>
      </c>
      <c r="BW35" s="124">
        <v>2</v>
      </c>
      <c r="BX35" s="125">
        <f>IF(P35=0,"",IF(BW35=0,"",(BW35/P35)))</f>
        <v>0.28571428571429</v>
      </c>
      <c r="BY35" s="126">
        <v>2</v>
      </c>
      <c r="BZ35" s="127">
        <f>IFERROR(BY35/BW35,"-")</f>
        <v>1</v>
      </c>
      <c r="CA35" s="128">
        <v>275000</v>
      </c>
      <c r="CB35" s="129">
        <f>IFERROR(CA35/BW35,"-")</f>
        <v>137500</v>
      </c>
      <c r="CC35" s="130"/>
      <c r="CD35" s="130"/>
      <c r="CE35" s="130">
        <v>2</v>
      </c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4</v>
      </c>
      <c r="CP35" s="139">
        <v>484000</v>
      </c>
      <c r="CQ35" s="139">
        <v>248000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1.5347222222222</v>
      </c>
      <c r="B36" s="189" t="s">
        <v>141</v>
      </c>
      <c r="C36" s="189"/>
      <c r="D36" s="189" t="s">
        <v>101</v>
      </c>
      <c r="E36" s="189" t="s">
        <v>142</v>
      </c>
      <c r="F36" s="189" t="s">
        <v>63</v>
      </c>
      <c r="G36" s="88" t="s">
        <v>64</v>
      </c>
      <c r="H36" s="88" t="s">
        <v>85</v>
      </c>
      <c r="I36" s="88" t="s">
        <v>143</v>
      </c>
      <c r="J36" s="180">
        <v>144000</v>
      </c>
      <c r="K36" s="79">
        <v>14</v>
      </c>
      <c r="L36" s="79">
        <v>0</v>
      </c>
      <c r="M36" s="79">
        <v>48</v>
      </c>
      <c r="N36" s="89">
        <v>4</v>
      </c>
      <c r="O36" s="90">
        <v>0</v>
      </c>
      <c r="P36" s="91">
        <f>N36+O36</f>
        <v>4</v>
      </c>
      <c r="Q36" s="80">
        <f>IFERROR(P36/M36,"-")</f>
        <v>0.083333333333333</v>
      </c>
      <c r="R36" s="79">
        <v>1</v>
      </c>
      <c r="S36" s="79">
        <v>3</v>
      </c>
      <c r="T36" s="80">
        <f>IFERROR(R36/(P36),"-")</f>
        <v>0.25</v>
      </c>
      <c r="U36" s="186">
        <f>IFERROR(J36/SUM(N36:O37),"-")</f>
        <v>12000</v>
      </c>
      <c r="V36" s="82">
        <v>2</v>
      </c>
      <c r="W36" s="80">
        <f>IF(P36=0,"-",V36/P36)</f>
        <v>0.5</v>
      </c>
      <c r="X36" s="185">
        <v>53000</v>
      </c>
      <c r="Y36" s="186">
        <f>IFERROR(X36/P36,"-")</f>
        <v>13250</v>
      </c>
      <c r="Z36" s="186">
        <f>IFERROR(X36/V36,"-")</f>
        <v>26500</v>
      </c>
      <c r="AA36" s="180">
        <f>SUM(X36:X37)-SUM(J36:J37)</f>
        <v>77000</v>
      </c>
      <c r="AB36" s="83">
        <f>SUM(X36:X37)/SUM(J36:J37)</f>
        <v>1.5347222222222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2</v>
      </c>
      <c r="BF36" s="111">
        <f>IF(P36=0,"",IF(BE36=0,"",(BE36/P36)))</f>
        <v>0.5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2</v>
      </c>
      <c r="BX36" s="125">
        <f>IF(P36=0,"",IF(BW36=0,"",(BW36/P36)))</f>
        <v>0.5</v>
      </c>
      <c r="BY36" s="126">
        <v>2</v>
      </c>
      <c r="BZ36" s="127">
        <f>IFERROR(BY36/BW36,"-")</f>
        <v>1</v>
      </c>
      <c r="CA36" s="128">
        <v>53000</v>
      </c>
      <c r="CB36" s="129">
        <f>IFERROR(CA36/BW36,"-")</f>
        <v>26500</v>
      </c>
      <c r="CC36" s="130">
        <v>1</v>
      </c>
      <c r="CD36" s="130"/>
      <c r="CE36" s="130">
        <v>1</v>
      </c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2</v>
      </c>
      <c r="CP36" s="139">
        <v>53000</v>
      </c>
      <c r="CQ36" s="139">
        <v>51000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144</v>
      </c>
      <c r="C37" s="189"/>
      <c r="D37" s="189" t="s">
        <v>101</v>
      </c>
      <c r="E37" s="189" t="s">
        <v>142</v>
      </c>
      <c r="F37" s="189" t="s">
        <v>75</v>
      </c>
      <c r="G37" s="88"/>
      <c r="H37" s="88"/>
      <c r="I37" s="88"/>
      <c r="J37" s="180"/>
      <c r="K37" s="79">
        <v>25</v>
      </c>
      <c r="L37" s="79">
        <v>20</v>
      </c>
      <c r="M37" s="79">
        <v>17</v>
      </c>
      <c r="N37" s="89">
        <v>8</v>
      </c>
      <c r="O37" s="90">
        <v>0</v>
      </c>
      <c r="P37" s="91">
        <f>N37+O37</f>
        <v>8</v>
      </c>
      <c r="Q37" s="80">
        <f>IFERROR(P37/M37,"-")</f>
        <v>0.47058823529412</v>
      </c>
      <c r="R37" s="79">
        <v>1</v>
      </c>
      <c r="S37" s="79">
        <v>5</v>
      </c>
      <c r="T37" s="80">
        <f>IFERROR(R37/(P37),"-")</f>
        <v>0.125</v>
      </c>
      <c r="U37" s="186"/>
      <c r="V37" s="82">
        <v>7</v>
      </c>
      <c r="W37" s="80">
        <f>IF(P37=0,"-",V37/P37)</f>
        <v>0.875</v>
      </c>
      <c r="X37" s="185">
        <v>168000</v>
      </c>
      <c r="Y37" s="186">
        <f>IFERROR(X37/P37,"-")</f>
        <v>21000</v>
      </c>
      <c r="Z37" s="186">
        <f>IFERROR(X37/V37,"-")</f>
        <v>24000</v>
      </c>
      <c r="AA37" s="180"/>
      <c r="AB37" s="83"/>
      <c r="AC37" s="77"/>
      <c r="AD37" s="92">
        <v>1</v>
      </c>
      <c r="AE37" s="93">
        <f>IF(P37=0,"",IF(AD37=0,"",(AD37/P37)))</f>
        <v>0.125</v>
      </c>
      <c r="AF37" s="92">
        <v>1</v>
      </c>
      <c r="AG37" s="94">
        <f>IFERROR(AF37/AD37,"-")</f>
        <v>1</v>
      </c>
      <c r="AH37" s="95">
        <v>35000</v>
      </c>
      <c r="AI37" s="96">
        <f>IFERROR(AH37/AD37,"-")</f>
        <v>35000</v>
      </c>
      <c r="AJ37" s="97"/>
      <c r="AK37" s="97"/>
      <c r="AL37" s="97">
        <v>1</v>
      </c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0.125</v>
      </c>
      <c r="BG37" s="110">
        <v>1</v>
      </c>
      <c r="BH37" s="112">
        <f>IFERROR(BG37/BE37,"-")</f>
        <v>1</v>
      </c>
      <c r="BI37" s="113">
        <v>3000</v>
      </c>
      <c r="BJ37" s="114">
        <f>IFERROR(BI37/BE37,"-")</f>
        <v>3000</v>
      </c>
      <c r="BK37" s="115">
        <v>1</v>
      </c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>
        <v>4</v>
      </c>
      <c r="BX37" s="125">
        <f>IF(P37=0,"",IF(BW37=0,"",(BW37/P37)))</f>
        <v>0.5</v>
      </c>
      <c r="BY37" s="126">
        <v>4</v>
      </c>
      <c r="BZ37" s="127">
        <f>IFERROR(BY37/BW37,"-")</f>
        <v>1</v>
      </c>
      <c r="CA37" s="128">
        <v>80000</v>
      </c>
      <c r="CB37" s="129">
        <f>IFERROR(CA37/BW37,"-")</f>
        <v>20000</v>
      </c>
      <c r="CC37" s="130">
        <v>2</v>
      </c>
      <c r="CD37" s="130">
        <v>1</v>
      </c>
      <c r="CE37" s="130">
        <v>1</v>
      </c>
      <c r="CF37" s="131">
        <v>2</v>
      </c>
      <c r="CG37" s="132">
        <f>IF(P37=0,"",IF(CF37=0,"",(CF37/P37)))</f>
        <v>0.25</v>
      </c>
      <c r="CH37" s="133">
        <v>1</v>
      </c>
      <c r="CI37" s="134">
        <f>IFERROR(CH37/CF37,"-")</f>
        <v>0.5</v>
      </c>
      <c r="CJ37" s="135">
        <v>50000</v>
      </c>
      <c r="CK37" s="136">
        <f>IFERROR(CJ37/CF37,"-")</f>
        <v>25000</v>
      </c>
      <c r="CL37" s="137"/>
      <c r="CM37" s="137"/>
      <c r="CN37" s="137">
        <v>1</v>
      </c>
      <c r="CO37" s="138">
        <v>7</v>
      </c>
      <c r="CP37" s="139">
        <v>168000</v>
      </c>
      <c r="CQ37" s="139">
        <v>63000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1.0972222222222</v>
      </c>
      <c r="B38" s="189" t="s">
        <v>145</v>
      </c>
      <c r="C38" s="189"/>
      <c r="D38" s="189" t="s">
        <v>117</v>
      </c>
      <c r="E38" s="189" t="s">
        <v>118</v>
      </c>
      <c r="F38" s="189" t="s">
        <v>63</v>
      </c>
      <c r="G38" s="88" t="s">
        <v>64</v>
      </c>
      <c r="H38" s="88" t="s">
        <v>85</v>
      </c>
      <c r="I38" s="191" t="s">
        <v>91</v>
      </c>
      <c r="J38" s="180">
        <v>144000</v>
      </c>
      <c r="K38" s="79">
        <v>29</v>
      </c>
      <c r="L38" s="79">
        <v>0</v>
      </c>
      <c r="M38" s="79">
        <v>107</v>
      </c>
      <c r="N38" s="89">
        <v>11</v>
      </c>
      <c r="O38" s="90">
        <v>0</v>
      </c>
      <c r="P38" s="91">
        <f>N38+O38</f>
        <v>11</v>
      </c>
      <c r="Q38" s="80">
        <f>IFERROR(P38/M38,"-")</f>
        <v>0.10280373831776</v>
      </c>
      <c r="R38" s="79">
        <v>0</v>
      </c>
      <c r="S38" s="79">
        <v>5</v>
      </c>
      <c r="T38" s="80">
        <f>IFERROR(R38/(P38),"-")</f>
        <v>0</v>
      </c>
      <c r="U38" s="186">
        <f>IFERROR(J38/SUM(N38:O39),"-")</f>
        <v>8000</v>
      </c>
      <c r="V38" s="82">
        <v>2</v>
      </c>
      <c r="W38" s="80">
        <f>IF(P38=0,"-",V38/P38)</f>
        <v>0.18181818181818</v>
      </c>
      <c r="X38" s="185">
        <v>13000</v>
      </c>
      <c r="Y38" s="186">
        <f>IFERROR(X38/P38,"-")</f>
        <v>1181.8181818182</v>
      </c>
      <c r="Z38" s="186">
        <f>IFERROR(X38/V38,"-")</f>
        <v>6500</v>
      </c>
      <c r="AA38" s="180">
        <f>SUM(X38:X39)-SUM(J38:J39)</f>
        <v>14000</v>
      </c>
      <c r="AB38" s="83">
        <f>SUM(X38:X39)/SUM(J38:J39)</f>
        <v>1.0972222222222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0.090909090909091</v>
      </c>
      <c r="AO38" s="98">
        <v>1</v>
      </c>
      <c r="AP38" s="100">
        <f>IFERROR(AO38/AM38,"-")</f>
        <v>1</v>
      </c>
      <c r="AQ38" s="101">
        <v>5000</v>
      </c>
      <c r="AR38" s="102">
        <f>IFERROR(AQ38/AM38,"-")</f>
        <v>5000</v>
      </c>
      <c r="AS38" s="103">
        <v>1</v>
      </c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3</v>
      </c>
      <c r="BF38" s="111">
        <f>IF(P38=0,"",IF(BE38=0,"",(BE38/P38)))</f>
        <v>0.27272727272727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6</v>
      </c>
      <c r="BO38" s="118">
        <f>IF(P38=0,"",IF(BN38=0,"",(BN38/P38)))</f>
        <v>0.54545454545455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1</v>
      </c>
      <c r="BX38" s="125">
        <f>IF(P38=0,"",IF(BW38=0,"",(BW38/P38)))</f>
        <v>0.090909090909091</v>
      </c>
      <c r="BY38" s="126">
        <v>1</v>
      </c>
      <c r="BZ38" s="127">
        <f>IFERROR(BY38/BW38,"-")</f>
        <v>1</v>
      </c>
      <c r="CA38" s="128">
        <v>8000</v>
      </c>
      <c r="CB38" s="129">
        <f>IFERROR(CA38/BW38,"-")</f>
        <v>8000</v>
      </c>
      <c r="CC38" s="130"/>
      <c r="CD38" s="130">
        <v>1</v>
      </c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2</v>
      </c>
      <c r="CP38" s="139">
        <v>13000</v>
      </c>
      <c r="CQ38" s="139">
        <v>8000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146</v>
      </c>
      <c r="C39" s="189"/>
      <c r="D39" s="189" t="s">
        <v>117</v>
      </c>
      <c r="E39" s="189" t="s">
        <v>118</v>
      </c>
      <c r="F39" s="189" t="s">
        <v>75</v>
      </c>
      <c r="G39" s="88"/>
      <c r="H39" s="88"/>
      <c r="I39" s="88"/>
      <c r="J39" s="180"/>
      <c r="K39" s="79">
        <v>30</v>
      </c>
      <c r="L39" s="79">
        <v>27</v>
      </c>
      <c r="M39" s="79">
        <v>10</v>
      </c>
      <c r="N39" s="89">
        <v>7</v>
      </c>
      <c r="O39" s="90">
        <v>0</v>
      </c>
      <c r="P39" s="91">
        <f>N39+O39</f>
        <v>7</v>
      </c>
      <c r="Q39" s="80">
        <f>IFERROR(P39/M39,"-")</f>
        <v>0.7</v>
      </c>
      <c r="R39" s="79">
        <v>1</v>
      </c>
      <c r="S39" s="79">
        <v>3</v>
      </c>
      <c r="T39" s="80">
        <f>IFERROR(R39/(P39),"-")</f>
        <v>0.14285714285714</v>
      </c>
      <c r="U39" s="186"/>
      <c r="V39" s="82">
        <v>3</v>
      </c>
      <c r="W39" s="80">
        <f>IF(P39=0,"-",V39/P39)</f>
        <v>0.42857142857143</v>
      </c>
      <c r="X39" s="185">
        <v>145000</v>
      </c>
      <c r="Y39" s="186">
        <f>IFERROR(X39/P39,"-")</f>
        <v>20714.285714286</v>
      </c>
      <c r="Z39" s="186">
        <f>IFERROR(X39/V39,"-")</f>
        <v>48333.333333333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4</v>
      </c>
      <c r="BF39" s="111">
        <f>IF(P39=0,"",IF(BE39=0,"",(BE39/P39)))</f>
        <v>0.57142857142857</v>
      </c>
      <c r="BG39" s="110">
        <v>2</v>
      </c>
      <c r="BH39" s="112">
        <f>IFERROR(BG39/BE39,"-")</f>
        <v>0.5</v>
      </c>
      <c r="BI39" s="113">
        <v>81000</v>
      </c>
      <c r="BJ39" s="114">
        <f>IFERROR(BI39/BE39,"-")</f>
        <v>20250</v>
      </c>
      <c r="BK39" s="115"/>
      <c r="BL39" s="115"/>
      <c r="BM39" s="115">
        <v>2</v>
      </c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>
        <v>3</v>
      </c>
      <c r="BX39" s="125">
        <f>IF(P39=0,"",IF(BW39=0,"",(BW39/P39)))</f>
        <v>0.42857142857143</v>
      </c>
      <c r="BY39" s="126">
        <v>2</v>
      </c>
      <c r="BZ39" s="127">
        <f>IFERROR(BY39/BW39,"-")</f>
        <v>0.66666666666667</v>
      </c>
      <c r="CA39" s="128">
        <v>150000</v>
      </c>
      <c r="CB39" s="129">
        <f>IFERROR(CA39/BW39,"-")</f>
        <v>50000</v>
      </c>
      <c r="CC39" s="130"/>
      <c r="CD39" s="130"/>
      <c r="CE39" s="130">
        <v>2</v>
      </c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3</v>
      </c>
      <c r="CP39" s="139">
        <v>145000</v>
      </c>
      <c r="CQ39" s="139">
        <v>86000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1.4222222222222</v>
      </c>
      <c r="B40" s="189" t="s">
        <v>147</v>
      </c>
      <c r="C40" s="189"/>
      <c r="D40" s="189" t="s">
        <v>101</v>
      </c>
      <c r="E40" s="189" t="s">
        <v>79</v>
      </c>
      <c r="F40" s="189" t="s">
        <v>63</v>
      </c>
      <c r="G40" s="88" t="s">
        <v>68</v>
      </c>
      <c r="H40" s="88" t="s">
        <v>85</v>
      </c>
      <c r="I40" s="191" t="s">
        <v>86</v>
      </c>
      <c r="J40" s="180">
        <v>180000</v>
      </c>
      <c r="K40" s="79">
        <v>19</v>
      </c>
      <c r="L40" s="79">
        <v>0</v>
      </c>
      <c r="M40" s="79">
        <v>84</v>
      </c>
      <c r="N40" s="89">
        <v>6</v>
      </c>
      <c r="O40" s="90">
        <v>0</v>
      </c>
      <c r="P40" s="91">
        <f>N40+O40</f>
        <v>6</v>
      </c>
      <c r="Q40" s="80">
        <f>IFERROR(P40/M40,"-")</f>
        <v>0.071428571428571</v>
      </c>
      <c r="R40" s="79">
        <v>2</v>
      </c>
      <c r="S40" s="79">
        <v>2</v>
      </c>
      <c r="T40" s="80">
        <f>IFERROR(R40/(P40),"-")</f>
        <v>0.33333333333333</v>
      </c>
      <c r="U40" s="186">
        <f>IFERROR(J40/SUM(N40:O41),"-")</f>
        <v>20000</v>
      </c>
      <c r="V40" s="82">
        <v>2</v>
      </c>
      <c r="W40" s="80">
        <f>IF(P40=0,"-",V40/P40)</f>
        <v>0.33333333333333</v>
      </c>
      <c r="X40" s="185">
        <v>71000</v>
      </c>
      <c r="Y40" s="186">
        <f>IFERROR(X40/P40,"-")</f>
        <v>11833.333333333</v>
      </c>
      <c r="Z40" s="186">
        <f>IFERROR(X40/V40,"-")</f>
        <v>35500</v>
      </c>
      <c r="AA40" s="180">
        <f>SUM(X40:X41)-SUM(J40:J41)</f>
        <v>76000</v>
      </c>
      <c r="AB40" s="83">
        <f>SUM(X40:X41)/SUM(J40:J41)</f>
        <v>1.4222222222222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0.16666666666667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2</v>
      </c>
      <c r="BO40" s="118">
        <f>IF(P40=0,"",IF(BN40=0,"",(BN40/P40)))</f>
        <v>0.33333333333333</v>
      </c>
      <c r="BP40" s="119">
        <v>1</v>
      </c>
      <c r="BQ40" s="120">
        <f>IFERROR(BP40/BN40,"-")</f>
        <v>0.5</v>
      </c>
      <c r="BR40" s="121">
        <v>66000</v>
      </c>
      <c r="BS40" s="122">
        <f>IFERROR(BR40/BN40,"-")</f>
        <v>33000</v>
      </c>
      <c r="BT40" s="123"/>
      <c r="BU40" s="123"/>
      <c r="BV40" s="123">
        <v>1</v>
      </c>
      <c r="BW40" s="124">
        <v>2</v>
      </c>
      <c r="BX40" s="125">
        <f>IF(P40=0,"",IF(BW40=0,"",(BW40/P40)))</f>
        <v>0.33333333333333</v>
      </c>
      <c r="BY40" s="126">
        <v>1</v>
      </c>
      <c r="BZ40" s="127">
        <f>IFERROR(BY40/BW40,"-")</f>
        <v>0.5</v>
      </c>
      <c r="CA40" s="128">
        <v>5000</v>
      </c>
      <c r="CB40" s="129">
        <f>IFERROR(CA40/BW40,"-")</f>
        <v>2500</v>
      </c>
      <c r="CC40" s="130"/>
      <c r="CD40" s="130"/>
      <c r="CE40" s="130">
        <v>1</v>
      </c>
      <c r="CF40" s="131">
        <v>1</v>
      </c>
      <c r="CG40" s="132">
        <f>IF(P40=0,"",IF(CF40=0,"",(CF40/P40)))</f>
        <v>0.16666666666667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2</v>
      </c>
      <c r="CP40" s="139">
        <v>71000</v>
      </c>
      <c r="CQ40" s="139">
        <v>66000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148</v>
      </c>
      <c r="C41" s="189"/>
      <c r="D41" s="189" t="s">
        <v>101</v>
      </c>
      <c r="E41" s="189" t="s">
        <v>79</v>
      </c>
      <c r="F41" s="189" t="s">
        <v>75</v>
      </c>
      <c r="G41" s="88"/>
      <c r="H41" s="88"/>
      <c r="I41" s="88"/>
      <c r="J41" s="180"/>
      <c r="K41" s="79">
        <v>33</v>
      </c>
      <c r="L41" s="79">
        <v>24</v>
      </c>
      <c r="M41" s="79">
        <v>13</v>
      </c>
      <c r="N41" s="89">
        <v>3</v>
      </c>
      <c r="O41" s="90">
        <v>0</v>
      </c>
      <c r="P41" s="91">
        <f>N41+O41</f>
        <v>3</v>
      </c>
      <c r="Q41" s="80">
        <f>IFERROR(P41/M41,"-")</f>
        <v>0.23076923076923</v>
      </c>
      <c r="R41" s="79">
        <v>0</v>
      </c>
      <c r="S41" s="79">
        <v>2</v>
      </c>
      <c r="T41" s="80">
        <f>IFERROR(R41/(P41),"-")</f>
        <v>0</v>
      </c>
      <c r="U41" s="186"/>
      <c r="V41" s="82">
        <v>1</v>
      </c>
      <c r="W41" s="80">
        <f>IF(P41=0,"-",V41/P41)</f>
        <v>0.33333333333333</v>
      </c>
      <c r="X41" s="185">
        <v>185000</v>
      </c>
      <c r="Y41" s="186">
        <f>IFERROR(X41/P41,"-")</f>
        <v>61666.666666667</v>
      </c>
      <c r="Z41" s="186">
        <f>IFERROR(X41/V41,"-")</f>
        <v>185000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>
        <v>3</v>
      </c>
      <c r="BX41" s="125">
        <f>IF(P41=0,"",IF(BW41=0,"",(BW41/P41)))</f>
        <v>1</v>
      </c>
      <c r="BY41" s="126">
        <v>2</v>
      </c>
      <c r="BZ41" s="127">
        <f>IFERROR(BY41/BW41,"-")</f>
        <v>0.66666666666667</v>
      </c>
      <c r="CA41" s="128">
        <v>242000</v>
      </c>
      <c r="CB41" s="129">
        <f>IFERROR(CA41/BW41,"-")</f>
        <v>80666.666666667</v>
      </c>
      <c r="CC41" s="130"/>
      <c r="CD41" s="130"/>
      <c r="CE41" s="130">
        <v>2</v>
      </c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185000</v>
      </c>
      <c r="CQ41" s="139">
        <v>202000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78">
        <f>AB42</f>
        <v>0.12222222222222</v>
      </c>
      <c r="B42" s="189" t="s">
        <v>149</v>
      </c>
      <c r="C42" s="189"/>
      <c r="D42" s="189" t="s">
        <v>101</v>
      </c>
      <c r="E42" s="189" t="s">
        <v>79</v>
      </c>
      <c r="F42" s="189" t="s">
        <v>63</v>
      </c>
      <c r="G42" s="88" t="s">
        <v>84</v>
      </c>
      <c r="H42" s="88" t="s">
        <v>150</v>
      </c>
      <c r="I42" s="88" t="s">
        <v>107</v>
      </c>
      <c r="J42" s="180">
        <v>180000</v>
      </c>
      <c r="K42" s="79">
        <v>30</v>
      </c>
      <c r="L42" s="79">
        <v>0</v>
      </c>
      <c r="M42" s="79">
        <v>79</v>
      </c>
      <c r="N42" s="89">
        <v>9</v>
      </c>
      <c r="O42" s="90">
        <v>0</v>
      </c>
      <c r="P42" s="91">
        <f>N42+O42</f>
        <v>9</v>
      </c>
      <c r="Q42" s="80">
        <f>IFERROR(P42/M42,"-")</f>
        <v>0.11392405063291</v>
      </c>
      <c r="R42" s="79">
        <v>2</v>
      </c>
      <c r="S42" s="79">
        <v>4</v>
      </c>
      <c r="T42" s="80">
        <f>IFERROR(R42/(P42),"-")</f>
        <v>0.22222222222222</v>
      </c>
      <c r="U42" s="186">
        <f>IFERROR(J42/SUM(N42:O43),"-")</f>
        <v>13846.153846154</v>
      </c>
      <c r="V42" s="82">
        <v>3</v>
      </c>
      <c r="W42" s="80">
        <f>IF(P42=0,"-",V42/P42)</f>
        <v>0.33333333333333</v>
      </c>
      <c r="X42" s="185">
        <v>22000</v>
      </c>
      <c r="Y42" s="186">
        <f>IFERROR(X42/P42,"-")</f>
        <v>2444.4444444444</v>
      </c>
      <c r="Z42" s="186">
        <f>IFERROR(X42/V42,"-")</f>
        <v>7333.3333333333</v>
      </c>
      <c r="AA42" s="180">
        <f>SUM(X42:X43)-SUM(J42:J43)</f>
        <v>-158000</v>
      </c>
      <c r="AB42" s="83">
        <f>SUM(X42:X43)/SUM(J42:J43)</f>
        <v>0.12222222222222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0.11111111111111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3</v>
      </c>
      <c r="BO42" s="118">
        <f>IF(P42=0,"",IF(BN42=0,"",(BN42/P42)))</f>
        <v>0.33333333333333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4</v>
      </c>
      <c r="BX42" s="125">
        <f>IF(P42=0,"",IF(BW42=0,"",(BW42/P42)))</f>
        <v>0.44444444444444</v>
      </c>
      <c r="BY42" s="126">
        <v>3</v>
      </c>
      <c r="BZ42" s="127">
        <f>IFERROR(BY42/BW42,"-")</f>
        <v>0.75</v>
      </c>
      <c r="CA42" s="128">
        <v>22000</v>
      </c>
      <c r="CB42" s="129">
        <f>IFERROR(CA42/BW42,"-")</f>
        <v>5500</v>
      </c>
      <c r="CC42" s="130">
        <v>2</v>
      </c>
      <c r="CD42" s="130"/>
      <c r="CE42" s="130">
        <v>1</v>
      </c>
      <c r="CF42" s="131">
        <v>1</v>
      </c>
      <c r="CG42" s="132">
        <f>IF(P42=0,"",IF(CF42=0,"",(CF42/P42)))</f>
        <v>0.11111111111111</v>
      </c>
      <c r="CH42" s="133"/>
      <c r="CI42" s="134">
        <f>IFERROR(CH42/CF42,"-")</f>
        <v>0</v>
      </c>
      <c r="CJ42" s="135"/>
      <c r="CK42" s="136">
        <f>IFERROR(CJ42/CF42,"-")</f>
        <v>0</v>
      </c>
      <c r="CL42" s="137"/>
      <c r="CM42" s="137"/>
      <c r="CN42" s="137"/>
      <c r="CO42" s="138">
        <v>3</v>
      </c>
      <c r="CP42" s="139">
        <v>22000</v>
      </c>
      <c r="CQ42" s="139">
        <v>16000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151</v>
      </c>
      <c r="C43" s="189"/>
      <c r="D43" s="189" t="s">
        <v>101</v>
      </c>
      <c r="E43" s="189" t="s">
        <v>79</v>
      </c>
      <c r="F43" s="189" t="s">
        <v>75</v>
      </c>
      <c r="G43" s="88"/>
      <c r="H43" s="88"/>
      <c r="I43" s="88"/>
      <c r="J43" s="180"/>
      <c r="K43" s="79">
        <v>35</v>
      </c>
      <c r="L43" s="79">
        <v>27</v>
      </c>
      <c r="M43" s="79">
        <v>22</v>
      </c>
      <c r="N43" s="89">
        <v>4</v>
      </c>
      <c r="O43" s="90">
        <v>0</v>
      </c>
      <c r="P43" s="91">
        <f>N43+O43</f>
        <v>4</v>
      </c>
      <c r="Q43" s="80">
        <f>IFERROR(P43/M43,"-")</f>
        <v>0.18181818181818</v>
      </c>
      <c r="R43" s="79">
        <v>0</v>
      </c>
      <c r="S43" s="79">
        <v>2</v>
      </c>
      <c r="T43" s="80">
        <f>IFERROR(R43/(P43),"-")</f>
        <v>0</v>
      </c>
      <c r="U43" s="186"/>
      <c r="V43" s="82">
        <v>0</v>
      </c>
      <c r="W43" s="80">
        <f>IF(P43=0,"-",V43/P43)</f>
        <v>0</v>
      </c>
      <c r="X43" s="185">
        <v>0</v>
      </c>
      <c r="Y43" s="186">
        <f>IFERROR(X43/P43,"-")</f>
        <v>0</v>
      </c>
      <c r="Z43" s="186" t="str">
        <f>IFERROR(X43/V43,"-")</f>
        <v>-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0.25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2</v>
      </c>
      <c r="BO43" s="118">
        <f>IF(P43=0,"",IF(BN43=0,"",(BN43/P43)))</f>
        <v>0.5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>
        <v>1</v>
      </c>
      <c r="CG43" s="132">
        <f>IF(P43=0,"",IF(CF43=0,"",(CF43/P43)))</f>
        <v>0.25</v>
      </c>
      <c r="CH43" s="133"/>
      <c r="CI43" s="134">
        <f>IFERROR(CH43/CF43,"-")</f>
        <v>0</v>
      </c>
      <c r="CJ43" s="135"/>
      <c r="CK43" s="136">
        <f>IFERROR(CJ43/CF43,"-")</f>
        <v>0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0.038461538461538</v>
      </c>
      <c r="B44" s="189" t="s">
        <v>152</v>
      </c>
      <c r="C44" s="189"/>
      <c r="D44" s="189" t="s">
        <v>106</v>
      </c>
      <c r="E44" s="189" t="s">
        <v>83</v>
      </c>
      <c r="F44" s="189" t="s">
        <v>63</v>
      </c>
      <c r="G44" s="88" t="s">
        <v>80</v>
      </c>
      <c r="H44" s="88" t="s">
        <v>85</v>
      </c>
      <c r="I44" s="190" t="s">
        <v>153</v>
      </c>
      <c r="J44" s="180">
        <v>156000</v>
      </c>
      <c r="K44" s="79">
        <v>13</v>
      </c>
      <c r="L44" s="79">
        <v>0</v>
      </c>
      <c r="M44" s="79">
        <v>46</v>
      </c>
      <c r="N44" s="89">
        <v>6</v>
      </c>
      <c r="O44" s="90">
        <v>0</v>
      </c>
      <c r="P44" s="91">
        <f>N44+O44</f>
        <v>6</v>
      </c>
      <c r="Q44" s="80">
        <f>IFERROR(P44/M44,"-")</f>
        <v>0.1304347826087</v>
      </c>
      <c r="R44" s="79">
        <v>0</v>
      </c>
      <c r="S44" s="79">
        <v>4</v>
      </c>
      <c r="T44" s="80">
        <f>IFERROR(R44/(P44),"-")</f>
        <v>0</v>
      </c>
      <c r="U44" s="186">
        <f>IFERROR(J44/SUM(N44:O45),"-")</f>
        <v>17333.333333333</v>
      </c>
      <c r="V44" s="82">
        <v>2</v>
      </c>
      <c r="W44" s="80">
        <f>IF(P44=0,"-",V44/P44)</f>
        <v>0.33333333333333</v>
      </c>
      <c r="X44" s="185">
        <v>6000</v>
      </c>
      <c r="Y44" s="186">
        <f>IFERROR(X44/P44,"-")</f>
        <v>1000</v>
      </c>
      <c r="Z44" s="186">
        <f>IFERROR(X44/V44,"-")</f>
        <v>3000</v>
      </c>
      <c r="AA44" s="180">
        <f>SUM(X44:X45)-SUM(J44:J45)</f>
        <v>-150000</v>
      </c>
      <c r="AB44" s="83">
        <f>SUM(X44:X45)/SUM(J44:J45)</f>
        <v>0.038461538461538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5</v>
      </c>
      <c r="BO44" s="118">
        <f>IF(P44=0,"",IF(BN44=0,"",(BN44/P44)))</f>
        <v>0.83333333333333</v>
      </c>
      <c r="BP44" s="119">
        <v>2</v>
      </c>
      <c r="BQ44" s="120">
        <f>IFERROR(BP44/BN44,"-")</f>
        <v>0.4</v>
      </c>
      <c r="BR44" s="121">
        <v>12000</v>
      </c>
      <c r="BS44" s="122">
        <f>IFERROR(BR44/BN44,"-")</f>
        <v>2400</v>
      </c>
      <c r="BT44" s="123">
        <v>1</v>
      </c>
      <c r="BU44" s="123"/>
      <c r="BV44" s="123">
        <v>1</v>
      </c>
      <c r="BW44" s="124">
        <v>1</v>
      </c>
      <c r="BX44" s="125">
        <f>IF(P44=0,"",IF(BW44=0,"",(BW44/P44)))</f>
        <v>0.16666666666667</v>
      </c>
      <c r="BY44" s="126">
        <v>1</v>
      </c>
      <c r="BZ44" s="127">
        <f>IFERROR(BY44/BW44,"-")</f>
        <v>1</v>
      </c>
      <c r="CA44" s="128">
        <v>3000</v>
      </c>
      <c r="CB44" s="129">
        <f>IFERROR(CA44/BW44,"-")</f>
        <v>3000</v>
      </c>
      <c r="CC44" s="130">
        <v>1</v>
      </c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2</v>
      </c>
      <c r="CP44" s="139">
        <v>6000</v>
      </c>
      <c r="CQ44" s="139">
        <v>9000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154</v>
      </c>
      <c r="C45" s="189"/>
      <c r="D45" s="189" t="s">
        <v>106</v>
      </c>
      <c r="E45" s="189" t="s">
        <v>83</v>
      </c>
      <c r="F45" s="189" t="s">
        <v>75</v>
      </c>
      <c r="G45" s="88"/>
      <c r="H45" s="88"/>
      <c r="I45" s="88"/>
      <c r="J45" s="180"/>
      <c r="K45" s="79">
        <v>22</v>
      </c>
      <c r="L45" s="79">
        <v>16</v>
      </c>
      <c r="M45" s="79">
        <v>9</v>
      </c>
      <c r="N45" s="89">
        <v>3</v>
      </c>
      <c r="O45" s="90">
        <v>0</v>
      </c>
      <c r="P45" s="91">
        <f>N45+O45</f>
        <v>3</v>
      </c>
      <c r="Q45" s="80">
        <f>IFERROR(P45/M45,"-")</f>
        <v>0.33333333333333</v>
      </c>
      <c r="R45" s="79">
        <v>0</v>
      </c>
      <c r="S45" s="79">
        <v>0</v>
      </c>
      <c r="T45" s="80">
        <f>IFERROR(R45/(P45),"-")</f>
        <v>0</v>
      </c>
      <c r="U45" s="186"/>
      <c r="V45" s="82">
        <v>0</v>
      </c>
      <c r="W45" s="80">
        <f>IF(P45=0,"-",V45/P45)</f>
        <v>0</v>
      </c>
      <c r="X45" s="185">
        <v>0</v>
      </c>
      <c r="Y45" s="186">
        <f>IFERROR(X45/P45,"-")</f>
        <v>0</v>
      </c>
      <c r="Z45" s="186" t="str">
        <f>IFERROR(X45/V45,"-")</f>
        <v>-</v>
      </c>
      <c r="AA45" s="180"/>
      <c r="AB45" s="83"/>
      <c r="AC45" s="77"/>
      <c r="AD45" s="92">
        <v>1</v>
      </c>
      <c r="AE45" s="93">
        <f>IF(P45=0,"",IF(AD45=0,"",(AD45/P45)))</f>
        <v>0.33333333333333</v>
      </c>
      <c r="AF45" s="92"/>
      <c r="AG45" s="94">
        <f>IFERROR(AF45/AD45,"-")</f>
        <v>0</v>
      </c>
      <c r="AH45" s="95"/>
      <c r="AI45" s="96">
        <f>IFERROR(AH45/AD45,"-")</f>
        <v>0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>
        <v>2</v>
      </c>
      <c r="BX45" s="125">
        <f>IF(P45=0,"",IF(BW45=0,"",(BW45/P45)))</f>
        <v>0.66666666666667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0.1025641025641</v>
      </c>
      <c r="B46" s="189" t="s">
        <v>155</v>
      </c>
      <c r="C46" s="189"/>
      <c r="D46" s="189" t="s">
        <v>156</v>
      </c>
      <c r="E46" s="189" t="s">
        <v>157</v>
      </c>
      <c r="F46" s="189" t="s">
        <v>63</v>
      </c>
      <c r="G46" s="88" t="s">
        <v>80</v>
      </c>
      <c r="H46" s="88" t="s">
        <v>85</v>
      </c>
      <c r="I46" s="191" t="s">
        <v>91</v>
      </c>
      <c r="J46" s="180">
        <v>156000</v>
      </c>
      <c r="K46" s="79">
        <v>25</v>
      </c>
      <c r="L46" s="79">
        <v>0</v>
      </c>
      <c r="M46" s="79">
        <v>135</v>
      </c>
      <c r="N46" s="89">
        <v>7</v>
      </c>
      <c r="O46" s="90">
        <v>0</v>
      </c>
      <c r="P46" s="91">
        <f>N46+O46</f>
        <v>7</v>
      </c>
      <c r="Q46" s="80">
        <f>IFERROR(P46/M46,"-")</f>
        <v>0.051851851851852</v>
      </c>
      <c r="R46" s="79">
        <v>0</v>
      </c>
      <c r="S46" s="79">
        <v>6</v>
      </c>
      <c r="T46" s="80">
        <f>IFERROR(R46/(P46),"-")</f>
        <v>0</v>
      </c>
      <c r="U46" s="186">
        <f>IFERROR(J46/SUM(N46:O47),"-")</f>
        <v>13000</v>
      </c>
      <c r="V46" s="82">
        <v>1</v>
      </c>
      <c r="W46" s="80">
        <f>IF(P46=0,"-",V46/P46)</f>
        <v>0.14285714285714</v>
      </c>
      <c r="X46" s="185">
        <v>6000</v>
      </c>
      <c r="Y46" s="186">
        <f>IFERROR(X46/P46,"-")</f>
        <v>857.14285714286</v>
      </c>
      <c r="Z46" s="186">
        <f>IFERROR(X46/V46,"-")</f>
        <v>6000</v>
      </c>
      <c r="AA46" s="180">
        <f>SUM(X46:X47)-SUM(J46:J47)</f>
        <v>-140000</v>
      </c>
      <c r="AB46" s="83">
        <f>SUM(X46:X47)/SUM(J46:J47)</f>
        <v>0.1025641025641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0.14285714285714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4</v>
      </c>
      <c r="BO46" s="118">
        <f>IF(P46=0,"",IF(BN46=0,"",(BN46/P46)))</f>
        <v>0.57142857142857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2</v>
      </c>
      <c r="BX46" s="125">
        <f>IF(P46=0,"",IF(BW46=0,"",(BW46/P46)))</f>
        <v>0.28571428571429</v>
      </c>
      <c r="BY46" s="126">
        <v>1</v>
      </c>
      <c r="BZ46" s="127">
        <f>IFERROR(BY46/BW46,"-")</f>
        <v>0.5</v>
      </c>
      <c r="CA46" s="128">
        <v>6000</v>
      </c>
      <c r="CB46" s="129">
        <f>IFERROR(CA46/BW46,"-")</f>
        <v>3000</v>
      </c>
      <c r="CC46" s="130"/>
      <c r="CD46" s="130">
        <v>1</v>
      </c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6000</v>
      </c>
      <c r="CQ46" s="139">
        <v>6000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158</v>
      </c>
      <c r="C47" s="189"/>
      <c r="D47" s="189" t="s">
        <v>156</v>
      </c>
      <c r="E47" s="189" t="s">
        <v>157</v>
      </c>
      <c r="F47" s="189" t="s">
        <v>75</v>
      </c>
      <c r="G47" s="88"/>
      <c r="H47" s="88"/>
      <c r="I47" s="88"/>
      <c r="J47" s="180"/>
      <c r="K47" s="79">
        <v>41</v>
      </c>
      <c r="L47" s="79">
        <v>33</v>
      </c>
      <c r="M47" s="79">
        <v>7</v>
      </c>
      <c r="N47" s="89">
        <v>5</v>
      </c>
      <c r="O47" s="90">
        <v>0</v>
      </c>
      <c r="P47" s="91">
        <f>N47+O47</f>
        <v>5</v>
      </c>
      <c r="Q47" s="80">
        <f>IFERROR(P47/M47,"-")</f>
        <v>0.71428571428571</v>
      </c>
      <c r="R47" s="79">
        <v>0</v>
      </c>
      <c r="S47" s="79">
        <v>2</v>
      </c>
      <c r="T47" s="80">
        <f>IFERROR(R47/(P47),"-")</f>
        <v>0</v>
      </c>
      <c r="U47" s="186"/>
      <c r="V47" s="82">
        <v>0</v>
      </c>
      <c r="W47" s="80">
        <f>IF(P47=0,"-",V47/P47)</f>
        <v>0</v>
      </c>
      <c r="X47" s="185">
        <v>10000</v>
      </c>
      <c r="Y47" s="186">
        <f>IFERROR(X47/P47,"-")</f>
        <v>2000</v>
      </c>
      <c r="Z47" s="186" t="str">
        <f>IFERROR(X47/V47,"-")</f>
        <v>-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4</v>
      </c>
      <c r="BO47" s="118">
        <f>IF(P47=0,"",IF(BN47=0,"",(BN47/P47)))</f>
        <v>0.8</v>
      </c>
      <c r="BP47" s="119">
        <v>1</v>
      </c>
      <c r="BQ47" s="120">
        <f>IFERROR(BP47/BN47,"-")</f>
        <v>0.25</v>
      </c>
      <c r="BR47" s="121">
        <v>20000</v>
      </c>
      <c r="BS47" s="122">
        <f>IFERROR(BR47/BN47,"-")</f>
        <v>5000</v>
      </c>
      <c r="BT47" s="123"/>
      <c r="BU47" s="123"/>
      <c r="BV47" s="123">
        <v>1</v>
      </c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>
        <v>1</v>
      </c>
      <c r="CG47" s="132">
        <f>IF(P47=0,"",IF(CF47=0,"",(CF47/P47)))</f>
        <v>0.2</v>
      </c>
      <c r="CH47" s="133"/>
      <c r="CI47" s="134">
        <f>IFERROR(CH47/CF47,"-")</f>
        <v>0</v>
      </c>
      <c r="CJ47" s="135"/>
      <c r="CK47" s="136">
        <f>IFERROR(CJ47/CF47,"-")</f>
        <v>0</v>
      </c>
      <c r="CL47" s="137"/>
      <c r="CM47" s="137"/>
      <c r="CN47" s="137"/>
      <c r="CO47" s="138">
        <v>0</v>
      </c>
      <c r="CP47" s="139">
        <v>10000</v>
      </c>
      <c r="CQ47" s="139">
        <v>20000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0.49305555555556</v>
      </c>
      <c r="B48" s="189" t="s">
        <v>159</v>
      </c>
      <c r="C48" s="189"/>
      <c r="D48" s="189" t="s">
        <v>101</v>
      </c>
      <c r="E48" s="189" t="s">
        <v>83</v>
      </c>
      <c r="F48" s="189" t="s">
        <v>63</v>
      </c>
      <c r="G48" s="88" t="s">
        <v>160</v>
      </c>
      <c r="H48" s="88" t="s">
        <v>65</v>
      </c>
      <c r="I48" s="191" t="s">
        <v>161</v>
      </c>
      <c r="J48" s="180">
        <v>144000</v>
      </c>
      <c r="K48" s="79">
        <v>11</v>
      </c>
      <c r="L48" s="79">
        <v>0</v>
      </c>
      <c r="M48" s="79">
        <v>73</v>
      </c>
      <c r="N48" s="89">
        <v>5</v>
      </c>
      <c r="O48" s="90">
        <v>0</v>
      </c>
      <c r="P48" s="91">
        <f>N48+O48</f>
        <v>5</v>
      </c>
      <c r="Q48" s="80">
        <f>IFERROR(P48/M48,"-")</f>
        <v>0.068493150684932</v>
      </c>
      <c r="R48" s="79">
        <v>1</v>
      </c>
      <c r="S48" s="79">
        <v>1</v>
      </c>
      <c r="T48" s="80">
        <f>IFERROR(R48/(P48),"-")</f>
        <v>0.2</v>
      </c>
      <c r="U48" s="186">
        <f>IFERROR(J48/SUM(N48:O49),"-")</f>
        <v>16000</v>
      </c>
      <c r="V48" s="82">
        <v>1</v>
      </c>
      <c r="W48" s="80">
        <f>IF(P48=0,"-",V48/P48)</f>
        <v>0.2</v>
      </c>
      <c r="X48" s="185">
        <v>1000</v>
      </c>
      <c r="Y48" s="186">
        <f>IFERROR(X48/P48,"-")</f>
        <v>200</v>
      </c>
      <c r="Z48" s="186">
        <f>IFERROR(X48/V48,"-")</f>
        <v>1000</v>
      </c>
      <c r="AA48" s="180">
        <f>SUM(X48:X49)-SUM(J48:J49)</f>
        <v>-73000</v>
      </c>
      <c r="AB48" s="83">
        <f>SUM(X48:X49)/SUM(J48:J49)</f>
        <v>0.49305555555556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>
        <v>1</v>
      </c>
      <c r="AN48" s="99">
        <f>IF(P48=0,"",IF(AM48=0,"",(AM48/P48)))</f>
        <v>0.2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>
        <v>1</v>
      </c>
      <c r="AW48" s="105">
        <f>IF(P48=0,"",IF(AV48=0,"",(AV48/P48)))</f>
        <v>0.2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>
        <v>1</v>
      </c>
      <c r="BF48" s="111">
        <f>IF(P48=0,"",IF(BE48=0,"",(BE48/P48)))</f>
        <v>0.2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>
        <v>2</v>
      </c>
      <c r="BX48" s="125">
        <f>IF(P48=0,"",IF(BW48=0,"",(BW48/P48)))</f>
        <v>0.4</v>
      </c>
      <c r="BY48" s="126">
        <v>1</v>
      </c>
      <c r="BZ48" s="127">
        <f>IFERROR(BY48/BW48,"-")</f>
        <v>0.5</v>
      </c>
      <c r="CA48" s="128">
        <v>1000</v>
      </c>
      <c r="CB48" s="129">
        <f>IFERROR(CA48/BW48,"-")</f>
        <v>500</v>
      </c>
      <c r="CC48" s="130">
        <v>1</v>
      </c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1000</v>
      </c>
      <c r="CQ48" s="139">
        <v>1000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162</v>
      </c>
      <c r="C49" s="189"/>
      <c r="D49" s="189" t="s">
        <v>101</v>
      </c>
      <c r="E49" s="189" t="s">
        <v>83</v>
      </c>
      <c r="F49" s="189" t="s">
        <v>75</v>
      </c>
      <c r="G49" s="88"/>
      <c r="H49" s="88"/>
      <c r="I49" s="88"/>
      <c r="J49" s="180"/>
      <c r="K49" s="79">
        <v>28</v>
      </c>
      <c r="L49" s="79">
        <v>21</v>
      </c>
      <c r="M49" s="79">
        <v>19</v>
      </c>
      <c r="N49" s="89">
        <v>4</v>
      </c>
      <c r="O49" s="90">
        <v>0</v>
      </c>
      <c r="P49" s="91">
        <f>N49+O49</f>
        <v>4</v>
      </c>
      <c r="Q49" s="80">
        <f>IFERROR(P49/M49,"-")</f>
        <v>0.21052631578947</v>
      </c>
      <c r="R49" s="79">
        <v>1</v>
      </c>
      <c r="S49" s="79">
        <v>1</v>
      </c>
      <c r="T49" s="80">
        <f>IFERROR(R49/(P49),"-")</f>
        <v>0.25</v>
      </c>
      <c r="U49" s="186"/>
      <c r="V49" s="82">
        <v>1</v>
      </c>
      <c r="W49" s="80">
        <f>IF(P49=0,"-",V49/P49)</f>
        <v>0.25</v>
      </c>
      <c r="X49" s="185">
        <v>70000</v>
      </c>
      <c r="Y49" s="186">
        <f>IFERROR(X49/P49,"-")</f>
        <v>17500</v>
      </c>
      <c r="Z49" s="186">
        <f>IFERROR(X49/V49,"-")</f>
        <v>70000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2</v>
      </c>
      <c r="BO49" s="118">
        <f>IF(P49=0,"",IF(BN49=0,"",(BN49/P49)))</f>
        <v>0.5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1</v>
      </c>
      <c r="BX49" s="125">
        <f>IF(P49=0,"",IF(BW49=0,"",(BW49/P49)))</f>
        <v>0.25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>
        <v>1</v>
      </c>
      <c r="CG49" s="132">
        <f>IF(P49=0,"",IF(CF49=0,"",(CF49/P49)))</f>
        <v>0.25</v>
      </c>
      <c r="CH49" s="133">
        <v>1</v>
      </c>
      <c r="CI49" s="134">
        <f>IFERROR(CH49/CF49,"-")</f>
        <v>1</v>
      </c>
      <c r="CJ49" s="135">
        <v>70000</v>
      </c>
      <c r="CK49" s="136">
        <f>IFERROR(CJ49/CF49,"-")</f>
        <v>70000</v>
      </c>
      <c r="CL49" s="137"/>
      <c r="CM49" s="137"/>
      <c r="CN49" s="137">
        <v>1</v>
      </c>
      <c r="CO49" s="138">
        <v>1</v>
      </c>
      <c r="CP49" s="139">
        <v>70000</v>
      </c>
      <c r="CQ49" s="139">
        <v>70000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2.1944444444444</v>
      </c>
      <c r="B50" s="189" t="s">
        <v>163</v>
      </c>
      <c r="C50" s="189"/>
      <c r="D50" s="189" t="s">
        <v>106</v>
      </c>
      <c r="E50" s="189" t="s">
        <v>90</v>
      </c>
      <c r="F50" s="189" t="s">
        <v>63</v>
      </c>
      <c r="G50" s="88" t="s">
        <v>160</v>
      </c>
      <c r="H50" s="88" t="s">
        <v>65</v>
      </c>
      <c r="I50" s="88" t="s">
        <v>107</v>
      </c>
      <c r="J50" s="180">
        <v>144000</v>
      </c>
      <c r="K50" s="79">
        <v>8</v>
      </c>
      <c r="L50" s="79">
        <v>0</v>
      </c>
      <c r="M50" s="79">
        <v>36</v>
      </c>
      <c r="N50" s="89">
        <v>4</v>
      </c>
      <c r="O50" s="90">
        <v>0</v>
      </c>
      <c r="P50" s="91">
        <f>N50+O50</f>
        <v>4</v>
      </c>
      <c r="Q50" s="80">
        <f>IFERROR(P50/M50,"-")</f>
        <v>0.11111111111111</v>
      </c>
      <c r="R50" s="79">
        <v>0</v>
      </c>
      <c r="S50" s="79">
        <v>4</v>
      </c>
      <c r="T50" s="80">
        <f>IFERROR(R50/(P50),"-")</f>
        <v>0</v>
      </c>
      <c r="U50" s="186">
        <f>IFERROR(J50/SUM(N50:O51),"-")</f>
        <v>24000</v>
      </c>
      <c r="V50" s="82">
        <v>3</v>
      </c>
      <c r="W50" s="80">
        <f>IF(P50=0,"-",V50/P50)</f>
        <v>0.75</v>
      </c>
      <c r="X50" s="185">
        <v>43000</v>
      </c>
      <c r="Y50" s="186">
        <f>IFERROR(X50/P50,"-")</f>
        <v>10750</v>
      </c>
      <c r="Z50" s="186">
        <f>IFERROR(X50/V50,"-")</f>
        <v>14333.333333333</v>
      </c>
      <c r="AA50" s="180">
        <f>SUM(X50:X51)-SUM(J50:J51)</f>
        <v>172000</v>
      </c>
      <c r="AB50" s="83">
        <f>SUM(X50:X51)/SUM(J50:J51)</f>
        <v>2.1944444444444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>
        <v>1</v>
      </c>
      <c r="AW50" s="105">
        <f>IF(P50=0,"",IF(AV50=0,"",(AV50/P50)))</f>
        <v>0.25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>
        <v>1</v>
      </c>
      <c r="BF50" s="111">
        <f>IF(P50=0,"",IF(BE50=0,"",(BE50/P50)))</f>
        <v>0.25</v>
      </c>
      <c r="BG50" s="110">
        <v>1</v>
      </c>
      <c r="BH50" s="112">
        <f>IFERROR(BG50/BE50,"-")</f>
        <v>1</v>
      </c>
      <c r="BI50" s="113">
        <v>3000</v>
      </c>
      <c r="BJ50" s="114">
        <f>IFERROR(BI50/BE50,"-")</f>
        <v>3000</v>
      </c>
      <c r="BK50" s="115">
        <v>1</v>
      </c>
      <c r="BL50" s="115"/>
      <c r="BM50" s="115"/>
      <c r="BN50" s="117">
        <v>2</v>
      </c>
      <c r="BO50" s="118">
        <f>IF(P50=0,"",IF(BN50=0,"",(BN50/P50)))</f>
        <v>0.5</v>
      </c>
      <c r="BP50" s="119">
        <v>2</v>
      </c>
      <c r="BQ50" s="120">
        <f>IFERROR(BP50/BN50,"-")</f>
        <v>1</v>
      </c>
      <c r="BR50" s="121">
        <v>40000</v>
      </c>
      <c r="BS50" s="122">
        <f>IFERROR(BR50/BN50,"-")</f>
        <v>20000</v>
      </c>
      <c r="BT50" s="123"/>
      <c r="BU50" s="123">
        <v>1</v>
      </c>
      <c r="BV50" s="123">
        <v>1</v>
      </c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3</v>
      </c>
      <c r="CP50" s="139">
        <v>43000</v>
      </c>
      <c r="CQ50" s="139">
        <v>35000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164</v>
      </c>
      <c r="C51" s="189"/>
      <c r="D51" s="189" t="s">
        <v>106</v>
      </c>
      <c r="E51" s="189" t="s">
        <v>90</v>
      </c>
      <c r="F51" s="189" t="s">
        <v>75</v>
      </c>
      <c r="G51" s="88"/>
      <c r="H51" s="88"/>
      <c r="I51" s="88"/>
      <c r="J51" s="180"/>
      <c r="K51" s="79">
        <v>51</v>
      </c>
      <c r="L51" s="79">
        <v>26</v>
      </c>
      <c r="M51" s="79">
        <v>23</v>
      </c>
      <c r="N51" s="89">
        <v>2</v>
      </c>
      <c r="O51" s="90">
        <v>0</v>
      </c>
      <c r="P51" s="91">
        <f>N51+O51</f>
        <v>2</v>
      </c>
      <c r="Q51" s="80">
        <f>IFERROR(P51/M51,"-")</f>
        <v>0.08695652173913</v>
      </c>
      <c r="R51" s="79">
        <v>1</v>
      </c>
      <c r="S51" s="79">
        <v>1</v>
      </c>
      <c r="T51" s="80">
        <f>IFERROR(R51/(P51),"-")</f>
        <v>0.5</v>
      </c>
      <c r="U51" s="186"/>
      <c r="V51" s="82">
        <v>2</v>
      </c>
      <c r="W51" s="80">
        <f>IF(P51=0,"-",V51/P51)</f>
        <v>1</v>
      </c>
      <c r="X51" s="185">
        <v>273000</v>
      </c>
      <c r="Y51" s="186">
        <f>IFERROR(X51/P51,"-")</f>
        <v>136500</v>
      </c>
      <c r="Z51" s="186">
        <f>IFERROR(X51/V51,"-")</f>
        <v>136500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>
        <f>IF(P51=0,"",IF(BN51=0,"",(BN51/P51)))</f>
        <v>0</v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>
        <v>2</v>
      </c>
      <c r="BX51" s="125">
        <f>IF(P51=0,"",IF(BW51=0,"",(BW51/P51)))</f>
        <v>1</v>
      </c>
      <c r="BY51" s="126">
        <v>2</v>
      </c>
      <c r="BZ51" s="127">
        <f>IFERROR(BY51/BW51,"-")</f>
        <v>1</v>
      </c>
      <c r="CA51" s="128">
        <v>273000</v>
      </c>
      <c r="CB51" s="129">
        <f>IFERROR(CA51/BW51,"-")</f>
        <v>136500</v>
      </c>
      <c r="CC51" s="130">
        <v>1</v>
      </c>
      <c r="CD51" s="130"/>
      <c r="CE51" s="130">
        <v>1</v>
      </c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2</v>
      </c>
      <c r="CP51" s="139">
        <v>273000</v>
      </c>
      <c r="CQ51" s="139">
        <v>223000</v>
      </c>
      <c r="CR51" s="139"/>
      <c r="CS51" s="140" t="str">
        <f>IF(AND(CQ51=0,CR51=0),"",IF(AND(CQ51&lt;=100000,CR51&lt;=100000),"",IF(CQ51/CP51&gt;0.7,"男高",IF(CR51/CP51&gt;0.7,"女高",""))))</f>
        <v>男高</v>
      </c>
    </row>
    <row r="52" spans="1:98">
      <c r="A52" s="78">
        <f>AB52</f>
        <v>1.125</v>
      </c>
      <c r="B52" s="189" t="s">
        <v>165</v>
      </c>
      <c r="C52" s="189"/>
      <c r="D52" s="189" t="s">
        <v>101</v>
      </c>
      <c r="E52" s="189" t="s">
        <v>79</v>
      </c>
      <c r="F52" s="189" t="s">
        <v>63</v>
      </c>
      <c r="G52" s="88" t="s">
        <v>166</v>
      </c>
      <c r="H52" s="88" t="s">
        <v>85</v>
      </c>
      <c r="I52" s="190" t="s">
        <v>167</v>
      </c>
      <c r="J52" s="180">
        <v>96000</v>
      </c>
      <c r="K52" s="79">
        <v>9</v>
      </c>
      <c r="L52" s="79">
        <v>0</v>
      </c>
      <c r="M52" s="79">
        <v>29</v>
      </c>
      <c r="N52" s="89">
        <v>1</v>
      </c>
      <c r="O52" s="90">
        <v>0</v>
      </c>
      <c r="P52" s="91">
        <f>N52+O52</f>
        <v>1</v>
      </c>
      <c r="Q52" s="80">
        <f>IFERROR(P52/M52,"-")</f>
        <v>0.03448275862069</v>
      </c>
      <c r="R52" s="79">
        <v>0</v>
      </c>
      <c r="S52" s="79">
        <v>0</v>
      </c>
      <c r="T52" s="80">
        <f>IFERROR(R52/(P52),"-")</f>
        <v>0</v>
      </c>
      <c r="U52" s="186">
        <f>IFERROR(J52/SUM(N52:O53),"-")</f>
        <v>16000</v>
      </c>
      <c r="V52" s="82">
        <v>1</v>
      </c>
      <c r="W52" s="80">
        <f>IF(P52=0,"-",V52/P52)</f>
        <v>1</v>
      </c>
      <c r="X52" s="185">
        <v>3000</v>
      </c>
      <c r="Y52" s="186">
        <f>IFERROR(X52/P52,"-")</f>
        <v>3000</v>
      </c>
      <c r="Z52" s="186">
        <f>IFERROR(X52/V52,"-")</f>
        <v>3000</v>
      </c>
      <c r="AA52" s="180">
        <f>SUM(X52:X53)-SUM(J52:J53)</f>
        <v>12000</v>
      </c>
      <c r="AB52" s="83">
        <f>SUM(X52:X53)/SUM(J52:J53)</f>
        <v>1.125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1</v>
      </c>
      <c r="BO52" s="118">
        <f>IF(P52=0,"",IF(BN52=0,"",(BN52/P52)))</f>
        <v>1</v>
      </c>
      <c r="BP52" s="119">
        <v>1</v>
      </c>
      <c r="BQ52" s="120">
        <f>IFERROR(BP52/BN52,"-")</f>
        <v>1</v>
      </c>
      <c r="BR52" s="121">
        <v>3000</v>
      </c>
      <c r="BS52" s="122">
        <f>IFERROR(BR52/BN52,"-")</f>
        <v>3000</v>
      </c>
      <c r="BT52" s="123">
        <v>1</v>
      </c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3000</v>
      </c>
      <c r="CQ52" s="139">
        <v>3000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168</v>
      </c>
      <c r="C53" s="189"/>
      <c r="D53" s="189" t="s">
        <v>101</v>
      </c>
      <c r="E53" s="189" t="s">
        <v>79</v>
      </c>
      <c r="F53" s="189" t="s">
        <v>75</v>
      </c>
      <c r="G53" s="88"/>
      <c r="H53" s="88"/>
      <c r="I53" s="88"/>
      <c r="J53" s="180"/>
      <c r="K53" s="79">
        <v>22</v>
      </c>
      <c r="L53" s="79">
        <v>18</v>
      </c>
      <c r="M53" s="79">
        <v>3</v>
      </c>
      <c r="N53" s="89">
        <v>5</v>
      </c>
      <c r="O53" s="90">
        <v>0</v>
      </c>
      <c r="P53" s="91">
        <f>N53+O53</f>
        <v>5</v>
      </c>
      <c r="Q53" s="80">
        <f>IFERROR(P53/M53,"-")</f>
        <v>1.6666666666667</v>
      </c>
      <c r="R53" s="79">
        <v>0</v>
      </c>
      <c r="S53" s="79">
        <v>1</v>
      </c>
      <c r="T53" s="80">
        <f>IFERROR(R53/(P53),"-")</f>
        <v>0</v>
      </c>
      <c r="U53" s="186"/>
      <c r="V53" s="82">
        <v>0</v>
      </c>
      <c r="W53" s="80">
        <f>IF(P53=0,"-",V53/P53)</f>
        <v>0</v>
      </c>
      <c r="X53" s="185">
        <v>105000</v>
      </c>
      <c r="Y53" s="186">
        <f>IFERROR(X53/P53,"-")</f>
        <v>21000</v>
      </c>
      <c r="Z53" s="186" t="str">
        <f>IFERROR(X53/V53,"-")</f>
        <v>-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0.2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>
        <v>3</v>
      </c>
      <c r="BX53" s="125">
        <f>IF(P53=0,"",IF(BW53=0,"",(BW53/P53)))</f>
        <v>0.6</v>
      </c>
      <c r="BY53" s="126">
        <v>2</v>
      </c>
      <c r="BZ53" s="127">
        <f>IFERROR(BY53/BW53,"-")</f>
        <v>0.66666666666667</v>
      </c>
      <c r="CA53" s="128">
        <v>378000</v>
      </c>
      <c r="CB53" s="129">
        <f>IFERROR(CA53/BW53,"-")</f>
        <v>126000</v>
      </c>
      <c r="CC53" s="130"/>
      <c r="CD53" s="130"/>
      <c r="CE53" s="130">
        <v>2</v>
      </c>
      <c r="CF53" s="131">
        <v>1</v>
      </c>
      <c r="CG53" s="132">
        <f>IF(P53=0,"",IF(CF53=0,"",(CF53/P53)))</f>
        <v>0.2</v>
      </c>
      <c r="CH53" s="133">
        <v>1</v>
      </c>
      <c r="CI53" s="134">
        <f>IFERROR(CH53/CF53,"-")</f>
        <v>1</v>
      </c>
      <c r="CJ53" s="135">
        <v>56000</v>
      </c>
      <c r="CK53" s="136">
        <f>IFERROR(CJ53/CF53,"-")</f>
        <v>56000</v>
      </c>
      <c r="CL53" s="137"/>
      <c r="CM53" s="137"/>
      <c r="CN53" s="137">
        <v>1</v>
      </c>
      <c r="CO53" s="138">
        <v>0</v>
      </c>
      <c r="CP53" s="139">
        <v>105000</v>
      </c>
      <c r="CQ53" s="139">
        <v>280000</v>
      </c>
      <c r="CR53" s="139"/>
      <c r="CS53" s="140" t="str">
        <f>IF(AND(CQ53=0,CR53=0),"",IF(AND(CQ53&lt;=100000,CR53&lt;=100000),"",IF(CQ53/CP53&gt;0.7,"男高",IF(CR53/CP53&gt;0.7,"女高",""))))</f>
        <v>男高</v>
      </c>
    </row>
    <row r="54" spans="1:98">
      <c r="A54" s="78">
        <f>AB54</f>
        <v>0</v>
      </c>
      <c r="B54" s="189" t="s">
        <v>169</v>
      </c>
      <c r="C54" s="189"/>
      <c r="D54" s="189" t="s">
        <v>124</v>
      </c>
      <c r="E54" s="189" t="s">
        <v>83</v>
      </c>
      <c r="F54" s="189" t="s">
        <v>63</v>
      </c>
      <c r="G54" s="88" t="s">
        <v>166</v>
      </c>
      <c r="H54" s="88" t="s">
        <v>85</v>
      </c>
      <c r="I54" s="190" t="s">
        <v>103</v>
      </c>
      <c r="J54" s="180">
        <v>96000</v>
      </c>
      <c r="K54" s="79">
        <v>11</v>
      </c>
      <c r="L54" s="79">
        <v>0</v>
      </c>
      <c r="M54" s="79">
        <v>32</v>
      </c>
      <c r="N54" s="89">
        <v>2</v>
      </c>
      <c r="O54" s="90">
        <v>0</v>
      </c>
      <c r="P54" s="91">
        <f>N54+O54</f>
        <v>2</v>
      </c>
      <c r="Q54" s="80">
        <f>IFERROR(P54/M54,"-")</f>
        <v>0.0625</v>
      </c>
      <c r="R54" s="79">
        <v>0</v>
      </c>
      <c r="S54" s="79">
        <v>1</v>
      </c>
      <c r="T54" s="80">
        <f>IFERROR(R54/(P54),"-")</f>
        <v>0</v>
      </c>
      <c r="U54" s="186">
        <f>IFERROR(J54/SUM(N54:O55),"-")</f>
        <v>19200</v>
      </c>
      <c r="V54" s="82">
        <v>0</v>
      </c>
      <c r="W54" s="80">
        <f>IF(P54=0,"-",V54/P54)</f>
        <v>0</v>
      </c>
      <c r="X54" s="185">
        <v>0</v>
      </c>
      <c r="Y54" s="186">
        <f>IFERROR(X54/P54,"-")</f>
        <v>0</v>
      </c>
      <c r="Z54" s="186" t="str">
        <f>IFERROR(X54/V54,"-")</f>
        <v>-</v>
      </c>
      <c r="AA54" s="180">
        <f>SUM(X54:X55)-SUM(J54:J55)</f>
        <v>-96000</v>
      </c>
      <c r="AB54" s="83">
        <f>SUM(X54:X55)/SUM(J54:J55)</f>
        <v>0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0.5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1</v>
      </c>
      <c r="BO54" s="118">
        <f>IF(P54=0,"",IF(BN54=0,"",(BN54/P54)))</f>
        <v>0.5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170</v>
      </c>
      <c r="C55" s="189"/>
      <c r="D55" s="189" t="s">
        <v>124</v>
      </c>
      <c r="E55" s="189" t="s">
        <v>83</v>
      </c>
      <c r="F55" s="189" t="s">
        <v>75</v>
      </c>
      <c r="G55" s="88"/>
      <c r="H55" s="88"/>
      <c r="I55" s="88"/>
      <c r="J55" s="180"/>
      <c r="K55" s="79">
        <v>19</v>
      </c>
      <c r="L55" s="79">
        <v>16</v>
      </c>
      <c r="M55" s="79">
        <v>5</v>
      </c>
      <c r="N55" s="89">
        <v>3</v>
      </c>
      <c r="O55" s="90">
        <v>0</v>
      </c>
      <c r="P55" s="91">
        <f>N55+O55</f>
        <v>3</v>
      </c>
      <c r="Q55" s="80">
        <f>IFERROR(P55/M55,"-")</f>
        <v>0.6</v>
      </c>
      <c r="R55" s="79">
        <v>0</v>
      </c>
      <c r="S55" s="79">
        <v>0</v>
      </c>
      <c r="T55" s="80">
        <f>IFERROR(R55/(P55),"-")</f>
        <v>0</v>
      </c>
      <c r="U55" s="186"/>
      <c r="V55" s="82">
        <v>0</v>
      </c>
      <c r="W55" s="80">
        <f>IF(P55=0,"-",V55/P55)</f>
        <v>0</v>
      </c>
      <c r="X55" s="185">
        <v>0</v>
      </c>
      <c r="Y55" s="186">
        <f>IFERROR(X55/P55,"-")</f>
        <v>0</v>
      </c>
      <c r="Z55" s="186" t="str">
        <f>IFERROR(X55/V55,"-")</f>
        <v>-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>
        <v>1</v>
      </c>
      <c r="AW55" s="105">
        <f>IF(P55=0,"",IF(AV55=0,"",(AV55/P55)))</f>
        <v>0.33333333333333</v>
      </c>
      <c r="AX55" s="104"/>
      <c r="AY55" s="106">
        <f>IFERROR(AX55/AV55,"-")</f>
        <v>0</v>
      </c>
      <c r="AZ55" s="107"/>
      <c r="BA55" s="108">
        <f>IFERROR(AZ55/AV55,"-")</f>
        <v>0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0.33333333333333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1</v>
      </c>
      <c r="BX55" s="125">
        <f>IF(P55=0,"",IF(BW55=0,"",(BW55/P55)))</f>
        <v>0.33333333333333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0.57843137254902</v>
      </c>
      <c r="B56" s="189" t="s">
        <v>171</v>
      </c>
      <c r="C56" s="189"/>
      <c r="D56" s="189" t="s">
        <v>172</v>
      </c>
      <c r="E56" s="189" t="s">
        <v>83</v>
      </c>
      <c r="F56" s="189" t="s">
        <v>63</v>
      </c>
      <c r="G56" s="88" t="s">
        <v>64</v>
      </c>
      <c r="H56" s="88" t="s">
        <v>173</v>
      </c>
      <c r="I56" s="191" t="s">
        <v>174</v>
      </c>
      <c r="J56" s="180">
        <v>102000</v>
      </c>
      <c r="K56" s="79">
        <v>14</v>
      </c>
      <c r="L56" s="79">
        <v>0</v>
      </c>
      <c r="M56" s="79">
        <v>50</v>
      </c>
      <c r="N56" s="89">
        <v>4</v>
      </c>
      <c r="O56" s="90">
        <v>0</v>
      </c>
      <c r="P56" s="91">
        <f>N56+O56</f>
        <v>4</v>
      </c>
      <c r="Q56" s="80">
        <f>IFERROR(P56/M56,"-")</f>
        <v>0.08</v>
      </c>
      <c r="R56" s="79">
        <v>0</v>
      </c>
      <c r="S56" s="79">
        <v>1</v>
      </c>
      <c r="T56" s="80">
        <f>IFERROR(R56/(P56),"-")</f>
        <v>0</v>
      </c>
      <c r="U56" s="186">
        <f>IFERROR(J56/SUM(N56:O57),"-")</f>
        <v>12750</v>
      </c>
      <c r="V56" s="82">
        <v>0</v>
      </c>
      <c r="W56" s="80">
        <f>IF(P56=0,"-",V56/P56)</f>
        <v>0</v>
      </c>
      <c r="X56" s="185">
        <v>0</v>
      </c>
      <c r="Y56" s="186">
        <f>IFERROR(X56/P56,"-")</f>
        <v>0</v>
      </c>
      <c r="Z56" s="186" t="str">
        <f>IFERROR(X56/V56,"-")</f>
        <v>-</v>
      </c>
      <c r="AA56" s="180">
        <f>SUM(X56:X57)-SUM(J56:J57)</f>
        <v>-43000</v>
      </c>
      <c r="AB56" s="83">
        <f>SUM(X56:X57)/SUM(J56:J57)</f>
        <v>0.57843137254902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2</v>
      </c>
      <c r="BF56" s="111">
        <f>IF(P56=0,"",IF(BE56=0,"",(BE56/P56)))</f>
        <v>0.5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2</v>
      </c>
      <c r="BO56" s="118">
        <f>IF(P56=0,"",IF(BN56=0,"",(BN56/P56)))</f>
        <v>0.5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175</v>
      </c>
      <c r="C57" s="189"/>
      <c r="D57" s="189" t="s">
        <v>172</v>
      </c>
      <c r="E57" s="189" t="s">
        <v>83</v>
      </c>
      <c r="F57" s="189" t="s">
        <v>75</v>
      </c>
      <c r="G57" s="88"/>
      <c r="H57" s="88"/>
      <c r="I57" s="88"/>
      <c r="J57" s="180"/>
      <c r="K57" s="79">
        <v>30</v>
      </c>
      <c r="L57" s="79">
        <v>20</v>
      </c>
      <c r="M57" s="79">
        <v>3</v>
      </c>
      <c r="N57" s="89">
        <v>4</v>
      </c>
      <c r="O57" s="90">
        <v>0</v>
      </c>
      <c r="P57" s="91">
        <f>N57+O57</f>
        <v>4</v>
      </c>
      <c r="Q57" s="80">
        <f>IFERROR(P57/M57,"-")</f>
        <v>1.3333333333333</v>
      </c>
      <c r="R57" s="79">
        <v>2</v>
      </c>
      <c r="S57" s="79">
        <v>1</v>
      </c>
      <c r="T57" s="80">
        <f>IFERROR(R57/(P57),"-")</f>
        <v>0.5</v>
      </c>
      <c r="U57" s="186"/>
      <c r="V57" s="82">
        <v>2</v>
      </c>
      <c r="W57" s="80">
        <f>IF(P57=0,"-",V57/P57)</f>
        <v>0.5</v>
      </c>
      <c r="X57" s="185">
        <v>59000</v>
      </c>
      <c r="Y57" s="186">
        <f>IFERROR(X57/P57,"-")</f>
        <v>14750</v>
      </c>
      <c r="Z57" s="186">
        <f>IFERROR(X57/V57,"-")</f>
        <v>29500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0.25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>
        <v>2</v>
      </c>
      <c r="BX57" s="125">
        <f>IF(P57=0,"",IF(BW57=0,"",(BW57/P57)))</f>
        <v>0.5</v>
      </c>
      <c r="BY57" s="126">
        <v>2</v>
      </c>
      <c r="BZ57" s="127">
        <f>IFERROR(BY57/BW57,"-")</f>
        <v>1</v>
      </c>
      <c r="CA57" s="128">
        <v>49000</v>
      </c>
      <c r="CB57" s="129">
        <f>IFERROR(CA57/BW57,"-")</f>
        <v>24500</v>
      </c>
      <c r="CC57" s="130">
        <v>1</v>
      </c>
      <c r="CD57" s="130"/>
      <c r="CE57" s="130">
        <v>1</v>
      </c>
      <c r="CF57" s="131">
        <v>1</v>
      </c>
      <c r="CG57" s="132">
        <f>IF(P57=0,"",IF(CF57=0,"",(CF57/P57)))</f>
        <v>0.25</v>
      </c>
      <c r="CH57" s="133">
        <v>1</v>
      </c>
      <c r="CI57" s="134">
        <f>IFERROR(CH57/CF57,"-")</f>
        <v>1</v>
      </c>
      <c r="CJ57" s="135">
        <v>10000</v>
      </c>
      <c r="CK57" s="136">
        <f>IFERROR(CJ57/CF57,"-")</f>
        <v>10000</v>
      </c>
      <c r="CL57" s="137"/>
      <c r="CM57" s="137">
        <v>1</v>
      </c>
      <c r="CN57" s="137"/>
      <c r="CO57" s="138">
        <v>2</v>
      </c>
      <c r="CP57" s="139">
        <v>59000</v>
      </c>
      <c r="CQ57" s="139">
        <v>44000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0.72549019607843</v>
      </c>
      <c r="B58" s="189" t="s">
        <v>176</v>
      </c>
      <c r="C58" s="189"/>
      <c r="D58" s="189" t="s">
        <v>101</v>
      </c>
      <c r="E58" s="189" t="s">
        <v>83</v>
      </c>
      <c r="F58" s="189" t="s">
        <v>63</v>
      </c>
      <c r="G58" s="88" t="s">
        <v>68</v>
      </c>
      <c r="H58" s="88" t="s">
        <v>173</v>
      </c>
      <c r="I58" s="88" t="s">
        <v>177</v>
      </c>
      <c r="J58" s="180">
        <v>102000</v>
      </c>
      <c r="K58" s="79">
        <v>14</v>
      </c>
      <c r="L58" s="79">
        <v>0</v>
      </c>
      <c r="M58" s="79">
        <v>56</v>
      </c>
      <c r="N58" s="89">
        <v>5</v>
      </c>
      <c r="O58" s="90">
        <v>0</v>
      </c>
      <c r="P58" s="91">
        <f>N58+O58</f>
        <v>5</v>
      </c>
      <c r="Q58" s="80">
        <f>IFERROR(P58/M58,"-")</f>
        <v>0.089285714285714</v>
      </c>
      <c r="R58" s="79">
        <v>1</v>
      </c>
      <c r="S58" s="79">
        <v>3</v>
      </c>
      <c r="T58" s="80">
        <f>IFERROR(R58/(P58),"-")</f>
        <v>0.2</v>
      </c>
      <c r="U58" s="186">
        <f>IFERROR(J58/SUM(N58:O59),"-")</f>
        <v>12750</v>
      </c>
      <c r="V58" s="82">
        <v>1</v>
      </c>
      <c r="W58" s="80">
        <f>IF(P58=0,"-",V58/P58)</f>
        <v>0.2</v>
      </c>
      <c r="X58" s="185">
        <v>20000</v>
      </c>
      <c r="Y58" s="186">
        <f>IFERROR(X58/P58,"-")</f>
        <v>4000</v>
      </c>
      <c r="Z58" s="186">
        <f>IFERROR(X58/V58,"-")</f>
        <v>20000</v>
      </c>
      <c r="AA58" s="180">
        <f>SUM(X58:X59)-SUM(J58:J59)</f>
        <v>-28000</v>
      </c>
      <c r="AB58" s="83">
        <f>SUM(X58:X59)/SUM(J58:J59)</f>
        <v>0.72549019607843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>
        <v>1</v>
      </c>
      <c r="AN58" s="99">
        <f>IF(P58=0,"",IF(AM58=0,"",(AM58/P58)))</f>
        <v>0.2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>
        <v>1</v>
      </c>
      <c r="AW58" s="105">
        <f>IF(P58=0,"",IF(AV58=0,"",(AV58/P58)))</f>
        <v>0.2</v>
      </c>
      <c r="AX58" s="104"/>
      <c r="AY58" s="106">
        <f>IFERROR(AX58/AV58,"-")</f>
        <v>0</v>
      </c>
      <c r="AZ58" s="107"/>
      <c r="BA58" s="108">
        <f>IFERROR(AZ58/AV58,"-")</f>
        <v>0</v>
      </c>
      <c r="BB58" s="109"/>
      <c r="BC58" s="109"/>
      <c r="BD58" s="109"/>
      <c r="BE58" s="110">
        <v>2</v>
      </c>
      <c r="BF58" s="111">
        <f>IF(P58=0,"",IF(BE58=0,"",(BE58/P58)))</f>
        <v>0.4</v>
      </c>
      <c r="BG58" s="110">
        <v>1</v>
      </c>
      <c r="BH58" s="112">
        <f>IFERROR(BG58/BE58,"-")</f>
        <v>0.5</v>
      </c>
      <c r="BI58" s="113">
        <v>20000</v>
      </c>
      <c r="BJ58" s="114">
        <f>IFERROR(BI58/BE58,"-")</f>
        <v>10000</v>
      </c>
      <c r="BK58" s="115"/>
      <c r="BL58" s="115"/>
      <c r="BM58" s="115">
        <v>1</v>
      </c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>
        <v>1</v>
      </c>
      <c r="BX58" s="125">
        <f>IF(P58=0,"",IF(BW58=0,"",(BW58/P58)))</f>
        <v>0.2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1</v>
      </c>
      <c r="CP58" s="139">
        <v>20000</v>
      </c>
      <c r="CQ58" s="139">
        <v>20000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178</v>
      </c>
      <c r="C59" s="189"/>
      <c r="D59" s="189" t="s">
        <v>101</v>
      </c>
      <c r="E59" s="189" t="s">
        <v>83</v>
      </c>
      <c r="F59" s="189" t="s">
        <v>75</v>
      </c>
      <c r="G59" s="88"/>
      <c r="H59" s="88"/>
      <c r="I59" s="88"/>
      <c r="J59" s="180"/>
      <c r="K59" s="79">
        <v>20</v>
      </c>
      <c r="L59" s="79">
        <v>19</v>
      </c>
      <c r="M59" s="79">
        <v>6</v>
      </c>
      <c r="N59" s="89">
        <v>3</v>
      </c>
      <c r="O59" s="90">
        <v>0</v>
      </c>
      <c r="P59" s="91">
        <f>N59+O59</f>
        <v>3</v>
      </c>
      <c r="Q59" s="80">
        <f>IFERROR(P59/M59,"-")</f>
        <v>0.5</v>
      </c>
      <c r="R59" s="79">
        <v>1</v>
      </c>
      <c r="S59" s="79">
        <v>0</v>
      </c>
      <c r="T59" s="80">
        <f>IFERROR(R59/(P59),"-")</f>
        <v>0.33333333333333</v>
      </c>
      <c r="U59" s="186"/>
      <c r="V59" s="82">
        <v>2</v>
      </c>
      <c r="W59" s="80">
        <f>IF(P59=0,"-",V59/P59)</f>
        <v>0.66666666666667</v>
      </c>
      <c r="X59" s="185">
        <v>54000</v>
      </c>
      <c r="Y59" s="186">
        <f>IFERROR(X59/P59,"-")</f>
        <v>18000</v>
      </c>
      <c r="Z59" s="186">
        <f>IFERROR(X59/V59,"-")</f>
        <v>27000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0.33333333333333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1</v>
      </c>
      <c r="BX59" s="125">
        <f>IF(P59=0,"",IF(BW59=0,"",(BW59/P59)))</f>
        <v>0.33333333333333</v>
      </c>
      <c r="BY59" s="126">
        <v>1</v>
      </c>
      <c r="BZ59" s="127">
        <f>IFERROR(BY59/BW59,"-")</f>
        <v>1</v>
      </c>
      <c r="CA59" s="128">
        <v>5000</v>
      </c>
      <c r="CB59" s="129">
        <f>IFERROR(CA59/BW59,"-")</f>
        <v>5000</v>
      </c>
      <c r="CC59" s="130">
        <v>1</v>
      </c>
      <c r="CD59" s="130"/>
      <c r="CE59" s="130"/>
      <c r="CF59" s="131">
        <v>1</v>
      </c>
      <c r="CG59" s="132">
        <f>IF(P59=0,"",IF(CF59=0,"",(CF59/P59)))</f>
        <v>0.33333333333333</v>
      </c>
      <c r="CH59" s="133">
        <v>1</v>
      </c>
      <c r="CI59" s="134">
        <f>IFERROR(CH59/CF59,"-")</f>
        <v>1</v>
      </c>
      <c r="CJ59" s="135">
        <v>49000</v>
      </c>
      <c r="CK59" s="136">
        <f>IFERROR(CJ59/CF59,"-")</f>
        <v>49000</v>
      </c>
      <c r="CL59" s="137"/>
      <c r="CM59" s="137"/>
      <c r="CN59" s="137">
        <v>1</v>
      </c>
      <c r="CO59" s="138">
        <v>2</v>
      </c>
      <c r="CP59" s="139">
        <v>54000</v>
      </c>
      <c r="CQ59" s="139">
        <v>49000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23.974358974359</v>
      </c>
      <c r="B60" s="189" t="s">
        <v>179</v>
      </c>
      <c r="C60" s="189"/>
      <c r="D60" s="189" t="s">
        <v>172</v>
      </c>
      <c r="E60" s="189" t="s">
        <v>90</v>
      </c>
      <c r="F60" s="189" t="s">
        <v>63</v>
      </c>
      <c r="G60" s="88" t="s">
        <v>97</v>
      </c>
      <c r="H60" s="88" t="s">
        <v>173</v>
      </c>
      <c r="I60" s="190" t="s">
        <v>167</v>
      </c>
      <c r="J60" s="180">
        <v>78000</v>
      </c>
      <c r="K60" s="79">
        <v>11</v>
      </c>
      <c r="L60" s="79">
        <v>0</v>
      </c>
      <c r="M60" s="79">
        <v>40</v>
      </c>
      <c r="N60" s="89">
        <v>3</v>
      </c>
      <c r="O60" s="90">
        <v>0</v>
      </c>
      <c r="P60" s="91">
        <f>N60+O60</f>
        <v>3</v>
      </c>
      <c r="Q60" s="80">
        <f>IFERROR(P60/M60,"-")</f>
        <v>0.075</v>
      </c>
      <c r="R60" s="79">
        <v>1</v>
      </c>
      <c r="S60" s="79">
        <v>2</v>
      </c>
      <c r="T60" s="80">
        <f>IFERROR(R60/(P60),"-")</f>
        <v>0.33333333333333</v>
      </c>
      <c r="U60" s="186">
        <f>IFERROR(J60/SUM(N60:O61),"-")</f>
        <v>13000</v>
      </c>
      <c r="V60" s="82">
        <v>1</v>
      </c>
      <c r="W60" s="80">
        <f>IF(P60=0,"-",V60/P60)</f>
        <v>0.33333333333333</v>
      </c>
      <c r="X60" s="185">
        <v>1861000</v>
      </c>
      <c r="Y60" s="186">
        <f>IFERROR(X60/P60,"-")</f>
        <v>620333.33333333</v>
      </c>
      <c r="Z60" s="186">
        <f>IFERROR(X60/V60,"-")</f>
        <v>1861000</v>
      </c>
      <c r="AA60" s="180">
        <f>SUM(X60:X61)-SUM(J60:J61)</f>
        <v>1792000</v>
      </c>
      <c r="AB60" s="83">
        <f>SUM(X60:X61)/SUM(J60:J61)</f>
        <v>23.974358974359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1</v>
      </c>
      <c r="BF60" s="111">
        <f>IF(P60=0,"",IF(BE60=0,"",(BE60/P60)))</f>
        <v>0.33333333333333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1</v>
      </c>
      <c r="BO60" s="118">
        <f>IF(P60=0,"",IF(BN60=0,"",(BN60/P60)))</f>
        <v>0.33333333333333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1</v>
      </c>
      <c r="BX60" s="125">
        <f>IF(P60=0,"",IF(BW60=0,"",(BW60/P60)))</f>
        <v>0.33333333333333</v>
      </c>
      <c r="BY60" s="126">
        <v>1</v>
      </c>
      <c r="BZ60" s="127">
        <f>IFERROR(BY60/BW60,"-")</f>
        <v>1</v>
      </c>
      <c r="CA60" s="128">
        <v>1861000</v>
      </c>
      <c r="CB60" s="129">
        <f>IFERROR(CA60/BW60,"-")</f>
        <v>1861000</v>
      </c>
      <c r="CC60" s="130"/>
      <c r="CD60" s="130"/>
      <c r="CE60" s="130">
        <v>1</v>
      </c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1</v>
      </c>
      <c r="CP60" s="139">
        <v>1861000</v>
      </c>
      <c r="CQ60" s="139">
        <v>1861000</v>
      </c>
      <c r="CR60" s="139"/>
      <c r="CS60" s="140" t="str">
        <f>IF(AND(CQ60=0,CR60=0),"",IF(AND(CQ60&lt;=100000,CR60&lt;=100000),"",IF(CQ60/CP60&gt;0.7,"男高",IF(CR60/CP60&gt;0.7,"女高",""))))</f>
        <v>男高</v>
      </c>
    </row>
    <row r="61" spans="1:98">
      <c r="A61" s="78"/>
      <c r="B61" s="189" t="s">
        <v>180</v>
      </c>
      <c r="C61" s="189"/>
      <c r="D61" s="189" t="s">
        <v>172</v>
      </c>
      <c r="E61" s="189" t="s">
        <v>90</v>
      </c>
      <c r="F61" s="189" t="s">
        <v>75</v>
      </c>
      <c r="G61" s="88"/>
      <c r="H61" s="88"/>
      <c r="I61" s="88"/>
      <c r="J61" s="180"/>
      <c r="K61" s="79">
        <v>41</v>
      </c>
      <c r="L61" s="79">
        <v>18</v>
      </c>
      <c r="M61" s="79">
        <v>5</v>
      </c>
      <c r="N61" s="89">
        <v>3</v>
      </c>
      <c r="O61" s="90">
        <v>0</v>
      </c>
      <c r="P61" s="91">
        <f>N61+O61</f>
        <v>3</v>
      </c>
      <c r="Q61" s="80">
        <f>IFERROR(P61/M61,"-")</f>
        <v>0.6</v>
      </c>
      <c r="R61" s="79">
        <v>0</v>
      </c>
      <c r="S61" s="79">
        <v>0</v>
      </c>
      <c r="T61" s="80">
        <f>IFERROR(R61/(P61),"-")</f>
        <v>0</v>
      </c>
      <c r="U61" s="186"/>
      <c r="V61" s="82">
        <v>2</v>
      </c>
      <c r="W61" s="80">
        <f>IF(P61=0,"-",V61/P61)</f>
        <v>0.66666666666667</v>
      </c>
      <c r="X61" s="185">
        <v>9000</v>
      </c>
      <c r="Y61" s="186">
        <f>IFERROR(X61/P61,"-")</f>
        <v>3000</v>
      </c>
      <c r="Z61" s="186">
        <f>IFERROR(X61/V61,"-")</f>
        <v>4500</v>
      </c>
      <c r="AA61" s="18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3</v>
      </c>
      <c r="BO61" s="118">
        <f>IF(P61=0,"",IF(BN61=0,"",(BN61/P61)))</f>
        <v>1</v>
      </c>
      <c r="BP61" s="119">
        <v>2</v>
      </c>
      <c r="BQ61" s="120">
        <f>IFERROR(BP61/BN61,"-")</f>
        <v>0.66666666666667</v>
      </c>
      <c r="BR61" s="121">
        <v>9000</v>
      </c>
      <c r="BS61" s="122">
        <f>IFERROR(BR61/BN61,"-")</f>
        <v>3000</v>
      </c>
      <c r="BT61" s="123">
        <v>1</v>
      </c>
      <c r="BU61" s="123">
        <v>1</v>
      </c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2</v>
      </c>
      <c r="CP61" s="139">
        <v>9000</v>
      </c>
      <c r="CQ61" s="139">
        <v>6000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</v>
      </c>
      <c r="B62" s="189" t="s">
        <v>181</v>
      </c>
      <c r="C62" s="189"/>
      <c r="D62" s="189"/>
      <c r="E62" s="189"/>
      <c r="F62" s="189" t="s">
        <v>63</v>
      </c>
      <c r="G62" s="88" t="s">
        <v>182</v>
      </c>
      <c r="H62" s="88" t="s">
        <v>183</v>
      </c>
      <c r="I62" s="88" t="s">
        <v>184</v>
      </c>
      <c r="J62" s="180">
        <v>96000</v>
      </c>
      <c r="K62" s="79">
        <v>14</v>
      </c>
      <c r="L62" s="79">
        <v>0</v>
      </c>
      <c r="M62" s="79">
        <v>92</v>
      </c>
      <c r="N62" s="89">
        <v>6</v>
      </c>
      <c r="O62" s="90">
        <v>0</v>
      </c>
      <c r="P62" s="91">
        <f>N62+O62</f>
        <v>6</v>
      </c>
      <c r="Q62" s="80">
        <f>IFERROR(P62/M62,"-")</f>
        <v>0.065217391304348</v>
      </c>
      <c r="R62" s="79">
        <v>0</v>
      </c>
      <c r="S62" s="79">
        <v>4</v>
      </c>
      <c r="T62" s="80">
        <f>IFERROR(R62/(P62),"-")</f>
        <v>0</v>
      </c>
      <c r="U62" s="186">
        <f>IFERROR(J62/SUM(N62:O63),"-")</f>
        <v>16000</v>
      </c>
      <c r="V62" s="82">
        <v>0</v>
      </c>
      <c r="W62" s="80">
        <f>IF(P62=0,"-",V62/P62)</f>
        <v>0</v>
      </c>
      <c r="X62" s="185">
        <v>0</v>
      </c>
      <c r="Y62" s="186">
        <f>IFERROR(X62/P62,"-")</f>
        <v>0</v>
      </c>
      <c r="Z62" s="186" t="str">
        <f>IFERROR(X62/V62,"-")</f>
        <v>-</v>
      </c>
      <c r="AA62" s="180">
        <f>SUM(X62:X63)-SUM(J62:J63)</f>
        <v>-96000</v>
      </c>
      <c r="AB62" s="83">
        <f>SUM(X62:X63)/SUM(J62:J63)</f>
        <v>0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5</v>
      </c>
      <c r="BF62" s="111">
        <f>IF(P62=0,"",IF(BE62=0,"",(BE62/P62)))</f>
        <v>0.83333333333333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1</v>
      </c>
      <c r="BO62" s="118">
        <f>IF(P62=0,"",IF(BN62=0,"",(BN62/P62)))</f>
        <v>0.16666666666667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185</v>
      </c>
      <c r="C63" s="189"/>
      <c r="D63" s="189"/>
      <c r="E63" s="189"/>
      <c r="F63" s="189" t="s">
        <v>75</v>
      </c>
      <c r="G63" s="88"/>
      <c r="H63" s="88"/>
      <c r="I63" s="88"/>
      <c r="J63" s="180"/>
      <c r="K63" s="79">
        <v>35</v>
      </c>
      <c r="L63" s="79">
        <v>15</v>
      </c>
      <c r="M63" s="79">
        <v>1</v>
      </c>
      <c r="N63" s="89">
        <v>0</v>
      </c>
      <c r="O63" s="90">
        <v>0</v>
      </c>
      <c r="P63" s="91">
        <f>N63+O63</f>
        <v>0</v>
      </c>
      <c r="Q63" s="80">
        <f>IFERROR(P63/M63,"-")</f>
        <v>0</v>
      </c>
      <c r="R63" s="79">
        <v>0</v>
      </c>
      <c r="S63" s="79">
        <v>0</v>
      </c>
      <c r="T63" s="80" t="str">
        <f>IFERROR(R63/(P63),"-")</f>
        <v>-</v>
      </c>
      <c r="U63" s="186"/>
      <c r="V63" s="82">
        <v>0</v>
      </c>
      <c r="W63" s="80" t="str">
        <f>IF(P63=0,"-",V63/P63)</f>
        <v>-</v>
      </c>
      <c r="X63" s="185">
        <v>0</v>
      </c>
      <c r="Y63" s="186" t="str">
        <f>IFERROR(X63/P63,"-")</f>
        <v>-</v>
      </c>
      <c r="Z63" s="186" t="str">
        <f>IFERROR(X63/V63,"-")</f>
        <v>-</v>
      </c>
      <c r="AA63" s="180"/>
      <c r="AB63" s="83"/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30"/>
      <c r="B64" s="85"/>
      <c r="C64" s="86"/>
      <c r="D64" s="86"/>
      <c r="E64" s="86"/>
      <c r="F64" s="87"/>
      <c r="G64" s="88"/>
      <c r="H64" s="88"/>
      <c r="I64" s="88"/>
      <c r="J64" s="181"/>
      <c r="K64" s="34"/>
      <c r="L64" s="34"/>
      <c r="M64" s="31"/>
      <c r="N64" s="23"/>
      <c r="O64" s="23"/>
      <c r="P64" s="23"/>
      <c r="Q64" s="32"/>
      <c r="R64" s="32"/>
      <c r="S64" s="23"/>
      <c r="T64" s="32"/>
      <c r="U64" s="187"/>
      <c r="V64" s="25"/>
      <c r="W64" s="25"/>
      <c r="X64" s="187"/>
      <c r="Y64" s="187"/>
      <c r="Z64" s="187"/>
      <c r="AA64" s="187"/>
      <c r="AB64" s="33"/>
      <c r="AC64" s="57"/>
      <c r="AD64" s="61"/>
      <c r="AE64" s="62"/>
      <c r="AF64" s="61"/>
      <c r="AG64" s="65"/>
      <c r="AH64" s="66"/>
      <c r="AI64" s="67"/>
      <c r="AJ64" s="68"/>
      <c r="AK64" s="68"/>
      <c r="AL64" s="68"/>
      <c r="AM64" s="61"/>
      <c r="AN64" s="62"/>
      <c r="AO64" s="61"/>
      <c r="AP64" s="65"/>
      <c r="AQ64" s="66"/>
      <c r="AR64" s="67"/>
      <c r="AS64" s="68"/>
      <c r="AT64" s="68"/>
      <c r="AU64" s="68"/>
      <c r="AV64" s="61"/>
      <c r="AW64" s="62"/>
      <c r="AX64" s="61"/>
      <c r="AY64" s="65"/>
      <c r="AZ64" s="66"/>
      <c r="BA64" s="67"/>
      <c r="BB64" s="68"/>
      <c r="BC64" s="68"/>
      <c r="BD64" s="68"/>
      <c r="BE64" s="61"/>
      <c r="BF64" s="62"/>
      <c r="BG64" s="61"/>
      <c r="BH64" s="65"/>
      <c r="BI64" s="66"/>
      <c r="BJ64" s="67"/>
      <c r="BK64" s="68"/>
      <c r="BL64" s="68"/>
      <c r="BM64" s="68"/>
      <c r="BN64" s="63"/>
      <c r="BO64" s="64"/>
      <c r="BP64" s="61"/>
      <c r="BQ64" s="65"/>
      <c r="BR64" s="66"/>
      <c r="BS64" s="67"/>
      <c r="BT64" s="68"/>
      <c r="BU64" s="68"/>
      <c r="BV64" s="68"/>
      <c r="BW64" s="63"/>
      <c r="BX64" s="64"/>
      <c r="BY64" s="61"/>
      <c r="BZ64" s="65"/>
      <c r="CA64" s="66"/>
      <c r="CB64" s="67"/>
      <c r="CC64" s="68"/>
      <c r="CD64" s="68"/>
      <c r="CE64" s="68"/>
      <c r="CF64" s="63"/>
      <c r="CG64" s="64"/>
      <c r="CH64" s="61"/>
      <c r="CI64" s="65"/>
      <c r="CJ64" s="66"/>
      <c r="CK64" s="67"/>
      <c r="CL64" s="68"/>
      <c r="CM64" s="68"/>
      <c r="CN64" s="68"/>
      <c r="CO64" s="69"/>
      <c r="CP64" s="66"/>
      <c r="CQ64" s="66"/>
      <c r="CR64" s="66"/>
      <c r="CS64" s="70"/>
    </row>
    <row r="65" spans="1:98">
      <c r="A65" s="30"/>
      <c r="B65" s="37"/>
      <c r="C65" s="21"/>
      <c r="D65" s="21"/>
      <c r="E65" s="21"/>
      <c r="F65" s="22"/>
      <c r="G65" s="36"/>
      <c r="H65" s="36"/>
      <c r="I65" s="73"/>
      <c r="J65" s="182"/>
      <c r="K65" s="34"/>
      <c r="L65" s="34"/>
      <c r="M65" s="31"/>
      <c r="N65" s="23"/>
      <c r="O65" s="23"/>
      <c r="P65" s="23"/>
      <c r="Q65" s="32"/>
      <c r="R65" s="32"/>
      <c r="S65" s="23"/>
      <c r="T65" s="32"/>
      <c r="U65" s="187"/>
      <c r="V65" s="25"/>
      <c r="W65" s="25"/>
      <c r="X65" s="187"/>
      <c r="Y65" s="187"/>
      <c r="Z65" s="187"/>
      <c r="AA65" s="187"/>
      <c r="AB65" s="33"/>
      <c r="AC65" s="59"/>
      <c r="AD65" s="61"/>
      <c r="AE65" s="62"/>
      <c r="AF65" s="61"/>
      <c r="AG65" s="65"/>
      <c r="AH65" s="66"/>
      <c r="AI65" s="67"/>
      <c r="AJ65" s="68"/>
      <c r="AK65" s="68"/>
      <c r="AL65" s="68"/>
      <c r="AM65" s="61"/>
      <c r="AN65" s="62"/>
      <c r="AO65" s="61"/>
      <c r="AP65" s="65"/>
      <c r="AQ65" s="66"/>
      <c r="AR65" s="67"/>
      <c r="AS65" s="68"/>
      <c r="AT65" s="68"/>
      <c r="AU65" s="68"/>
      <c r="AV65" s="61"/>
      <c r="AW65" s="62"/>
      <c r="AX65" s="61"/>
      <c r="AY65" s="65"/>
      <c r="AZ65" s="66"/>
      <c r="BA65" s="67"/>
      <c r="BB65" s="68"/>
      <c r="BC65" s="68"/>
      <c r="BD65" s="68"/>
      <c r="BE65" s="61"/>
      <c r="BF65" s="62"/>
      <c r="BG65" s="61"/>
      <c r="BH65" s="65"/>
      <c r="BI65" s="66"/>
      <c r="BJ65" s="67"/>
      <c r="BK65" s="68"/>
      <c r="BL65" s="68"/>
      <c r="BM65" s="68"/>
      <c r="BN65" s="63"/>
      <c r="BO65" s="64"/>
      <c r="BP65" s="61"/>
      <c r="BQ65" s="65"/>
      <c r="BR65" s="66"/>
      <c r="BS65" s="67"/>
      <c r="BT65" s="68"/>
      <c r="BU65" s="68"/>
      <c r="BV65" s="68"/>
      <c r="BW65" s="63"/>
      <c r="BX65" s="64"/>
      <c r="BY65" s="61"/>
      <c r="BZ65" s="65"/>
      <c r="CA65" s="66"/>
      <c r="CB65" s="67"/>
      <c r="CC65" s="68"/>
      <c r="CD65" s="68"/>
      <c r="CE65" s="68"/>
      <c r="CF65" s="63"/>
      <c r="CG65" s="64"/>
      <c r="CH65" s="61"/>
      <c r="CI65" s="65"/>
      <c r="CJ65" s="66"/>
      <c r="CK65" s="67"/>
      <c r="CL65" s="68"/>
      <c r="CM65" s="68"/>
      <c r="CN65" s="68"/>
      <c r="CO65" s="69"/>
      <c r="CP65" s="66"/>
      <c r="CQ65" s="66"/>
      <c r="CR65" s="66"/>
      <c r="CS65" s="70"/>
    </row>
    <row r="66" spans="1:98">
      <c r="A66" s="19">
        <f>AB66</f>
        <v>1.6133828996283</v>
      </c>
      <c r="B66" s="39"/>
      <c r="C66" s="39"/>
      <c r="D66" s="39"/>
      <c r="E66" s="39"/>
      <c r="F66" s="39"/>
      <c r="G66" s="40" t="s">
        <v>186</v>
      </c>
      <c r="H66" s="40"/>
      <c r="I66" s="40"/>
      <c r="J66" s="183">
        <f>SUM(J6:J65)</f>
        <v>4842000</v>
      </c>
      <c r="K66" s="41">
        <f>SUM(K6:K65)</f>
        <v>1708</v>
      </c>
      <c r="L66" s="41">
        <f>SUM(L6:L65)</f>
        <v>676</v>
      </c>
      <c r="M66" s="41">
        <f>SUM(M6:M65)</f>
        <v>2115</v>
      </c>
      <c r="N66" s="41">
        <f>SUM(N6:N65)</f>
        <v>301</v>
      </c>
      <c r="O66" s="41">
        <f>SUM(O6:O65)</f>
        <v>2</v>
      </c>
      <c r="P66" s="41">
        <f>SUM(P6:P65)</f>
        <v>303</v>
      </c>
      <c r="Q66" s="42">
        <f>IFERROR(P66/M66,"-")</f>
        <v>0.14326241134752</v>
      </c>
      <c r="R66" s="76">
        <f>SUM(R6:R65)</f>
        <v>35</v>
      </c>
      <c r="S66" s="76">
        <f>SUM(S6:S65)</f>
        <v>143</v>
      </c>
      <c r="T66" s="42">
        <f>IFERROR(R66/P66,"-")</f>
        <v>0.11551155115512</v>
      </c>
      <c r="U66" s="188">
        <f>IFERROR(J66/P66,"-")</f>
        <v>15980.198019802</v>
      </c>
      <c r="V66" s="44">
        <f>SUM(V6:V65)</f>
        <v>102</v>
      </c>
      <c r="W66" s="42">
        <f>IFERROR(V66/P66,"-")</f>
        <v>0.33663366336634</v>
      </c>
      <c r="X66" s="183">
        <f>SUM(X6:X65)</f>
        <v>7812000</v>
      </c>
      <c r="Y66" s="183">
        <f>IFERROR(X66/P66,"-")</f>
        <v>25782.178217822</v>
      </c>
      <c r="Z66" s="183">
        <f>IFERROR(X66/V66,"-")</f>
        <v>76588.235294118</v>
      </c>
      <c r="AA66" s="183">
        <f>X66-J66</f>
        <v>2970000</v>
      </c>
      <c r="AB66" s="45">
        <f>X66/J66</f>
        <v>1.6133828996283</v>
      </c>
      <c r="AC66" s="58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7"/>
    <mergeCell ref="J23:J27"/>
    <mergeCell ref="U23:U27"/>
    <mergeCell ref="AA23:AA27"/>
    <mergeCell ref="AB23:AB27"/>
    <mergeCell ref="A28:A31"/>
    <mergeCell ref="J28:J31"/>
    <mergeCell ref="U28:U31"/>
    <mergeCell ref="AA28:AA31"/>
    <mergeCell ref="AB28:AB31"/>
    <mergeCell ref="A32:A35"/>
    <mergeCell ref="J32:J35"/>
    <mergeCell ref="U32:U35"/>
    <mergeCell ref="AA32:AA35"/>
    <mergeCell ref="AB32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