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<sst xmlns="http://schemas.openxmlformats.org/spreadsheetml/2006/main" uniqueCount="260">
  <si>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</si>
  <si>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</si>
  <si>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</si>
  <si>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</si>
  <si>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</si>
  <si>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</si>
  <si>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</si>
  <si>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</si>
  <si>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</si>
  <si>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</si>
  <si>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</si>
  <si>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</si>
  <si>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</si>
  <si>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</si>
  <si>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</si>
  <si>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</si>
  <si>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</si>
  <si>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</si>
  <si>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</si>
  <si>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</si>
  <si>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</si>
  <si>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</si>
  <si>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</si>
  <si>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</si>
  <si>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</si>
  <si>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</si>
  <si>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</si>
  <si>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</si>
  <si>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</si>
  <si>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</si>
  <si>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</si>
  <si>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</si>
  <si>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</si>
  <si>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</si>
  <si>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</si>
  <si>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</si>
  <si>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</si>
  <si>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</si>
  <si>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</si>
  <si>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</si>
  <si>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</si>
  <si>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</si>
  <si>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</si>
  <si>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</si>
  <si>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</si>
  <si>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</si>
  <si>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</si>
  <si>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</si>
  <si>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</si>
  <si>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</si>
  <si>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</si>
  <si>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</si>
  <si>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</si>
  <si>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</si>
  <si>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</si>
  <si>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</si>
  <si>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</si>
  <si>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</si>
  <si>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</si>
  <si>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</si>
  <si>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</si>
  <si>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</si>
  <si>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</si>
  <si>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np2268</t>
  </si>
  <si>
    <t>記事風版</t>
  </si>
  <si>
    <t>今までで一番すごかった</t>
  </si>
  <si>
    <t>lp03_a</t>
  </si>
  <si>
    <t>スポニチ関東</t>
  </si>
  <si>
    <t>4C終面全5段</t>
  </si>
  <si>
    <t>3月15日(日)</t>
  </si>
  <si>
    <t>np2269</t>
  </si>
  <si>
    <t>スポニチ関西</t>
  </si>
  <si>
    <t>np2270</t>
  </si>
  <si>
    <t>スポニチ西部</t>
  </si>
  <si>
    <t>np2271</t>
  </si>
  <si>
    <t>スポニチ北海道</t>
  </si>
  <si>
    <t>np2272</t>
  </si>
  <si>
    <t>(空電共通)</t>
  </si>
  <si>
    <t>空電</t>
  </si>
  <si>
    <t>空電 (共通)</t>
  </si>
  <si>
    <t>np2273</t>
  </si>
  <si>
    <t>雑誌版 SPA</t>
  </si>
  <si>
    <t>女性からご飯に誘われる男性はyesかnoか返事するだけ</t>
  </si>
  <si>
    <t>サンスポ関西</t>
  </si>
  <si>
    <t>3月08日(日)</t>
  </si>
  <si>
    <t>np2274</t>
  </si>
  <si>
    <t>np2275</t>
  </si>
  <si>
    <t>サンスポ関東</t>
  </si>
  <si>
    <t>全5段</t>
  </si>
  <si>
    <t>np2276</t>
  </si>
  <si>
    <t>np2277</t>
  </si>
  <si>
    <t>右女３</t>
  </si>
  <si>
    <t>お試し登録だけでもOK</t>
  </si>
  <si>
    <t>np2278</t>
  </si>
  <si>
    <t>np2279</t>
  </si>
  <si>
    <t>コラムお試し１枠</t>
  </si>
  <si>
    <t>np2280</t>
  </si>
  <si>
    <t>np2281</t>
  </si>
  <si>
    <t>長年ずっと悩んでたあの時ダメ元で始めてよかった</t>
  </si>
  <si>
    <t>中京スポーツ</t>
  </si>
  <si>
    <t>3月07日(土)</t>
  </si>
  <si>
    <t>np2282</t>
  </si>
  <si>
    <t>np2283</t>
  </si>
  <si>
    <t>アメコミ版緑</t>
  </si>
  <si>
    <t>待ってりゃ声かけてくれる</t>
  </si>
  <si>
    <t>3月20日(金)</t>
  </si>
  <si>
    <t>np2284</t>
  </si>
  <si>
    <t>np2285</t>
  </si>
  <si>
    <t>焼肉版</t>
  </si>
  <si>
    <t>求む！女性が好きな男性</t>
  </si>
  <si>
    <t>スポーツ報知関西</t>
  </si>
  <si>
    <t>全5段つかみ4回</t>
  </si>
  <si>
    <t>np2286</t>
  </si>
  <si>
    <t>np2287</t>
  </si>
  <si>
    <t>C版</t>
  </si>
  <si>
    <t>女性からナンパしてほしい</t>
  </si>
  <si>
    <t>np2288</t>
  </si>
  <si>
    <t>サプリ版</t>
  </si>
  <si>
    <t>私が元気にしてあげる！！</t>
  </si>
  <si>
    <t>np2289</t>
  </si>
  <si>
    <t>np2290</t>
  </si>
  <si>
    <t>np2291</t>
  </si>
  <si>
    <t>np2292</t>
  </si>
  <si>
    <t>旧デイリー風</t>
  </si>
  <si>
    <t>(新txt)もう50代の熟女だけど</t>
  </si>
  <si>
    <t>半2段つかみ10段保証</t>
  </si>
  <si>
    <t>np2293</t>
  </si>
  <si>
    <t>np2294</t>
  </si>
  <si>
    <t>①右女３</t>
  </si>
  <si>
    <t>111「急げ！今か今かと美熟女が男を待っています」</t>
  </si>
  <si>
    <t>デイリースポーツ関西</t>
  </si>
  <si>
    <t>半2段つかみ20段保証</t>
  </si>
  <si>
    <t>20段保証</t>
  </si>
  <si>
    <t>np2295</t>
  </si>
  <si>
    <t>②旧デイリー風</t>
  </si>
  <si>
    <t>112「女性から誘われて男の自信復活！」</t>
  </si>
  <si>
    <t>np2296</t>
  </si>
  <si>
    <t>③新版</t>
  </si>
  <si>
    <t>113「プロのコンシェルジュが出会いをサポート！あなた好みの女性を写真から探せます」</t>
  </si>
  <si>
    <t>np2297</t>
  </si>
  <si>
    <t>④求人風</t>
  </si>
  <si>
    <t>114「1日1回、かんたん出会い！隙間時間に少しだけでOK」</t>
  </si>
  <si>
    <t>np2298</t>
  </si>
  <si>
    <t>np2299</t>
  </si>
  <si>
    <t>ニッカン関西</t>
  </si>
  <si>
    <t>1～10日</t>
  </si>
  <si>
    <t>np2300</t>
  </si>
  <si>
    <t>11～20日</t>
  </si>
  <si>
    <t>np2301</t>
  </si>
  <si>
    <t>21～31日</t>
  </si>
  <si>
    <t>np2302</t>
  </si>
  <si>
    <t>np2303</t>
  </si>
  <si>
    <t>みすず学園版</t>
  </si>
  <si>
    <t>3月26日(木)</t>
  </si>
  <si>
    <t>np2304</t>
  </si>
  <si>
    <t>np2305</t>
  </si>
  <si>
    <t>黒：記事版</t>
  </si>
  <si>
    <t>3月01日(日)</t>
  </si>
  <si>
    <t>np2306</t>
  </si>
  <si>
    <t>np2307</t>
  </si>
  <si>
    <t>誤発注版</t>
  </si>
  <si>
    <t>助けてください</t>
  </si>
  <si>
    <t>np2308</t>
  </si>
  <si>
    <t>np2309</t>
  </si>
  <si>
    <t>新書籍版</t>
  </si>
  <si>
    <t>逆指名祭り</t>
  </si>
  <si>
    <t>3月28日(土)</t>
  </si>
  <si>
    <t>np2310</t>
  </si>
  <si>
    <t>np2311</t>
  </si>
  <si>
    <t>熟女版</t>
  </si>
  <si>
    <t>np2312</t>
  </si>
  <si>
    <t>np2313</t>
  </si>
  <si>
    <t>(新txt)女性から逆指名</t>
  </si>
  <si>
    <t>3月14日(土)</t>
  </si>
  <si>
    <t>np2314</t>
  </si>
  <si>
    <t>np2315</t>
  </si>
  <si>
    <t>3月13日(金)</t>
  </si>
  <si>
    <t>np2316</t>
  </si>
  <si>
    <t>np2317</t>
  </si>
  <si>
    <t>3月22日(日)</t>
  </si>
  <si>
    <t>np2318</t>
  </si>
  <si>
    <t>np2319</t>
  </si>
  <si>
    <t>旅行版</t>
  </si>
  <si>
    <t>私と一緒に旅行しない？</t>
  </si>
  <si>
    <t>九スポ</t>
  </si>
  <si>
    <t>np2320</t>
  </si>
  <si>
    <t>np2321</t>
  </si>
  <si>
    <t>雑誌版</t>
  </si>
  <si>
    <t>np2322</t>
  </si>
  <si>
    <t>np2323</t>
  </si>
  <si>
    <t>スポーツ報知関東</t>
  </si>
  <si>
    <t>4C終面雑報</t>
  </si>
  <si>
    <t>3月04日(水)</t>
  </si>
  <si>
    <t>np2324</t>
  </si>
  <si>
    <t>np2325</t>
  </si>
  <si>
    <t>大正版</t>
  </si>
  <si>
    <t>出会い求人</t>
  </si>
  <si>
    <t>np2326</t>
  </si>
  <si>
    <t>np2327</t>
  </si>
  <si>
    <t>記事</t>
  </si>
  <si>
    <t>4C記事枠</t>
  </si>
  <si>
    <t>np2328</t>
  </si>
  <si>
    <t>np2329</t>
  </si>
  <si>
    <t>101「この歳で、最高の初体験。」</t>
  </si>
  <si>
    <t>np2330</t>
  </si>
  <si>
    <t>3月21日(土)</t>
  </si>
  <si>
    <t>np2331</t>
  </si>
  <si>
    <t>3月29日(日)</t>
  </si>
  <si>
    <t>np2332</t>
  </si>
  <si>
    <t>共通</t>
  </si>
  <si>
    <t>新聞 TOTAL</t>
  </si>
  <si>
    <t>●雑誌 広告</t>
  </si>
  <si>
    <t>zw191</t>
  </si>
  <si>
    <t>芸文社</t>
  </si>
  <si>
    <t>求人風</t>
  </si>
  <si>
    <t>50〜70代男性限定！熟女好きな男性募集中！</t>
  </si>
  <si>
    <t>lp03_l</t>
  </si>
  <si>
    <t>カミオン</t>
  </si>
  <si>
    <t>4C1P</t>
  </si>
  <si>
    <t>2月29日(土)</t>
  </si>
  <si>
    <t>zw192</t>
  </si>
  <si>
    <t>zw193</t>
  </si>
  <si>
    <t>リイド社</t>
  </si>
  <si>
    <t>1604FLASH</t>
  </si>
  <si>
    <t>コミック乱</t>
  </si>
  <si>
    <t>1C2P</t>
  </si>
  <si>
    <t>3月27日(金)</t>
  </si>
  <si>
    <t>zw194</t>
  </si>
  <si>
    <t>ac108</t>
  </si>
  <si>
    <t>コアマガジン</t>
  </si>
  <si>
    <t>2Pスポーツ新聞_v01_わくドキ(緒方泰子さん)</t>
  </si>
  <si>
    <t>lp03_f</t>
  </si>
  <si>
    <t>実話BUNKAタブー</t>
  </si>
  <si>
    <t>3月16日(月)</t>
  </si>
  <si>
    <t>ac109</t>
  </si>
  <si>
    <t>雑誌 TOTAL</t>
  </si>
  <si>
    <t>●DVD 広告</t>
  </si>
  <si>
    <t>pw123</t>
  </si>
  <si>
    <t>三和出版</t>
  </si>
  <si>
    <t>DVD漫画けんじ</t>
  </si>
  <si>
    <t>A4、全国書店売、1320円、3万部</t>
  </si>
  <si>
    <t>lp07</t>
  </si>
  <si>
    <t>限界ギリギリ羞恥　極</t>
  </si>
  <si>
    <t>DVD袋表4C</t>
  </si>
  <si>
    <t>pw124</t>
  </si>
  <si>
    <t>pw121</t>
  </si>
  <si>
    <t>大洋図書</t>
  </si>
  <si>
    <t>一部CVS・書店売</t>
  </si>
  <si>
    <t>MAZI!</t>
  </si>
  <si>
    <t>DVD袋裏4C+コンテンツ枠</t>
  </si>
  <si>
    <t>3月19日(木)</t>
  </si>
  <si>
    <t>pw122</t>
  </si>
  <si>
    <t>DVD TOTAL</t>
  </si>
  <si>
    <t>●アフィリエイト 広告</t>
  </si>
  <si>
    <t>UA</t>
  </si>
  <si>
    <t>AF単価</t>
  </si>
  <si>
    <t>20歳以上</t>
  </si>
  <si>
    <t>frk001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</si>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</sst>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65</v>
      </c>
      <c r="D6" s="330">
        <v>5262000</v>
      </c>
      <c r="E6" s="79">
        <v>1932</v>
      </c>
      <c r="F6" s="79">
        <v>779</v>
      </c>
      <c r="G6" s="79">
        <v>2301</v>
      </c>
      <c r="H6" s="89">
        <v>347</v>
      </c>
      <c r="I6" s="90">
        <v>2</v>
      </c>
      <c r="J6" s="143">
        <f>H6+I6</f>
        <v>349</v>
      </c>
      <c r="K6" s="80">
        <f>IFERROR(J6/G6,"-")</f>
        <v>0.15167318557149</v>
      </c>
      <c r="L6" s="79">
        <v>35</v>
      </c>
      <c r="M6" s="79">
        <v>120</v>
      </c>
      <c r="N6" s="80">
        <f>IFERROR(L6/J6,"-")</f>
        <v>0.10028653295129</v>
      </c>
      <c r="O6" s="81">
        <f>IFERROR(D6/J6,"-")</f>
        <v>15077.363896848</v>
      </c>
      <c r="P6" s="82">
        <v>74</v>
      </c>
      <c r="Q6" s="80">
        <f>IFERROR(P6/J6,"-")</f>
        <v>0.21203438395415</v>
      </c>
      <c r="R6" s="335">
        <v>4615000</v>
      </c>
      <c r="S6" s="336">
        <f>IFERROR(R6/J6,"-")</f>
        <v>13223.495702006</v>
      </c>
      <c r="T6" s="336">
        <f>IFERROR(R6/P6,"-")</f>
        <v>62364.864864865</v>
      </c>
      <c r="U6" s="330">
        <f>IFERROR(R6-D6,"-")</f>
        <v>-647000</v>
      </c>
      <c r="V6" s="83">
        <f>R6/D6</f>
        <v>0.87704294944888</v>
      </c>
      <c r="W6" s="77"/>
      <c r="X6" s="142"/>
    </row>
    <row r="7" spans="1:24">
      <c r="A7" s="78"/>
      <c r="B7" s="84" t="s">
        <v>24</v>
      </c>
      <c r="C7" s="84">
        <v>6</v>
      </c>
      <c r="D7" s="330">
        <v>276000</v>
      </c>
      <c r="E7" s="79">
        <v>148</v>
      </c>
      <c r="F7" s="79">
        <v>57</v>
      </c>
      <c r="G7" s="79">
        <v>124</v>
      </c>
      <c r="H7" s="89">
        <v>29</v>
      </c>
      <c r="I7" s="90">
        <v>2</v>
      </c>
      <c r="J7" s="143">
        <f>H7+I7</f>
        <v>31</v>
      </c>
      <c r="K7" s="80">
        <f>IFERROR(J7/G7,"-")</f>
        <v>0.25</v>
      </c>
      <c r="L7" s="79">
        <v>5</v>
      </c>
      <c r="M7" s="79">
        <v>13</v>
      </c>
      <c r="N7" s="80">
        <f>IFERROR(L7/J7,"-")</f>
        <v>0.16129032258065</v>
      </c>
      <c r="O7" s="81">
        <f>IFERROR(D7/J7,"-")</f>
        <v>8903.2258064516</v>
      </c>
      <c r="P7" s="82">
        <v>7</v>
      </c>
      <c r="Q7" s="80">
        <f>IFERROR(P7/J7,"-")</f>
        <v>0.2258064516129</v>
      </c>
      <c r="R7" s="335">
        <v>1110000</v>
      </c>
      <c r="S7" s="336">
        <f>IFERROR(R7/J7,"-")</f>
        <v>35806.451612903</v>
      </c>
      <c r="T7" s="336">
        <f>IFERROR(R7/P7,"-")</f>
        <v>158571.42857143</v>
      </c>
      <c r="U7" s="330">
        <f>IFERROR(R7-D7,"-")</f>
        <v>834000</v>
      </c>
      <c r="V7" s="83">
        <f>R7/D7</f>
        <v>4.0217391304348</v>
      </c>
      <c r="W7" s="77"/>
      <c r="X7" s="142"/>
    </row>
    <row r="8" spans="1:24">
      <c r="A8" s="78"/>
      <c r="B8" s="84" t="s">
        <v>25</v>
      </c>
      <c r="C8" s="84">
        <v>4</v>
      </c>
      <c r="D8" s="330">
        <v>186000</v>
      </c>
      <c r="E8" s="79">
        <v>258</v>
      </c>
      <c r="F8" s="79">
        <v>189</v>
      </c>
      <c r="G8" s="79">
        <v>158</v>
      </c>
      <c r="H8" s="89">
        <v>69</v>
      </c>
      <c r="I8" s="90">
        <v>1</v>
      </c>
      <c r="J8" s="143">
        <f>H8+I8</f>
        <v>70</v>
      </c>
      <c r="K8" s="80">
        <f>IFERROR(J8/G8,"-")</f>
        <v>0.44303797468354</v>
      </c>
      <c r="L8" s="79">
        <v>14</v>
      </c>
      <c r="M8" s="79">
        <v>13</v>
      </c>
      <c r="N8" s="80">
        <f>IFERROR(L8/J8,"-")</f>
        <v>0.2</v>
      </c>
      <c r="O8" s="81">
        <f>IFERROR(D8/J8,"-")</f>
        <v>2657.1428571429</v>
      </c>
      <c r="P8" s="82">
        <v>8</v>
      </c>
      <c r="Q8" s="80">
        <f>IFERROR(P8/J8,"-")</f>
        <v>0.11428571428571</v>
      </c>
      <c r="R8" s="335">
        <v>536000</v>
      </c>
      <c r="S8" s="336">
        <f>IFERROR(R8/J8,"-")</f>
        <v>7657.1428571429</v>
      </c>
      <c r="T8" s="336">
        <f>IFERROR(R8/P8,"-")</f>
        <v>67000</v>
      </c>
      <c r="U8" s="330">
        <f>IFERROR(R8-D8,"-")</f>
        <v>350000</v>
      </c>
      <c r="V8" s="83">
        <f>R8/D8</f>
        <v>2.8817204301075</v>
      </c>
      <c r="W8" s="77"/>
      <c r="X8" s="142"/>
    </row>
    <row r="9" spans="1:24">
      <c r="A9" s="78"/>
      <c r="B9" s="84" t="s">
        <v>26</v>
      </c>
      <c r="C9" s="84">
        <v>1</v>
      </c>
      <c r="D9" s="330">
        <v>222000</v>
      </c>
      <c r="E9" s="79">
        <v>293</v>
      </c>
      <c r="F9" s="79">
        <v>0</v>
      </c>
      <c r="G9" s="79">
        <v>1148</v>
      </c>
      <c r="H9" s="89">
        <v>147</v>
      </c>
      <c r="I9" s="90">
        <v>1</v>
      </c>
      <c r="J9" s="143">
        <f>H9+I9</f>
        <v>148</v>
      </c>
      <c r="K9" s="80">
        <f>IFERROR(J9/G9,"-")</f>
        <v>0.12891986062718</v>
      </c>
      <c r="L9" s="79">
        <v>2</v>
      </c>
      <c r="M9" s="79">
        <v>69</v>
      </c>
      <c r="N9" s="80">
        <f>IFERROR(L9/J9,"-")</f>
        <v>0.013513513513514</v>
      </c>
      <c r="O9" s="81">
        <f>IFERROR(D9/J9,"-")</f>
        <v>1500</v>
      </c>
      <c r="P9" s="82">
        <v>11</v>
      </c>
      <c r="Q9" s="80">
        <f>IFERROR(P9/J9,"-")</f>
        <v>0.074324324324324</v>
      </c>
      <c r="R9" s="335">
        <v>124000</v>
      </c>
      <c r="S9" s="336">
        <f>IFERROR(R9/J9,"-")</f>
        <v>837.83783783784</v>
      </c>
      <c r="T9" s="336">
        <f>IFERROR(R9/P9,"-")</f>
        <v>11272.727272727</v>
      </c>
      <c r="U9" s="330">
        <f>IFERROR(R9-D9,"-")</f>
        <v>-98000</v>
      </c>
      <c r="V9" s="83">
        <f>R9/D9</f>
        <v>0.55855855855856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5946000</v>
      </c>
      <c r="E12" s="41">
        <f>SUM(E6:E10)</f>
        <v>2631</v>
      </c>
      <c r="F12" s="41">
        <f>SUM(F6:F10)</f>
        <v>1025</v>
      </c>
      <c r="G12" s="41">
        <f>SUM(G6:G10)</f>
        <v>3731</v>
      </c>
      <c r="H12" s="41">
        <f>SUM(H6:H10)</f>
        <v>592</v>
      </c>
      <c r="I12" s="41">
        <f>SUM(I6:I10)</f>
        <v>6</v>
      </c>
      <c r="J12" s="41">
        <f>SUM(J6:J10)</f>
        <v>598</v>
      </c>
      <c r="K12" s="42">
        <f>IFERROR(J12/G12,"-")</f>
        <v>0.1602787456446</v>
      </c>
      <c r="L12" s="76">
        <f>SUM(L6:L10)</f>
        <v>56</v>
      </c>
      <c r="M12" s="76">
        <f>SUM(M6:M10)</f>
        <v>215</v>
      </c>
      <c r="N12" s="42">
        <f>IFERROR(L12/J12,"-")</f>
        <v>0.093645484949833</v>
      </c>
      <c r="O12" s="43">
        <f>IFERROR(D12/J12,"-")</f>
        <v>9943.143812709</v>
      </c>
      <c r="P12" s="44">
        <f>SUM(P6:P10)</f>
        <v>100</v>
      </c>
      <c r="Q12" s="42">
        <f>IFERROR(P12/J12,"-")</f>
        <v>0.16722408026756</v>
      </c>
      <c r="R12" s="333">
        <f>SUM(R6:R10)</f>
        <v>6385000</v>
      </c>
      <c r="S12" s="333">
        <f>IFERROR(R12/J12,"-")</f>
        <v>10677.257525084</v>
      </c>
      <c r="T12" s="333">
        <f>IFERROR(P12/P12,"-")</f>
        <v>1</v>
      </c>
      <c r="U12" s="333">
        <f>SUM(U6:U10)</f>
        <v>439000</v>
      </c>
      <c r="V12" s="45">
        <f>IFERROR(R12/D12,"-")</f>
        <v>1.0738311469896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1.2630952380952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348" t="s">
        <v>69</v>
      </c>
      <c r="J6" s="330">
        <v>840000</v>
      </c>
      <c r="K6" s="79">
        <v>33</v>
      </c>
      <c r="L6" s="79">
        <v>0</v>
      </c>
      <c r="M6" s="79">
        <v>111</v>
      </c>
      <c r="N6" s="89">
        <v>11</v>
      </c>
      <c r="O6" s="90">
        <v>0</v>
      </c>
      <c r="P6" s="91">
        <f>N6+O6</f>
        <v>11</v>
      </c>
      <c r="Q6" s="80">
        <f>IFERROR(P6/M6,"-")</f>
        <v>0.099099099099099</v>
      </c>
      <c r="R6" s="79">
        <v>1</v>
      </c>
      <c r="S6" s="79">
        <v>3</v>
      </c>
      <c r="T6" s="80">
        <f>IFERROR(R6/(P6),"-")</f>
        <v>0.090909090909091</v>
      </c>
      <c r="U6" s="336">
        <f>IFERROR(J6/SUM(N6:O10),"-")</f>
        <v>12537.313432836</v>
      </c>
      <c r="V6" s="82">
        <v>5</v>
      </c>
      <c r="W6" s="80">
        <f>IF(P6=0,"-",V6/P6)</f>
        <v>0.45454545454545</v>
      </c>
      <c r="X6" s="335">
        <v>56000</v>
      </c>
      <c r="Y6" s="336">
        <f>IFERROR(X6/P6,"-")</f>
        <v>5090.9090909091</v>
      </c>
      <c r="Z6" s="336">
        <f>IFERROR(X6/V6,"-")</f>
        <v>11200</v>
      </c>
      <c r="AA6" s="330">
        <f>SUM(X6:X10)-SUM(J6:J10)</f>
        <v>221000</v>
      </c>
      <c r="AB6" s="83">
        <f>SUM(X6:X10)/SUM(J6:J10)</f>
        <v>1.2630952380952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0.18181818181818</v>
      </c>
      <c r="BG6" s="110">
        <v>1</v>
      </c>
      <c r="BH6" s="112">
        <f>IFERROR(BG6/BE6,"-")</f>
        <v>0.5</v>
      </c>
      <c r="BI6" s="113">
        <v>3000</v>
      </c>
      <c r="BJ6" s="114">
        <f>IFERROR(BI6/BE6,"-")</f>
        <v>1500</v>
      </c>
      <c r="BK6" s="115">
        <v>1</v>
      </c>
      <c r="BL6" s="115"/>
      <c r="BM6" s="115"/>
      <c r="BN6" s="117">
        <v>7</v>
      </c>
      <c r="BO6" s="118">
        <f>IF(P6=0,"",IF(BN6=0,"",(BN6/P6)))</f>
        <v>0.63636363636364</v>
      </c>
      <c r="BP6" s="119">
        <v>3</v>
      </c>
      <c r="BQ6" s="120">
        <f>IFERROR(BP6/BN6,"-")</f>
        <v>0.42857142857143</v>
      </c>
      <c r="BR6" s="121">
        <v>48000</v>
      </c>
      <c r="BS6" s="122">
        <f>IFERROR(BR6/BN6,"-")</f>
        <v>6857.1428571429</v>
      </c>
      <c r="BT6" s="123">
        <v>1</v>
      </c>
      <c r="BU6" s="123"/>
      <c r="BV6" s="123">
        <v>2</v>
      </c>
      <c r="BW6" s="124">
        <v>1</v>
      </c>
      <c r="BX6" s="125">
        <f>IF(P6=0,"",IF(BW6=0,"",(BW6/P6)))</f>
        <v>0.090909090909091</v>
      </c>
      <c r="BY6" s="126">
        <v>1</v>
      </c>
      <c r="BZ6" s="127">
        <f>IFERROR(BY6/BW6,"-")</f>
        <v>1</v>
      </c>
      <c r="CA6" s="128">
        <v>5000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56000</v>
      </c>
      <c r="CQ6" s="139">
        <v>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66</v>
      </c>
      <c r="G7" s="88" t="s">
        <v>71</v>
      </c>
      <c r="H7" s="88" t="s">
        <v>68</v>
      </c>
      <c r="I7" s="348" t="s">
        <v>69</v>
      </c>
      <c r="J7" s="330"/>
      <c r="K7" s="79">
        <v>28</v>
      </c>
      <c r="L7" s="79">
        <v>0</v>
      </c>
      <c r="M7" s="79">
        <v>97</v>
      </c>
      <c r="N7" s="89">
        <v>10</v>
      </c>
      <c r="O7" s="90">
        <v>0</v>
      </c>
      <c r="P7" s="91">
        <f>N7+O7</f>
        <v>10</v>
      </c>
      <c r="Q7" s="80">
        <f>IFERROR(P7/M7,"-")</f>
        <v>0.10309278350515</v>
      </c>
      <c r="R7" s="79">
        <v>1</v>
      </c>
      <c r="S7" s="79">
        <v>4</v>
      </c>
      <c r="T7" s="80">
        <f>IFERROR(R7/(P7),"-")</f>
        <v>0.1</v>
      </c>
      <c r="U7" s="336"/>
      <c r="V7" s="82">
        <v>3</v>
      </c>
      <c r="W7" s="80">
        <f>IF(P7=0,"-",V7/P7)</f>
        <v>0.3</v>
      </c>
      <c r="X7" s="335">
        <v>193000</v>
      </c>
      <c r="Y7" s="336">
        <f>IFERROR(X7/P7,"-")</f>
        <v>19300</v>
      </c>
      <c r="Z7" s="336">
        <f>IFERROR(X7/V7,"-")</f>
        <v>64333.333333333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0.5</v>
      </c>
      <c r="BP7" s="119">
        <v>1</v>
      </c>
      <c r="BQ7" s="120">
        <f>IFERROR(BP7/BN7,"-")</f>
        <v>0.2</v>
      </c>
      <c r="BR7" s="121">
        <v>8000</v>
      </c>
      <c r="BS7" s="122">
        <f>IFERROR(BR7/BN7,"-")</f>
        <v>1600</v>
      </c>
      <c r="BT7" s="123"/>
      <c r="BU7" s="123">
        <v>1</v>
      </c>
      <c r="BV7" s="123"/>
      <c r="BW7" s="124">
        <v>4</v>
      </c>
      <c r="BX7" s="125">
        <f>IF(P7=0,"",IF(BW7=0,"",(BW7/P7)))</f>
        <v>0.4</v>
      </c>
      <c r="BY7" s="126">
        <v>2</v>
      </c>
      <c r="BZ7" s="127">
        <f>IFERROR(BY7/BW7,"-")</f>
        <v>0.5</v>
      </c>
      <c r="CA7" s="128">
        <v>185000</v>
      </c>
      <c r="CB7" s="129">
        <f>IFERROR(CA7/BW7,"-")</f>
        <v>46250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193000</v>
      </c>
      <c r="CQ7" s="139">
        <v>170000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73</v>
      </c>
      <c r="H8" s="88" t="s">
        <v>68</v>
      </c>
      <c r="I8" s="348" t="s">
        <v>69</v>
      </c>
      <c r="J8" s="330"/>
      <c r="K8" s="79">
        <v>4</v>
      </c>
      <c r="L8" s="79">
        <v>0</v>
      </c>
      <c r="M8" s="79">
        <v>22</v>
      </c>
      <c r="N8" s="89">
        <v>3</v>
      </c>
      <c r="O8" s="90">
        <v>0</v>
      </c>
      <c r="P8" s="91">
        <f>N8+O8</f>
        <v>3</v>
      </c>
      <c r="Q8" s="80">
        <f>IFERROR(P8/M8,"-")</f>
        <v>0.13636363636364</v>
      </c>
      <c r="R8" s="79">
        <v>0</v>
      </c>
      <c r="S8" s="79">
        <v>2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66</v>
      </c>
      <c r="G9" s="88" t="s">
        <v>75</v>
      </c>
      <c r="H9" s="88" t="s">
        <v>68</v>
      </c>
      <c r="I9" s="348" t="s">
        <v>69</v>
      </c>
      <c r="J9" s="330"/>
      <c r="K9" s="79">
        <v>10</v>
      </c>
      <c r="L9" s="79">
        <v>0</v>
      </c>
      <c r="M9" s="79">
        <v>26</v>
      </c>
      <c r="N9" s="89">
        <v>4</v>
      </c>
      <c r="O9" s="90">
        <v>0</v>
      </c>
      <c r="P9" s="91">
        <f>N9+O9</f>
        <v>4</v>
      </c>
      <c r="Q9" s="80">
        <f>IFERROR(P9/M9,"-")</f>
        <v>0.15384615384615</v>
      </c>
      <c r="R9" s="79">
        <v>1</v>
      </c>
      <c r="S9" s="79">
        <v>1</v>
      </c>
      <c r="T9" s="80">
        <f>IFERROR(R9/(P9),"-")</f>
        <v>0.25</v>
      </c>
      <c r="U9" s="336"/>
      <c r="V9" s="82">
        <v>1</v>
      </c>
      <c r="W9" s="80">
        <f>IF(P9=0,"-",V9/P9)</f>
        <v>0.25</v>
      </c>
      <c r="X9" s="335">
        <v>83000</v>
      </c>
      <c r="Y9" s="336">
        <f>IFERROR(X9/P9,"-")</f>
        <v>20750</v>
      </c>
      <c r="Z9" s="336">
        <f>IFERROR(X9/V9,"-")</f>
        <v>83000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>
        <v>1</v>
      </c>
      <c r="BQ9" s="120">
        <f>IFERROR(BP9/BN9,"-")</f>
        <v>1</v>
      </c>
      <c r="BR9" s="121">
        <v>93000</v>
      </c>
      <c r="BS9" s="122">
        <f>IFERROR(BR9/BN9,"-")</f>
        <v>93000</v>
      </c>
      <c r="BT9" s="123"/>
      <c r="BU9" s="123"/>
      <c r="BV9" s="123">
        <v>1</v>
      </c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83000</v>
      </c>
      <c r="CQ9" s="139">
        <v>93000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77</v>
      </c>
      <c r="F10" s="347" t="s">
        <v>78</v>
      </c>
      <c r="G10" s="88" t="s">
        <v>79</v>
      </c>
      <c r="H10" s="88"/>
      <c r="I10" s="88"/>
      <c r="J10" s="330"/>
      <c r="K10" s="79">
        <v>262</v>
      </c>
      <c r="L10" s="79">
        <v>125</v>
      </c>
      <c r="M10" s="79">
        <v>89</v>
      </c>
      <c r="N10" s="89">
        <v>39</v>
      </c>
      <c r="O10" s="90">
        <v>0</v>
      </c>
      <c r="P10" s="91">
        <f>N10+O10</f>
        <v>39</v>
      </c>
      <c r="Q10" s="80">
        <f>IFERROR(P10/M10,"-")</f>
        <v>0.43820224719101</v>
      </c>
      <c r="R10" s="79">
        <v>5</v>
      </c>
      <c r="S10" s="79">
        <v>10</v>
      </c>
      <c r="T10" s="80">
        <f>IFERROR(R10/(P10),"-")</f>
        <v>0.12820512820513</v>
      </c>
      <c r="U10" s="336"/>
      <c r="V10" s="82">
        <v>11</v>
      </c>
      <c r="W10" s="80">
        <f>IF(P10=0,"-",V10/P10)</f>
        <v>0.28205128205128</v>
      </c>
      <c r="X10" s="335">
        <v>729000</v>
      </c>
      <c r="Y10" s="336">
        <f>IFERROR(X10/P10,"-")</f>
        <v>18692.307692308</v>
      </c>
      <c r="Z10" s="336">
        <f>IFERROR(X10/V10,"-")</f>
        <v>66272.727272727</v>
      </c>
      <c r="AA10" s="330"/>
      <c r="AB10" s="83"/>
      <c r="AC10" s="77"/>
      <c r="AD10" s="92">
        <v>1</v>
      </c>
      <c r="AE10" s="93">
        <f>IF(P10=0,"",IF(AD10=0,"",(AD10/P10)))</f>
        <v>0.025641025641026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3</v>
      </c>
      <c r="AW10" s="105">
        <f>IF(P10=0,"",IF(AV10=0,"",(AV10/P10)))</f>
        <v>0.076923076923077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7</v>
      </c>
      <c r="BF10" s="111">
        <f>IF(P10=0,"",IF(BE10=0,"",(BE10/P10)))</f>
        <v>0.17948717948718</v>
      </c>
      <c r="BG10" s="110">
        <v>3</v>
      </c>
      <c r="BH10" s="112">
        <f>IFERROR(BG10/BE10,"-")</f>
        <v>0.42857142857143</v>
      </c>
      <c r="BI10" s="113">
        <v>30000</v>
      </c>
      <c r="BJ10" s="114">
        <f>IFERROR(BI10/BE10,"-")</f>
        <v>4285.7142857143</v>
      </c>
      <c r="BK10" s="115">
        <v>2</v>
      </c>
      <c r="BL10" s="115"/>
      <c r="BM10" s="115">
        <v>1</v>
      </c>
      <c r="BN10" s="117">
        <v>14</v>
      </c>
      <c r="BO10" s="118">
        <f>IF(P10=0,"",IF(BN10=0,"",(BN10/P10)))</f>
        <v>0.35897435897436</v>
      </c>
      <c r="BP10" s="119">
        <v>4</v>
      </c>
      <c r="BQ10" s="120">
        <f>IFERROR(BP10/BN10,"-")</f>
        <v>0.28571428571429</v>
      </c>
      <c r="BR10" s="121">
        <v>137000</v>
      </c>
      <c r="BS10" s="122">
        <f>IFERROR(BR10/BN10,"-")</f>
        <v>9785.7142857143</v>
      </c>
      <c r="BT10" s="123">
        <v>1</v>
      </c>
      <c r="BU10" s="123"/>
      <c r="BV10" s="123">
        <v>3</v>
      </c>
      <c r="BW10" s="124">
        <v>12</v>
      </c>
      <c r="BX10" s="125">
        <f>IF(P10=0,"",IF(BW10=0,"",(BW10/P10)))</f>
        <v>0.30769230769231</v>
      </c>
      <c r="BY10" s="126">
        <v>5</v>
      </c>
      <c r="BZ10" s="127">
        <f>IFERROR(BY10/BW10,"-")</f>
        <v>0.41666666666667</v>
      </c>
      <c r="CA10" s="128">
        <v>611000</v>
      </c>
      <c r="CB10" s="129">
        <f>IFERROR(CA10/BW10,"-")</f>
        <v>50916.666666667</v>
      </c>
      <c r="CC10" s="130">
        <v>1</v>
      </c>
      <c r="CD10" s="130">
        <v>1</v>
      </c>
      <c r="CE10" s="130">
        <v>3</v>
      </c>
      <c r="CF10" s="131">
        <v>2</v>
      </c>
      <c r="CG10" s="132">
        <f>IF(P10=0,"",IF(CF10=0,"",(CF10/P10)))</f>
        <v>0.051282051282051</v>
      </c>
      <c r="CH10" s="133">
        <v>1</v>
      </c>
      <c r="CI10" s="134">
        <f>IFERROR(CH10/CF10,"-")</f>
        <v>0.5</v>
      </c>
      <c r="CJ10" s="135">
        <v>21000</v>
      </c>
      <c r="CK10" s="136">
        <f>IFERROR(CJ10/CF10,"-")</f>
        <v>10500</v>
      </c>
      <c r="CL10" s="137"/>
      <c r="CM10" s="137"/>
      <c r="CN10" s="137">
        <v>1</v>
      </c>
      <c r="CO10" s="138">
        <v>11</v>
      </c>
      <c r="CP10" s="139">
        <v>729000</v>
      </c>
      <c r="CQ10" s="139">
        <v>375000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0.24853801169591</v>
      </c>
      <c r="B11" s="347" t="s">
        <v>80</v>
      </c>
      <c r="C11" s="347"/>
      <c r="D11" s="347" t="s">
        <v>81</v>
      </c>
      <c r="E11" s="347" t="s">
        <v>82</v>
      </c>
      <c r="F11" s="347" t="s">
        <v>66</v>
      </c>
      <c r="G11" s="88" t="s">
        <v>83</v>
      </c>
      <c r="H11" s="88" t="s">
        <v>68</v>
      </c>
      <c r="I11" s="348" t="s">
        <v>84</v>
      </c>
      <c r="J11" s="330">
        <v>684000</v>
      </c>
      <c r="K11" s="79">
        <v>17</v>
      </c>
      <c r="L11" s="79">
        <v>0</v>
      </c>
      <c r="M11" s="79">
        <v>88</v>
      </c>
      <c r="N11" s="89">
        <v>9</v>
      </c>
      <c r="O11" s="90">
        <v>0</v>
      </c>
      <c r="P11" s="91">
        <f>N11+O11</f>
        <v>9</v>
      </c>
      <c r="Q11" s="80">
        <f>IFERROR(P11/M11,"-")</f>
        <v>0.10227272727273</v>
      </c>
      <c r="R11" s="79">
        <v>0</v>
      </c>
      <c r="S11" s="79">
        <v>4</v>
      </c>
      <c r="T11" s="80">
        <f>IFERROR(R11/(P11),"-")</f>
        <v>0</v>
      </c>
      <c r="U11" s="336">
        <f>IFERROR(J11/SUM(N11:O16),"-")</f>
        <v>21375</v>
      </c>
      <c r="V11" s="82">
        <v>1</v>
      </c>
      <c r="W11" s="80">
        <f>IF(P11=0,"-",V11/P11)</f>
        <v>0.11111111111111</v>
      </c>
      <c r="X11" s="335">
        <v>8000</v>
      </c>
      <c r="Y11" s="336">
        <f>IFERROR(X11/P11,"-")</f>
        <v>888.88888888889</v>
      </c>
      <c r="Z11" s="336">
        <f>IFERROR(X11/V11,"-")</f>
        <v>8000</v>
      </c>
      <c r="AA11" s="330">
        <f>SUM(X11:X16)-SUM(J11:J16)</f>
        <v>-514000</v>
      </c>
      <c r="AB11" s="83">
        <f>SUM(X11:X16)/SUM(J11:J16)</f>
        <v>0.24853801169591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0.22222222222222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0.11111111111111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0.44444444444444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0.11111111111111</v>
      </c>
      <c r="BY11" s="126">
        <v>1</v>
      </c>
      <c r="BZ11" s="127">
        <f>IFERROR(BY11/BW11,"-")</f>
        <v>1</v>
      </c>
      <c r="CA11" s="128">
        <v>8000</v>
      </c>
      <c r="CB11" s="129">
        <f>IFERROR(CA11/BW11,"-")</f>
        <v>8000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8000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85</v>
      </c>
      <c r="C12" s="347"/>
      <c r="D12" s="347" t="s">
        <v>81</v>
      </c>
      <c r="E12" s="347" t="s">
        <v>82</v>
      </c>
      <c r="F12" s="347" t="s">
        <v>78</v>
      </c>
      <c r="G12" s="88"/>
      <c r="H12" s="88"/>
      <c r="I12" s="88"/>
      <c r="J12" s="330"/>
      <c r="K12" s="79">
        <v>64</v>
      </c>
      <c r="L12" s="79">
        <v>39</v>
      </c>
      <c r="M12" s="79">
        <v>21</v>
      </c>
      <c r="N12" s="89">
        <v>10</v>
      </c>
      <c r="O12" s="90">
        <v>0</v>
      </c>
      <c r="P12" s="91">
        <f>N12+O12</f>
        <v>10</v>
      </c>
      <c r="Q12" s="80">
        <f>IFERROR(P12/M12,"-")</f>
        <v>0.47619047619048</v>
      </c>
      <c r="R12" s="79">
        <v>3</v>
      </c>
      <c r="S12" s="79">
        <v>4</v>
      </c>
      <c r="T12" s="80">
        <f>IFERROR(R12/(P12),"-")</f>
        <v>0.3</v>
      </c>
      <c r="U12" s="336"/>
      <c r="V12" s="82">
        <v>3</v>
      </c>
      <c r="W12" s="80">
        <f>IF(P12=0,"-",V12/P12)</f>
        <v>0.3</v>
      </c>
      <c r="X12" s="335">
        <v>161000</v>
      </c>
      <c r="Y12" s="336">
        <f>IFERROR(X12/P12,"-")</f>
        <v>16100</v>
      </c>
      <c r="Z12" s="336">
        <f>IFERROR(X12/V12,"-")</f>
        <v>53666.666666667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6</v>
      </c>
      <c r="BO12" s="118">
        <f>IF(P12=0,"",IF(BN12=0,"",(BN12/P12)))</f>
        <v>0.6</v>
      </c>
      <c r="BP12" s="119">
        <v>4</v>
      </c>
      <c r="BQ12" s="120">
        <f>IFERROR(BP12/BN12,"-")</f>
        <v>0.66666666666667</v>
      </c>
      <c r="BR12" s="121">
        <v>203000</v>
      </c>
      <c r="BS12" s="122">
        <f>IFERROR(BR12/BN12,"-")</f>
        <v>33833.333333333</v>
      </c>
      <c r="BT12" s="123"/>
      <c r="BU12" s="123">
        <v>1</v>
      </c>
      <c r="BV12" s="123">
        <v>3</v>
      </c>
      <c r="BW12" s="124">
        <v>2</v>
      </c>
      <c r="BX12" s="125">
        <f>IF(P12=0,"",IF(BW12=0,"",(BW12/P12)))</f>
        <v>0.2</v>
      </c>
      <c r="BY12" s="126">
        <v>2</v>
      </c>
      <c r="BZ12" s="127">
        <f>IFERROR(BY12/BW12,"-")</f>
        <v>1</v>
      </c>
      <c r="CA12" s="128">
        <v>56000</v>
      </c>
      <c r="CB12" s="129">
        <f>IFERROR(CA12/BW12,"-")</f>
        <v>28000</v>
      </c>
      <c r="CC12" s="130"/>
      <c r="CD12" s="130"/>
      <c r="CE12" s="130">
        <v>2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161000</v>
      </c>
      <c r="CQ12" s="139">
        <v>100000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86</v>
      </c>
      <c r="C13" s="347"/>
      <c r="D13" s="347" t="s">
        <v>81</v>
      </c>
      <c r="E13" s="347" t="s">
        <v>82</v>
      </c>
      <c r="F13" s="347" t="s">
        <v>66</v>
      </c>
      <c r="G13" s="88" t="s">
        <v>87</v>
      </c>
      <c r="H13" s="88" t="s">
        <v>88</v>
      </c>
      <c r="I13" s="348" t="s">
        <v>84</v>
      </c>
      <c r="J13" s="330"/>
      <c r="K13" s="79">
        <v>19</v>
      </c>
      <c r="L13" s="79">
        <v>0</v>
      </c>
      <c r="M13" s="79">
        <v>54</v>
      </c>
      <c r="N13" s="89">
        <v>6</v>
      </c>
      <c r="O13" s="90">
        <v>0</v>
      </c>
      <c r="P13" s="91">
        <f>N13+O13</f>
        <v>6</v>
      </c>
      <c r="Q13" s="80">
        <f>IFERROR(P13/M13,"-")</f>
        <v>0.11111111111111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89</v>
      </c>
      <c r="C14" s="347"/>
      <c r="D14" s="347" t="s">
        <v>81</v>
      </c>
      <c r="E14" s="347" t="s">
        <v>82</v>
      </c>
      <c r="F14" s="347" t="s">
        <v>78</v>
      </c>
      <c r="G14" s="88"/>
      <c r="H14" s="88"/>
      <c r="I14" s="88"/>
      <c r="J14" s="330"/>
      <c r="K14" s="79">
        <v>25</v>
      </c>
      <c r="L14" s="79">
        <v>17</v>
      </c>
      <c r="M14" s="79">
        <v>17</v>
      </c>
      <c r="N14" s="89">
        <v>2</v>
      </c>
      <c r="O14" s="90">
        <v>0</v>
      </c>
      <c r="P14" s="91">
        <f>N14+O14</f>
        <v>2</v>
      </c>
      <c r="Q14" s="80">
        <f>IFERROR(P14/M14,"-")</f>
        <v>0.11764705882353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2</v>
      </c>
      <c r="BX14" s="125">
        <f>IF(P14=0,"",IF(BW14=0,"",(BW14/P14)))</f>
        <v>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90</v>
      </c>
      <c r="C15" s="347"/>
      <c r="D15" s="347" t="s">
        <v>91</v>
      </c>
      <c r="E15" s="347" t="s">
        <v>92</v>
      </c>
      <c r="F15" s="347" t="s">
        <v>66</v>
      </c>
      <c r="G15" s="88" t="s">
        <v>87</v>
      </c>
      <c r="H15" s="88" t="s">
        <v>88</v>
      </c>
      <c r="I15" s="348" t="s">
        <v>69</v>
      </c>
      <c r="J15" s="330"/>
      <c r="K15" s="79">
        <v>4</v>
      </c>
      <c r="L15" s="79">
        <v>0</v>
      </c>
      <c r="M15" s="79">
        <v>25</v>
      </c>
      <c r="N15" s="89">
        <v>1</v>
      </c>
      <c r="O15" s="90">
        <v>0</v>
      </c>
      <c r="P15" s="91">
        <f>N15+O15</f>
        <v>1</v>
      </c>
      <c r="Q15" s="80">
        <f>IFERROR(P15/M15,"-")</f>
        <v>0.04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1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93</v>
      </c>
      <c r="C16" s="347"/>
      <c r="D16" s="347" t="s">
        <v>91</v>
      </c>
      <c r="E16" s="347" t="s">
        <v>92</v>
      </c>
      <c r="F16" s="347" t="s">
        <v>78</v>
      </c>
      <c r="G16" s="88"/>
      <c r="H16" s="88"/>
      <c r="I16" s="88"/>
      <c r="J16" s="330"/>
      <c r="K16" s="79">
        <v>22</v>
      </c>
      <c r="L16" s="79">
        <v>17</v>
      </c>
      <c r="M16" s="79">
        <v>4</v>
      </c>
      <c r="N16" s="89">
        <v>4</v>
      </c>
      <c r="O16" s="90">
        <v>0</v>
      </c>
      <c r="P16" s="91">
        <f>N16+O16</f>
        <v>4</v>
      </c>
      <c r="Q16" s="80">
        <f>IFERROR(P16/M16,"-")</f>
        <v>1</v>
      </c>
      <c r="R16" s="79">
        <v>0</v>
      </c>
      <c r="S16" s="79">
        <v>1</v>
      </c>
      <c r="T16" s="80">
        <f>IFERROR(R16/(P16),"-")</f>
        <v>0</v>
      </c>
      <c r="U16" s="336"/>
      <c r="V16" s="82">
        <v>1</v>
      </c>
      <c r="W16" s="80">
        <f>IF(P16=0,"-",V16/P16)</f>
        <v>0.25</v>
      </c>
      <c r="X16" s="335">
        <v>1000</v>
      </c>
      <c r="Y16" s="336">
        <f>IFERROR(X16/P16,"-")</f>
        <v>250</v>
      </c>
      <c r="Z16" s="336">
        <f>IFERROR(X16/V16,"-")</f>
        <v>1000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0.5</v>
      </c>
      <c r="BG16" s="110">
        <v>1</v>
      </c>
      <c r="BH16" s="112">
        <f>IFERROR(BG16/BE16,"-")</f>
        <v>0.5</v>
      </c>
      <c r="BI16" s="113">
        <v>1000</v>
      </c>
      <c r="BJ16" s="114">
        <f>IFERROR(BI16/BE16,"-")</f>
        <v>500</v>
      </c>
      <c r="BK16" s="115">
        <v>1</v>
      </c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1000</v>
      </c>
      <c r="CQ16" s="139">
        <v>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0.11574074074074</v>
      </c>
      <c r="B17" s="347" t="s">
        <v>94</v>
      </c>
      <c r="C17" s="347"/>
      <c r="D17" s="347"/>
      <c r="E17" s="347"/>
      <c r="F17" s="347" t="s">
        <v>66</v>
      </c>
      <c r="G17" s="88" t="s">
        <v>87</v>
      </c>
      <c r="H17" s="88" t="s">
        <v>95</v>
      </c>
      <c r="I17" s="88"/>
      <c r="J17" s="330">
        <v>216000</v>
      </c>
      <c r="K17" s="79">
        <v>7</v>
      </c>
      <c r="L17" s="79">
        <v>0</v>
      </c>
      <c r="M17" s="79">
        <v>43</v>
      </c>
      <c r="N17" s="89">
        <v>4</v>
      </c>
      <c r="O17" s="90">
        <v>0</v>
      </c>
      <c r="P17" s="91">
        <f>N17+O17</f>
        <v>4</v>
      </c>
      <c r="Q17" s="80">
        <f>IFERROR(P17/M17,"-")</f>
        <v>0.093023255813953</v>
      </c>
      <c r="R17" s="79">
        <v>0</v>
      </c>
      <c r="S17" s="79">
        <v>1</v>
      </c>
      <c r="T17" s="80">
        <f>IFERROR(R17/(P17),"-")</f>
        <v>0</v>
      </c>
      <c r="U17" s="336">
        <f>IFERROR(J17/SUM(N17:O18),"-")</f>
        <v>19636.363636364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SUM(X17:X18)-SUM(J17:J18)</f>
        <v>-191000</v>
      </c>
      <c r="AB17" s="83">
        <f>SUM(X17:X18)/SUM(J17:J18)</f>
        <v>0.11574074074074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0.75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96</v>
      </c>
      <c r="C18" s="347"/>
      <c r="D18" s="347"/>
      <c r="E18" s="347"/>
      <c r="F18" s="347" t="s">
        <v>78</v>
      </c>
      <c r="G18" s="88"/>
      <c r="H18" s="88"/>
      <c r="I18" s="88"/>
      <c r="J18" s="330"/>
      <c r="K18" s="79">
        <v>33</v>
      </c>
      <c r="L18" s="79">
        <v>28</v>
      </c>
      <c r="M18" s="79">
        <v>9</v>
      </c>
      <c r="N18" s="89">
        <v>7</v>
      </c>
      <c r="O18" s="90">
        <v>0</v>
      </c>
      <c r="P18" s="91">
        <f>N18+O18</f>
        <v>7</v>
      </c>
      <c r="Q18" s="80">
        <f>IFERROR(P18/M18,"-")</f>
        <v>0.77777777777778</v>
      </c>
      <c r="R18" s="79">
        <v>1</v>
      </c>
      <c r="S18" s="79">
        <v>3</v>
      </c>
      <c r="T18" s="80">
        <f>IFERROR(R18/(P18),"-")</f>
        <v>0.14285714285714</v>
      </c>
      <c r="U18" s="336"/>
      <c r="V18" s="82">
        <v>3</v>
      </c>
      <c r="W18" s="80">
        <f>IF(P18=0,"-",V18/P18)</f>
        <v>0.42857142857143</v>
      </c>
      <c r="X18" s="335">
        <v>25000</v>
      </c>
      <c r="Y18" s="336">
        <f>IFERROR(X18/P18,"-")</f>
        <v>3571.4285714286</v>
      </c>
      <c r="Z18" s="336">
        <f>IFERROR(X18/V18,"-")</f>
        <v>8333.3333333333</v>
      </c>
      <c r="AA18" s="330"/>
      <c r="AB18" s="83"/>
      <c r="AC18" s="77"/>
      <c r="AD18" s="92">
        <v>1</v>
      </c>
      <c r="AE18" s="93">
        <f>IF(P18=0,"",IF(AD18=0,"",(AD18/P18)))</f>
        <v>0.14285714285714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0.14285714285714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0.57142857142857</v>
      </c>
      <c r="BY18" s="126">
        <v>3</v>
      </c>
      <c r="BZ18" s="127">
        <f>IFERROR(BY18/BW18,"-")</f>
        <v>0.75</v>
      </c>
      <c r="CA18" s="128">
        <v>25000</v>
      </c>
      <c r="CB18" s="129">
        <f>IFERROR(CA18/BW18,"-")</f>
        <v>6250</v>
      </c>
      <c r="CC18" s="130">
        <v>1</v>
      </c>
      <c r="CD18" s="130">
        <v>2</v>
      </c>
      <c r="CE18" s="130"/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3</v>
      </c>
      <c r="CP18" s="139">
        <v>25000</v>
      </c>
      <c r="CQ18" s="139">
        <v>11000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2.0055555555556</v>
      </c>
      <c r="B19" s="347" t="s">
        <v>97</v>
      </c>
      <c r="C19" s="347"/>
      <c r="D19" s="347" t="s">
        <v>91</v>
      </c>
      <c r="E19" s="347" t="s">
        <v>98</v>
      </c>
      <c r="F19" s="347" t="s">
        <v>66</v>
      </c>
      <c r="G19" s="88" t="s">
        <v>99</v>
      </c>
      <c r="H19" s="88" t="s">
        <v>68</v>
      </c>
      <c r="I19" s="349" t="s">
        <v>100</v>
      </c>
      <c r="J19" s="330">
        <v>180000</v>
      </c>
      <c r="K19" s="79">
        <v>8</v>
      </c>
      <c r="L19" s="79">
        <v>0</v>
      </c>
      <c r="M19" s="79">
        <v>52</v>
      </c>
      <c r="N19" s="89">
        <v>2</v>
      </c>
      <c r="O19" s="90">
        <v>0</v>
      </c>
      <c r="P19" s="91">
        <f>N19+O19</f>
        <v>2</v>
      </c>
      <c r="Q19" s="80">
        <f>IFERROR(P19/M19,"-")</f>
        <v>0.038461538461538</v>
      </c>
      <c r="R19" s="79">
        <v>0</v>
      </c>
      <c r="S19" s="79">
        <v>2</v>
      </c>
      <c r="T19" s="80">
        <f>IFERROR(R19/(P19),"-")</f>
        <v>0</v>
      </c>
      <c r="U19" s="336">
        <f>IFERROR(J19/SUM(N19:O20),"-")</f>
        <v>30000</v>
      </c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>
        <f>SUM(X19:X20)-SUM(J19:J20)</f>
        <v>181000</v>
      </c>
      <c r="AB19" s="83">
        <f>SUM(X19:X20)/SUM(J19:J20)</f>
        <v>2.0055555555556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101</v>
      </c>
      <c r="C20" s="347"/>
      <c r="D20" s="347" t="s">
        <v>91</v>
      </c>
      <c r="E20" s="347" t="s">
        <v>98</v>
      </c>
      <c r="F20" s="347" t="s">
        <v>78</v>
      </c>
      <c r="G20" s="88"/>
      <c r="H20" s="88"/>
      <c r="I20" s="88"/>
      <c r="J20" s="330"/>
      <c r="K20" s="79">
        <v>51</v>
      </c>
      <c r="L20" s="79">
        <v>25</v>
      </c>
      <c r="M20" s="79">
        <v>5</v>
      </c>
      <c r="N20" s="89">
        <v>4</v>
      </c>
      <c r="O20" s="90">
        <v>0</v>
      </c>
      <c r="P20" s="91">
        <f>N20+O20</f>
        <v>4</v>
      </c>
      <c r="Q20" s="80">
        <f>IFERROR(P20/M20,"-")</f>
        <v>0.8</v>
      </c>
      <c r="R20" s="79">
        <v>2</v>
      </c>
      <c r="S20" s="79">
        <v>0</v>
      </c>
      <c r="T20" s="80">
        <f>IFERROR(R20/(P20),"-")</f>
        <v>0.5</v>
      </c>
      <c r="U20" s="336"/>
      <c r="V20" s="82">
        <v>3</v>
      </c>
      <c r="W20" s="80">
        <f>IF(P20=0,"-",V20/P20)</f>
        <v>0.75</v>
      </c>
      <c r="X20" s="335">
        <v>361000</v>
      </c>
      <c r="Y20" s="336">
        <f>IFERROR(X20/P20,"-")</f>
        <v>90250</v>
      </c>
      <c r="Z20" s="336">
        <f>IFERROR(X20/V20,"-")</f>
        <v>120333.33333333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0.75</v>
      </c>
      <c r="BP20" s="119">
        <v>3</v>
      </c>
      <c r="BQ20" s="120">
        <f>IFERROR(BP20/BN20,"-")</f>
        <v>1</v>
      </c>
      <c r="BR20" s="121">
        <v>361000</v>
      </c>
      <c r="BS20" s="122">
        <f>IFERROR(BR20/BN20,"-")</f>
        <v>120333.33333333</v>
      </c>
      <c r="BT20" s="123">
        <v>1</v>
      </c>
      <c r="BU20" s="123"/>
      <c r="BV20" s="123">
        <v>2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361000</v>
      </c>
      <c r="CQ20" s="139">
        <v>351000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0</v>
      </c>
      <c r="B21" s="347" t="s">
        <v>102</v>
      </c>
      <c r="C21" s="347"/>
      <c r="D21" s="347" t="s">
        <v>103</v>
      </c>
      <c r="E21" s="347" t="s">
        <v>104</v>
      </c>
      <c r="F21" s="347" t="s">
        <v>66</v>
      </c>
      <c r="G21" s="88" t="s">
        <v>99</v>
      </c>
      <c r="H21" s="88" t="s">
        <v>88</v>
      </c>
      <c r="I21" s="88" t="s">
        <v>105</v>
      </c>
      <c r="J21" s="330">
        <v>108000</v>
      </c>
      <c r="K21" s="79">
        <v>11</v>
      </c>
      <c r="L21" s="79">
        <v>0</v>
      </c>
      <c r="M21" s="79">
        <v>42</v>
      </c>
      <c r="N21" s="89">
        <v>2</v>
      </c>
      <c r="O21" s="90">
        <v>0</v>
      </c>
      <c r="P21" s="91">
        <f>N21+O21</f>
        <v>2</v>
      </c>
      <c r="Q21" s="80">
        <f>IFERROR(P21/M21,"-")</f>
        <v>0.047619047619048</v>
      </c>
      <c r="R21" s="79">
        <v>0</v>
      </c>
      <c r="S21" s="79">
        <v>0</v>
      </c>
      <c r="T21" s="80">
        <f>IFERROR(R21/(P21),"-")</f>
        <v>0</v>
      </c>
      <c r="U21" s="336">
        <f>IFERROR(J21/SUM(N21:O22),"-")</f>
        <v>27000</v>
      </c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>
        <f>SUM(X21:X22)-SUM(J21:J22)</f>
        <v>-108000</v>
      </c>
      <c r="AB21" s="83">
        <f>SUM(X21:X22)/SUM(J21:J22)</f>
        <v>0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106</v>
      </c>
      <c r="C22" s="347"/>
      <c r="D22" s="347" t="s">
        <v>103</v>
      </c>
      <c r="E22" s="347" t="s">
        <v>104</v>
      </c>
      <c r="F22" s="347" t="s">
        <v>78</v>
      </c>
      <c r="G22" s="88"/>
      <c r="H22" s="88"/>
      <c r="I22" s="88"/>
      <c r="J22" s="330"/>
      <c r="K22" s="79">
        <v>12</v>
      </c>
      <c r="L22" s="79">
        <v>12</v>
      </c>
      <c r="M22" s="79">
        <v>2</v>
      </c>
      <c r="N22" s="89">
        <v>2</v>
      </c>
      <c r="O22" s="90">
        <v>0</v>
      </c>
      <c r="P22" s="91">
        <f>N22+O22</f>
        <v>2</v>
      </c>
      <c r="Q22" s="80">
        <f>IFERROR(P22/M22,"-")</f>
        <v>1</v>
      </c>
      <c r="R22" s="79">
        <v>0</v>
      </c>
      <c r="S22" s="79">
        <v>1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0.68452380952381</v>
      </c>
      <c r="B23" s="347" t="s">
        <v>107</v>
      </c>
      <c r="C23" s="347"/>
      <c r="D23" s="347" t="s">
        <v>108</v>
      </c>
      <c r="E23" s="347" t="s">
        <v>109</v>
      </c>
      <c r="F23" s="347" t="s">
        <v>66</v>
      </c>
      <c r="G23" s="88" t="s">
        <v>110</v>
      </c>
      <c r="H23" s="88" t="s">
        <v>111</v>
      </c>
      <c r="I23" s="88"/>
      <c r="J23" s="330">
        <v>336000</v>
      </c>
      <c r="K23" s="79">
        <v>8</v>
      </c>
      <c r="L23" s="79">
        <v>0</v>
      </c>
      <c r="M23" s="79">
        <v>53</v>
      </c>
      <c r="N23" s="89">
        <v>2</v>
      </c>
      <c r="O23" s="90">
        <v>0</v>
      </c>
      <c r="P23" s="91">
        <f>N23+O23</f>
        <v>2</v>
      </c>
      <c r="Q23" s="80">
        <f>IFERROR(P23/M23,"-")</f>
        <v>0.037735849056604</v>
      </c>
      <c r="R23" s="79">
        <v>0</v>
      </c>
      <c r="S23" s="79">
        <v>1</v>
      </c>
      <c r="T23" s="80">
        <f>IFERROR(R23/(P23),"-")</f>
        <v>0</v>
      </c>
      <c r="U23" s="336">
        <f>IFERROR(J23/SUM(N23:O27),"-")</f>
        <v>33600</v>
      </c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>
        <f>SUM(X23:X27)-SUM(J23:J27)</f>
        <v>-106000</v>
      </c>
      <c r="AB23" s="83">
        <f>SUM(X23:X27)/SUM(J23:J27)</f>
        <v>0.68452380952381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112</v>
      </c>
      <c r="C24" s="347"/>
      <c r="D24" s="347" t="s">
        <v>81</v>
      </c>
      <c r="E24" s="347" t="s">
        <v>82</v>
      </c>
      <c r="F24" s="347" t="s">
        <v>66</v>
      </c>
      <c r="G24" s="88" t="s">
        <v>110</v>
      </c>
      <c r="H24" s="88" t="s">
        <v>111</v>
      </c>
      <c r="I24" s="88"/>
      <c r="J24" s="330"/>
      <c r="K24" s="79">
        <v>5</v>
      </c>
      <c r="L24" s="79">
        <v>0</v>
      </c>
      <c r="M24" s="79">
        <v>27</v>
      </c>
      <c r="N24" s="89">
        <v>3</v>
      </c>
      <c r="O24" s="90">
        <v>0</v>
      </c>
      <c r="P24" s="91">
        <f>N24+O24</f>
        <v>3</v>
      </c>
      <c r="Q24" s="80">
        <f>IFERROR(P24/M24,"-")</f>
        <v>0.11111111111111</v>
      </c>
      <c r="R24" s="79">
        <v>0</v>
      </c>
      <c r="S24" s="79">
        <v>2</v>
      </c>
      <c r="T24" s="80">
        <f>IFERROR(R24/(P24),"-")</f>
        <v>0</v>
      </c>
      <c r="U24" s="336"/>
      <c r="V24" s="82">
        <v>1</v>
      </c>
      <c r="W24" s="80">
        <f>IF(P24=0,"-",V24/P24)</f>
        <v>0.33333333333333</v>
      </c>
      <c r="X24" s="335">
        <v>23000</v>
      </c>
      <c r="Y24" s="336">
        <f>IFERROR(X24/P24,"-")</f>
        <v>7666.6666666667</v>
      </c>
      <c r="Z24" s="336">
        <f>IFERROR(X24/V24,"-")</f>
        <v>23000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>
        <v>1</v>
      </c>
      <c r="BQ24" s="120">
        <f>IFERROR(BP24/BN24,"-")</f>
        <v>0.5</v>
      </c>
      <c r="BR24" s="121">
        <v>23000</v>
      </c>
      <c r="BS24" s="122">
        <f>IFERROR(BR24/BN24,"-")</f>
        <v>11500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23000</v>
      </c>
      <c r="CQ24" s="139">
        <v>23000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113</v>
      </c>
      <c r="C25" s="347"/>
      <c r="D25" s="347" t="s">
        <v>114</v>
      </c>
      <c r="E25" s="347" t="s">
        <v>115</v>
      </c>
      <c r="F25" s="347" t="s">
        <v>66</v>
      </c>
      <c r="G25" s="88" t="s">
        <v>110</v>
      </c>
      <c r="H25" s="88" t="s">
        <v>111</v>
      </c>
      <c r="I25" s="88"/>
      <c r="J25" s="330"/>
      <c r="K25" s="79">
        <v>1</v>
      </c>
      <c r="L25" s="79">
        <v>0</v>
      </c>
      <c r="M25" s="79">
        <v>21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116</v>
      </c>
      <c r="C26" s="347"/>
      <c r="D26" s="347" t="s">
        <v>117</v>
      </c>
      <c r="E26" s="347" t="s">
        <v>118</v>
      </c>
      <c r="F26" s="347" t="s">
        <v>66</v>
      </c>
      <c r="G26" s="88" t="s">
        <v>110</v>
      </c>
      <c r="H26" s="88" t="s">
        <v>111</v>
      </c>
      <c r="I26" s="88"/>
      <c r="J26" s="330"/>
      <c r="K26" s="79">
        <v>3</v>
      </c>
      <c r="L26" s="79">
        <v>0</v>
      </c>
      <c r="M26" s="79">
        <v>15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336"/>
      <c r="V26" s="82">
        <v>0</v>
      </c>
      <c r="W26" s="80" t="str">
        <f>IF(P26=0,"-",V26/P26)</f>
        <v>-</v>
      </c>
      <c r="X26" s="335">
        <v>0</v>
      </c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119</v>
      </c>
      <c r="C27" s="347"/>
      <c r="D27" s="347" t="s">
        <v>77</v>
      </c>
      <c r="E27" s="347" t="s">
        <v>77</v>
      </c>
      <c r="F27" s="347" t="s">
        <v>78</v>
      </c>
      <c r="G27" s="88" t="s">
        <v>79</v>
      </c>
      <c r="H27" s="88"/>
      <c r="I27" s="88"/>
      <c r="J27" s="330"/>
      <c r="K27" s="79">
        <v>50</v>
      </c>
      <c r="L27" s="79">
        <v>32</v>
      </c>
      <c r="M27" s="79">
        <v>11</v>
      </c>
      <c r="N27" s="89">
        <v>5</v>
      </c>
      <c r="O27" s="90">
        <v>0</v>
      </c>
      <c r="P27" s="91">
        <f>N27+O27</f>
        <v>5</v>
      </c>
      <c r="Q27" s="80">
        <f>IFERROR(P27/M27,"-")</f>
        <v>0.45454545454545</v>
      </c>
      <c r="R27" s="79">
        <v>1</v>
      </c>
      <c r="S27" s="79">
        <v>1</v>
      </c>
      <c r="T27" s="80">
        <f>IFERROR(R27/(P27),"-")</f>
        <v>0.2</v>
      </c>
      <c r="U27" s="336"/>
      <c r="V27" s="82">
        <v>3</v>
      </c>
      <c r="W27" s="80">
        <f>IF(P27=0,"-",V27/P27)</f>
        <v>0.6</v>
      </c>
      <c r="X27" s="335">
        <v>207000</v>
      </c>
      <c r="Y27" s="336">
        <f>IFERROR(X27/P27,"-")</f>
        <v>41400</v>
      </c>
      <c r="Z27" s="336">
        <f>IFERROR(X27/V27,"-")</f>
        <v>69000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>
        <v>1</v>
      </c>
      <c r="BQ27" s="120">
        <f>IFERROR(BP27/BN27,"-")</f>
        <v>0.5</v>
      </c>
      <c r="BR27" s="121">
        <v>152000</v>
      </c>
      <c r="BS27" s="122">
        <f>IFERROR(BR27/BN27,"-")</f>
        <v>76000</v>
      </c>
      <c r="BT27" s="123"/>
      <c r="BU27" s="123"/>
      <c r="BV27" s="123">
        <v>1</v>
      </c>
      <c r="BW27" s="124">
        <v>2</v>
      </c>
      <c r="BX27" s="125">
        <f>IF(P27=0,"",IF(BW27=0,"",(BW27/P27)))</f>
        <v>0.4</v>
      </c>
      <c r="BY27" s="126">
        <v>1</v>
      </c>
      <c r="BZ27" s="127">
        <f>IFERROR(BY27/BW27,"-")</f>
        <v>0.5</v>
      </c>
      <c r="CA27" s="128">
        <v>35000</v>
      </c>
      <c r="CB27" s="129">
        <f>IFERROR(CA27/BW27,"-")</f>
        <v>17500</v>
      </c>
      <c r="CC27" s="130"/>
      <c r="CD27" s="130"/>
      <c r="CE27" s="130">
        <v>1</v>
      </c>
      <c r="CF27" s="131">
        <v>1</v>
      </c>
      <c r="CG27" s="132">
        <f>IF(P27=0,"",IF(CF27=0,"",(CF27/P27)))</f>
        <v>0.2</v>
      </c>
      <c r="CH27" s="133">
        <v>1</v>
      </c>
      <c r="CI27" s="134">
        <f>IFERROR(CH27/CF27,"-")</f>
        <v>1</v>
      </c>
      <c r="CJ27" s="135">
        <v>20000</v>
      </c>
      <c r="CK27" s="136">
        <f>IFERROR(CJ27/CF27,"-")</f>
        <v>20000</v>
      </c>
      <c r="CL27" s="137">
        <v>1</v>
      </c>
      <c r="CM27" s="137"/>
      <c r="CN27" s="137"/>
      <c r="CO27" s="138">
        <v>3</v>
      </c>
      <c r="CP27" s="139">
        <v>207000</v>
      </c>
      <c r="CQ27" s="139">
        <v>152000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0.57017543859649</v>
      </c>
      <c r="B28" s="347" t="s">
        <v>120</v>
      </c>
      <c r="C28" s="347"/>
      <c r="D28" s="347" t="s">
        <v>91</v>
      </c>
      <c r="E28" s="347" t="s">
        <v>92</v>
      </c>
      <c r="F28" s="347" t="s">
        <v>66</v>
      </c>
      <c r="G28" s="88" t="s">
        <v>110</v>
      </c>
      <c r="H28" s="88" t="s">
        <v>68</v>
      </c>
      <c r="I28" s="349" t="s">
        <v>100</v>
      </c>
      <c r="J28" s="330">
        <v>228000</v>
      </c>
      <c r="K28" s="79">
        <v>20</v>
      </c>
      <c r="L28" s="79">
        <v>0</v>
      </c>
      <c r="M28" s="79">
        <v>47</v>
      </c>
      <c r="N28" s="89">
        <v>6</v>
      </c>
      <c r="O28" s="90">
        <v>0</v>
      </c>
      <c r="P28" s="91">
        <f>N28+O28</f>
        <v>6</v>
      </c>
      <c r="Q28" s="80">
        <f>IFERROR(P28/M28,"-")</f>
        <v>0.12765957446809</v>
      </c>
      <c r="R28" s="79">
        <v>0</v>
      </c>
      <c r="S28" s="79">
        <v>5</v>
      </c>
      <c r="T28" s="80">
        <f>IFERROR(R28/(P28),"-")</f>
        <v>0</v>
      </c>
      <c r="U28" s="336">
        <f>IFERROR(J28/SUM(N28:O29),"-")</f>
        <v>20727.272727273</v>
      </c>
      <c r="V28" s="82">
        <v>1</v>
      </c>
      <c r="W28" s="80">
        <f>IF(P28=0,"-",V28/P28)</f>
        <v>0.16666666666667</v>
      </c>
      <c r="X28" s="335">
        <v>125000</v>
      </c>
      <c r="Y28" s="336">
        <f>IFERROR(X28/P28,"-")</f>
        <v>20833.333333333</v>
      </c>
      <c r="Z28" s="336">
        <f>IFERROR(X28/V28,"-")</f>
        <v>125000</v>
      </c>
      <c r="AA28" s="330">
        <f>SUM(X28:X29)-SUM(J28:J29)</f>
        <v>-98000</v>
      </c>
      <c r="AB28" s="83">
        <f>SUM(X28:X29)/SUM(J28:J29)</f>
        <v>0.57017543859649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0.5</v>
      </c>
      <c r="BP28" s="119">
        <v>1</v>
      </c>
      <c r="BQ28" s="120">
        <f>IFERROR(BP28/BN28,"-")</f>
        <v>0.33333333333333</v>
      </c>
      <c r="BR28" s="121">
        <v>125000</v>
      </c>
      <c r="BS28" s="122">
        <f>IFERROR(BR28/BN28,"-")</f>
        <v>41666.666666667</v>
      </c>
      <c r="BT28" s="123"/>
      <c r="BU28" s="123"/>
      <c r="BV28" s="123">
        <v>1</v>
      </c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0.16666666666667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125000</v>
      </c>
      <c r="CQ28" s="139">
        <v>125000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347" t="s">
        <v>121</v>
      </c>
      <c r="C29" s="347"/>
      <c r="D29" s="347" t="s">
        <v>91</v>
      </c>
      <c r="E29" s="347" t="s">
        <v>92</v>
      </c>
      <c r="F29" s="347" t="s">
        <v>78</v>
      </c>
      <c r="G29" s="88"/>
      <c r="H29" s="88"/>
      <c r="I29" s="88"/>
      <c r="J29" s="330"/>
      <c r="K29" s="79">
        <v>31</v>
      </c>
      <c r="L29" s="79">
        <v>23</v>
      </c>
      <c r="M29" s="79">
        <v>9</v>
      </c>
      <c r="N29" s="89">
        <v>4</v>
      </c>
      <c r="O29" s="90">
        <v>1</v>
      </c>
      <c r="P29" s="91">
        <f>N29+O29</f>
        <v>5</v>
      </c>
      <c r="Q29" s="80">
        <f>IFERROR(P29/M29,"-")</f>
        <v>0.55555555555556</v>
      </c>
      <c r="R29" s="79">
        <v>0</v>
      </c>
      <c r="S29" s="79">
        <v>2</v>
      </c>
      <c r="T29" s="80">
        <f>IFERROR(R29/(P29),"-")</f>
        <v>0</v>
      </c>
      <c r="U29" s="336"/>
      <c r="V29" s="82">
        <v>1</v>
      </c>
      <c r="W29" s="80">
        <f>IF(P29=0,"-",V29/P29)</f>
        <v>0.2</v>
      </c>
      <c r="X29" s="335">
        <v>5000</v>
      </c>
      <c r="Y29" s="336">
        <f>IFERROR(X29/P29,"-")</f>
        <v>1000</v>
      </c>
      <c r="Z29" s="336">
        <f>IFERROR(X29/V29,"-")</f>
        <v>5000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3</v>
      </c>
      <c r="BF29" s="111">
        <f>IF(P29=0,"",IF(BE29=0,"",(BE29/P29)))</f>
        <v>0.6</v>
      </c>
      <c r="BG29" s="110">
        <v>1</v>
      </c>
      <c r="BH29" s="112">
        <f>IFERROR(BG29/BE29,"-")</f>
        <v>0.33333333333333</v>
      </c>
      <c r="BI29" s="113">
        <v>5000</v>
      </c>
      <c r="BJ29" s="114">
        <f>IFERROR(BI29/BE29,"-")</f>
        <v>1666.6666666667</v>
      </c>
      <c r="BK29" s="115">
        <v>1</v>
      </c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0.2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5000</v>
      </c>
      <c r="CQ29" s="139">
        <v>5000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0.093333333333333</v>
      </c>
      <c r="B30" s="347" t="s">
        <v>122</v>
      </c>
      <c r="C30" s="347"/>
      <c r="D30" s="347" t="s">
        <v>123</v>
      </c>
      <c r="E30" s="347" t="s">
        <v>124</v>
      </c>
      <c r="F30" s="347" t="s">
        <v>66</v>
      </c>
      <c r="G30" s="88" t="s">
        <v>73</v>
      </c>
      <c r="H30" s="88" t="s">
        <v>125</v>
      </c>
      <c r="I30" s="88"/>
      <c r="J30" s="330">
        <v>300000</v>
      </c>
      <c r="K30" s="79">
        <v>41</v>
      </c>
      <c r="L30" s="79">
        <v>0</v>
      </c>
      <c r="M30" s="79">
        <v>137</v>
      </c>
      <c r="N30" s="89">
        <v>14</v>
      </c>
      <c r="O30" s="90">
        <v>0</v>
      </c>
      <c r="P30" s="91">
        <f>N30+O30</f>
        <v>14</v>
      </c>
      <c r="Q30" s="80">
        <f>IFERROR(P30/M30,"-")</f>
        <v>0.1021897810219</v>
      </c>
      <c r="R30" s="79">
        <v>1</v>
      </c>
      <c r="S30" s="79">
        <v>6</v>
      </c>
      <c r="T30" s="80">
        <f>IFERROR(R30/(P30),"-")</f>
        <v>0.071428571428571</v>
      </c>
      <c r="U30" s="336">
        <f>IFERROR(J30/SUM(N30:O31),"-")</f>
        <v>13636.363636364</v>
      </c>
      <c r="V30" s="82">
        <v>2</v>
      </c>
      <c r="W30" s="80">
        <f>IF(P30=0,"-",V30/P30)</f>
        <v>0.14285714285714</v>
      </c>
      <c r="X30" s="335">
        <v>28000</v>
      </c>
      <c r="Y30" s="336">
        <f>IFERROR(X30/P30,"-")</f>
        <v>2000</v>
      </c>
      <c r="Z30" s="336">
        <f>IFERROR(X30/V30,"-")</f>
        <v>14000</v>
      </c>
      <c r="AA30" s="330">
        <f>SUM(X30:X31)-SUM(J30:J31)</f>
        <v>-272000</v>
      </c>
      <c r="AB30" s="83">
        <f>SUM(X30:X31)/SUM(J30:J31)</f>
        <v>0.093333333333333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2</v>
      </c>
      <c r="AW30" s="105">
        <f>IF(P30=0,"",IF(AV30=0,"",(AV30/P30)))</f>
        <v>0.14285714285714</v>
      </c>
      <c r="AX30" s="104">
        <v>2</v>
      </c>
      <c r="AY30" s="106">
        <f>IFERROR(AX30/AV30,"-")</f>
        <v>1</v>
      </c>
      <c r="AZ30" s="107">
        <v>4000</v>
      </c>
      <c r="BA30" s="108">
        <f>IFERROR(AZ30/AV30,"-")</f>
        <v>2000</v>
      </c>
      <c r="BB30" s="109">
        <v>2</v>
      </c>
      <c r="BC30" s="109"/>
      <c r="BD30" s="109"/>
      <c r="BE30" s="110">
        <v>2</v>
      </c>
      <c r="BF30" s="111">
        <f>IF(P30=0,"",IF(BE30=0,"",(BE30/P30)))</f>
        <v>0.14285714285714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4</v>
      </c>
      <c r="BO30" s="118">
        <f>IF(P30=0,"",IF(BN30=0,"",(BN30/P30)))</f>
        <v>0.28571428571429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5</v>
      </c>
      <c r="BX30" s="125">
        <f>IF(P30=0,"",IF(BW30=0,"",(BW30/P30)))</f>
        <v>0.35714285714286</v>
      </c>
      <c r="BY30" s="126">
        <v>2</v>
      </c>
      <c r="BZ30" s="127">
        <f>IFERROR(BY30/BW30,"-")</f>
        <v>0.4</v>
      </c>
      <c r="CA30" s="128">
        <v>20000</v>
      </c>
      <c r="CB30" s="129">
        <f>IFERROR(CA30/BW30,"-")</f>
        <v>4000</v>
      </c>
      <c r="CC30" s="130"/>
      <c r="CD30" s="130">
        <v>1</v>
      </c>
      <c r="CE30" s="130">
        <v>1</v>
      </c>
      <c r="CF30" s="131">
        <v>1</v>
      </c>
      <c r="CG30" s="132">
        <f>IF(P30=0,"",IF(CF30=0,"",(CF30/P30)))</f>
        <v>0.071428571428571</v>
      </c>
      <c r="CH30" s="133">
        <v>1</v>
      </c>
      <c r="CI30" s="134">
        <f>IFERROR(CH30/CF30,"-")</f>
        <v>1</v>
      </c>
      <c r="CJ30" s="135">
        <v>54000</v>
      </c>
      <c r="CK30" s="136">
        <f>IFERROR(CJ30/CF30,"-")</f>
        <v>54000</v>
      </c>
      <c r="CL30" s="137"/>
      <c r="CM30" s="137"/>
      <c r="CN30" s="137">
        <v>1</v>
      </c>
      <c r="CO30" s="138">
        <v>2</v>
      </c>
      <c r="CP30" s="139">
        <v>28000</v>
      </c>
      <c r="CQ30" s="139">
        <v>54000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123</v>
      </c>
      <c r="E31" s="347" t="s">
        <v>124</v>
      </c>
      <c r="F31" s="347" t="s">
        <v>78</v>
      </c>
      <c r="G31" s="88"/>
      <c r="H31" s="88"/>
      <c r="I31" s="88"/>
      <c r="J31" s="330"/>
      <c r="K31" s="79">
        <v>76</v>
      </c>
      <c r="L31" s="79">
        <v>30</v>
      </c>
      <c r="M31" s="79">
        <v>25</v>
      </c>
      <c r="N31" s="89">
        <v>8</v>
      </c>
      <c r="O31" s="90">
        <v>0</v>
      </c>
      <c r="P31" s="91">
        <f>N31+O31</f>
        <v>8</v>
      </c>
      <c r="Q31" s="80">
        <f>IFERROR(P31/M31,"-")</f>
        <v>0.32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4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0.25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0.125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1.6916666666667</v>
      </c>
      <c r="B32" s="347" t="s">
        <v>127</v>
      </c>
      <c r="C32" s="347"/>
      <c r="D32" s="347" t="s">
        <v>128</v>
      </c>
      <c r="E32" s="347" t="s">
        <v>129</v>
      </c>
      <c r="F32" s="347" t="s">
        <v>66</v>
      </c>
      <c r="G32" s="88" t="s">
        <v>130</v>
      </c>
      <c r="H32" s="88" t="s">
        <v>131</v>
      </c>
      <c r="I32" s="88" t="s">
        <v>132</v>
      </c>
      <c r="J32" s="330">
        <v>360000</v>
      </c>
      <c r="K32" s="79">
        <v>2</v>
      </c>
      <c r="L32" s="79">
        <v>0</v>
      </c>
      <c r="M32" s="79">
        <v>39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336">
        <f>IFERROR(J32/SUM(N32:O36),"-")</f>
        <v>12000</v>
      </c>
      <c r="V32" s="82">
        <v>0</v>
      </c>
      <c r="W32" s="80" t="str">
        <f>IF(P32=0,"-",V32/P32)</f>
        <v>-</v>
      </c>
      <c r="X32" s="335">
        <v>0</v>
      </c>
      <c r="Y32" s="336" t="str">
        <f>IFERROR(X32/P32,"-")</f>
        <v>-</v>
      </c>
      <c r="Z32" s="336" t="str">
        <f>IFERROR(X32/V32,"-")</f>
        <v>-</v>
      </c>
      <c r="AA32" s="330">
        <f>SUM(X32:X36)-SUM(J32:J36)</f>
        <v>249000</v>
      </c>
      <c r="AB32" s="83">
        <f>SUM(X32:X36)/SUM(J32:J36)</f>
        <v>1.6916666666667</v>
      </c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133</v>
      </c>
      <c r="C33" s="347"/>
      <c r="D33" s="347" t="s">
        <v>134</v>
      </c>
      <c r="E33" s="347" t="s">
        <v>135</v>
      </c>
      <c r="F33" s="347" t="s">
        <v>66</v>
      </c>
      <c r="G33" s="88"/>
      <c r="H33" s="88" t="s">
        <v>131</v>
      </c>
      <c r="I33" s="88"/>
      <c r="J33" s="330"/>
      <c r="K33" s="79">
        <v>10</v>
      </c>
      <c r="L33" s="79">
        <v>0</v>
      </c>
      <c r="M33" s="79">
        <v>60</v>
      </c>
      <c r="N33" s="89">
        <v>3</v>
      </c>
      <c r="O33" s="90">
        <v>0</v>
      </c>
      <c r="P33" s="91">
        <f>N33+O33</f>
        <v>3</v>
      </c>
      <c r="Q33" s="80">
        <f>IFERROR(P33/M33,"-")</f>
        <v>0.05</v>
      </c>
      <c r="R33" s="79">
        <v>1</v>
      </c>
      <c r="S33" s="79">
        <v>0</v>
      </c>
      <c r="T33" s="80">
        <f>IFERROR(R33/(P33),"-")</f>
        <v>0.33333333333333</v>
      </c>
      <c r="U33" s="336"/>
      <c r="V33" s="82">
        <v>1</v>
      </c>
      <c r="W33" s="80">
        <f>IF(P33=0,"-",V33/P33)</f>
        <v>0.33333333333333</v>
      </c>
      <c r="X33" s="335">
        <v>500000</v>
      </c>
      <c r="Y33" s="336">
        <f>IFERROR(X33/P33,"-")</f>
        <v>166666.66666667</v>
      </c>
      <c r="Z33" s="336">
        <f>IFERROR(X33/V33,"-")</f>
        <v>500000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0.66666666666667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>
        <v>1</v>
      </c>
      <c r="BZ33" s="127">
        <f>IFERROR(BY33/BW33,"-")</f>
        <v>1</v>
      </c>
      <c r="CA33" s="128">
        <v>500000</v>
      </c>
      <c r="CB33" s="129">
        <f>IFERROR(CA33/BW33,"-")</f>
        <v>500000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500000</v>
      </c>
      <c r="CQ33" s="139">
        <v>500000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347" t="s">
        <v>136</v>
      </c>
      <c r="C34" s="347"/>
      <c r="D34" s="347" t="s">
        <v>137</v>
      </c>
      <c r="E34" s="347" t="s">
        <v>138</v>
      </c>
      <c r="F34" s="347" t="s">
        <v>66</v>
      </c>
      <c r="G34" s="88"/>
      <c r="H34" s="88" t="s">
        <v>131</v>
      </c>
      <c r="I34" s="88"/>
      <c r="J34" s="330"/>
      <c r="K34" s="79">
        <v>28</v>
      </c>
      <c r="L34" s="79">
        <v>0</v>
      </c>
      <c r="M34" s="79">
        <v>70</v>
      </c>
      <c r="N34" s="89">
        <v>5</v>
      </c>
      <c r="O34" s="90">
        <v>0</v>
      </c>
      <c r="P34" s="91">
        <f>N34+O34</f>
        <v>5</v>
      </c>
      <c r="Q34" s="80">
        <f>IFERROR(P34/M34,"-")</f>
        <v>0.071428571428571</v>
      </c>
      <c r="R34" s="79">
        <v>0</v>
      </c>
      <c r="S34" s="79">
        <v>1</v>
      </c>
      <c r="T34" s="80">
        <f>IFERROR(R34/(P34),"-")</f>
        <v>0</v>
      </c>
      <c r="U34" s="336"/>
      <c r="V34" s="82">
        <v>1</v>
      </c>
      <c r="W34" s="80">
        <f>IF(P34=0,"-",V34/P34)</f>
        <v>0.2</v>
      </c>
      <c r="X34" s="335">
        <v>2000</v>
      </c>
      <c r="Y34" s="336">
        <f>IFERROR(X34/P34,"-")</f>
        <v>400</v>
      </c>
      <c r="Z34" s="336">
        <f>IFERROR(X34/V34,"-")</f>
        <v>2000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0.4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0.4</v>
      </c>
      <c r="BY34" s="126">
        <v>1</v>
      </c>
      <c r="BZ34" s="127">
        <f>IFERROR(BY34/BW34,"-")</f>
        <v>0.5</v>
      </c>
      <c r="CA34" s="128">
        <v>2000</v>
      </c>
      <c r="CB34" s="129">
        <f>IFERROR(CA34/BW34,"-")</f>
        <v>1000</v>
      </c>
      <c r="CC34" s="130">
        <v>1</v>
      </c>
      <c r="CD34" s="130"/>
      <c r="CE34" s="130"/>
      <c r="CF34" s="131">
        <v>1</v>
      </c>
      <c r="CG34" s="132">
        <f>IF(P34=0,"",IF(CF34=0,"",(CF34/P34)))</f>
        <v>0.2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2000</v>
      </c>
      <c r="CQ34" s="139">
        <v>2000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139</v>
      </c>
      <c r="C35" s="347"/>
      <c r="D35" s="347" t="s">
        <v>140</v>
      </c>
      <c r="E35" s="347" t="s">
        <v>141</v>
      </c>
      <c r="F35" s="347" t="s">
        <v>66</v>
      </c>
      <c r="G35" s="88"/>
      <c r="H35" s="88" t="s">
        <v>131</v>
      </c>
      <c r="I35" s="88"/>
      <c r="J35" s="330"/>
      <c r="K35" s="79">
        <v>20</v>
      </c>
      <c r="L35" s="79">
        <v>0</v>
      </c>
      <c r="M35" s="79">
        <v>93</v>
      </c>
      <c r="N35" s="89">
        <v>6</v>
      </c>
      <c r="O35" s="90">
        <v>0</v>
      </c>
      <c r="P35" s="91">
        <f>N35+O35</f>
        <v>6</v>
      </c>
      <c r="Q35" s="80">
        <f>IFERROR(P35/M35,"-")</f>
        <v>0.064516129032258</v>
      </c>
      <c r="R35" s="79">
        <v>0</v>
      </c>
      <c r="S35" s="79">
        <v>2</v>
      </c>
      <c r="T35" s="80">
        <f>IFERROR(R35/(P35),"-")</f>
        <v>0</v>
      </c>
      <c r="U35" s="336"/>
      <c r="V35" s="82">
        <v>1</v>
      </c>
      <c r="W35" s="80">
        <f>IF(P35=0,"-",V35/P35)</f>
        <v>0.16666666666667</v>
      </c>
      <c r="X35" s="335">
        <v>5000</v>
      </c>
      <c r="Y35" s="336">
        <f>IFERROR(X35/P35,"-")</f>
        <v>833.33333333333</v>
      </c>
      <c r="Z35" s="336">
        <f>IFERROR(X35/V35,"-")</f>
        <v>5000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4</v>
      </c>
      <c r="BO35" s="118">
        <f>IF(P35=0,"",IF(BN35=0,"",(BN35/P35)))</f>
        <v>0.66666666666667</v>
      </c>
      <c r="BP35" s="119">
        <v>2</v>
      </c>
      <c r="BQ35" s="120">
        <f>IFERROR(BP35/BN35,"-")</f>
        <v>0.5</v>
      </c>
      <c r="BR35" s="121">
        <v>8000</v>
      </c>
      <c r="BS35" s="122">
        <f>IFERROR(BR35/BN35,"-")</f>
        <v>2000</v>
      </c>
      <c r="BT35" s="123">
        <v>2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0.16666666666667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5000</v>
      </c>
      <c r="CQ35" s="139">
        <v>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142</v>
      </c>
      <c r="C36" s="347"/>
      <c r="D36" s="347" t="s">
        <v>77</v>
      </c>
      <c r="E36" s="347" t="s">
        <v>77</v>
      </c>
      <c r="F36" s="347" t="s">
        <v>78</v>
      </c>
      <c r="G36" s="88"/>
      <c r="H36" s="88"/>
      <c r="I36" s="88"/>
      <c r="J36" s="330"/>
      <c r="K36" s="79">
        <v>254</v>
      </c>
      <c r="L36" s="79">
        <v>89</v>
      </c>
      <c r="M36" s="79">
        <v>23</v>
      </c>
      <c r="N36" s="89">
        <v>16</v>
      </c>
      <c r="O36" s="90">
        <v>0</v>
      </c>
      <c r="P36" s="91">
        <f>N36+O36</f>
        <v>16</v>
      </c>
      <c r="Q36" s="80">
        <f>IFERROR(P36/M36,"-")</f>
        <v>0.69565217391304</v>
      </c>
      <c r="R36" s="79">
        <v>1</v>
      </c>
      <c r="S36" s="79">
        <v>3</v>
      </c>
      <c r="T36" s="80">
        <f>IFERROR(R36/(P36),"-")</f>
        <v>0.0625</v>
      </c>
      <c r="U36" s="336"/>
      <c r="V36" s="82">
        <v>2</v>
      </c>
      <c r="W36" s="80">
        <f>IF(P36=0,"-",V36/P36)</f>
        <v>0.125</v>
      </c>
      <c r="X36" s="335">
        <v>102000</v>
      </c>
      <c r="Y36" s="336">
        <f>IFERROR(X36/P36,"-")</f>
        <v>6375</v>
      </c>
      <c r="Z36" s="336">
        <f>IFERROR(X36/V36,"-")</f>
        <v>51000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0.0625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1</v>
      </c>
      <c r="BF36" s="111">
        <f>IF(P36=0,"",IF(BE36=0,"",(BE36/P36)))</f>
        <v>0.0625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7</v>
      </c>
      <c r="BO36" s="118">
        <f>IF(P36=0,"",IF(BN36=0,"",(BN36/P36)))</f>
        <v>0.4375</v>
      </c>
      <c r="BP36" s="119">
        <v>3</v>
      </c>
      <c r="BQ36" s="120">
        <f>IFERROR(BP36/BN36,"-")</f>
        <v>0.42857142857143</v>
      </c>
      <c r="BR36" s="121">
        <v>52000</v>
      </c>
      <c r="BS36" s="122">
        <f>IFERROR(BR36/BN36,"-")</f>
        <v>7428.5714285714</v>
      </c>
      <c r="BT36" s="123">
        <v>1</v>
      </c>
      <c r="BU36" s="123"/>
      <c r="BV36" s="123">
        <v>2</v>
      </c>
      <c r="BW36" s="124">
        <v>6</v>
      </c>
      <c r="BX36" s="125">
        <f>IF(P36=0,"",IF(BW36=0,"",(BW36/P36)))</f>
        <v>0.375</v>
      </c>
      <c r="BY36" s="126">
        <v>1</v>
      </c>
      <c r="BZ36" s="127">
        <f>IFERROR(BY36/BW36,"-")</f>
        <v>0.16666666666667</v>
      </c>
      <c r="CA36" s="128">
        <v>78000</v>
      </c>
      <c r="CB36" s="129">
        <f>IFERROR(CA36/BW36,"-")</f>
        <v>13000</v>
      </c>
      <c r="CC36" s="130"/>
      <c r="CD36" s="130"/>
      <c r="CE36" s="130">
        <v>1</v>
      </c>
      <c r="CF36" s="131">
        <v>1</v>
      </c>
      <c r="CG36" s="132">
        <f>IF(P36=0,"",IF(CF36=0,"",(CF36/P36)))</f>
        <v>0.0625</v>
      </c>
      <c r="CH36" s="133">
        <v>1</v>
      </c>
      <c r="CI36" s="134">
        <f>IFERROR(CH36/CF36,"-")</f>
        <v>1</v>
      </c>
      <c r="CJ36" s="135">
        <v>5000</v>
      </c>
      <c r="CK36" s="136">
        <f>IFERROR(CJ36/CF36,"-")</f>
        <v>5000</v>
      </c>
      <c r="CL36" s="137">
        <v>1</v>
      </c>
      <c r="CM36" s="137"/>
      <c r="CN36" s="137"/>
      <c r="CO36" s="138">
        <v>2</v>
      </c>
      <c r="CP36" s="139">
        <v>102000</v>
      </c>
      <c r="CQ36" s="139">
        <v>78000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0.7724358974359</v>
      </c>
      <c r="B37" s="347" t="s">
        <v>143</v>
      </c>
      <c r="C37" s="347"/>
      <c r="D37" s="347" t="s">
        <v>128</v>
      </c>
      <c r="E37" s="347" t="s">
        <v>129</v>
      </c>
      <c r="F37" s="347" t="s">
        <v>66</v>
      </c>
      <c r="G37" s="88" t="s">
        <v>144</v>
      </c>
      <c r="H37" s="88" t="s">
        <v>125</v>
      </c>
      <c r="I37" s="88" t="s">
        <v>145</v>
      </c>
      <c r="J37" s="330">
        <v>312000</v>
      </c>
      <c r="K37" s="79">
        <v>11</v>
      </c>
      <c r="L37" s="79">
        <v>0</v>
      </c>
      <c r="M37" s="79">
        <v>44</v>
      </c>
      <c r="N37" s="89">
        <v>5</v>
      </c>
      <c r="O37" s="90">
        <v>0</v>
      </c>
      <c r="P37" s="91">
        <f>N37+O37</f>
        <v>5</v>
      </c>
      <c r="Q37" s="80">
        <f>IFERROR(P37/M37,"-")</f>
        <v>0.11363636363636</v>
      </c>
      <c r="R37" s="79">
        <v>1</v>
      </c>
      <c r="S37" s="79">
        <v>2</v>
      </c>
      <c r="T37" s="80">
        <f>IFERROR(R37/(P37),"-")</f>
        <v>0.2</v>
      </c>
      <c r="U37" s="336">
        <f>IFERROR(J37/SUM(N37:O40),"-")</f>
        <v>10758.620689655</v>
      </c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>
        <f>SUM(X37:X40)-SUM(J37:J40)</f>
        <v>-71000</v>
      </c>
      <c r="AB37" s="83">
        <f>SUM(X37:X40)/SUM(J37:J40)</f>
        <v>0.7724358974359</v>
      </c>
      <c r="AC37" s="77"/>
      <c r="AD37" s="92">
        <v>1</v>
      </c>
      <c r="AE37" s="93">
        <f>IF(P37=0,"",IF(AD37=0,"",(AD37/P37)))</f>
        <v>0.2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2</v>
      </c>
      <c r="BF37" s="111">
        <f>IF(P37=0,"",IF(BE37=0,"",(BE37/P37)))</f>
        <v>0.4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1</v>
      </c>
      <c r="BX37" s="125">
        <f>IF(P37=0,"",IF(BW37=0,"",(BW37/P37)))</f>
        <v>0.2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146</v>
      </c>
      <c r="C38" s="347"/>
      <c r="D38" s="347" t="s">
        <v>134</v>
      </c>
      <c r="E38" s="347" t="s">
        <v>135</v>
      </c>
      <c r="F38" s="347" t="s">
        <v>66</v>
      </c>
      <c r="G38" s="88"/>
      <c r="H38" s="88" t="s">
        <v>125</v>
      </c>
      <c r="I38" s="88" t="s">
        <v>147</v>
      </c>
      <c r="J38" s="330"/>
      <c r="K38" s="79">
        <v>11</v>
      </c>
      <c r="L38" s="79">
        <v>0</v>
      </c>
      <c r="M38" s="79">
        <v>59</v>
      </c>
      <c r="N38" s="89">
        <v>4</v>
      </c>
      <c r="O38" s="90">
        <v>0</v>
      </c>
      <c r="P38" s="91">
        <f>N38+O38</f>
        <v>4</v>
      </c>
      <c r="Q38" s="80">
        <f>IFERROR(P38/M38,"-")</f>
        <v>0.067796610169492</v>
      </c>
      <c r="R38" s="79">
        <v>0</v>
      </c>
      <c r="S38" s="79">
        <v>2</v>
      </c>
      <c r="T38" s="80">
        <f>IFERROR(R38/(P38),"-")</f>
        <v>0</v>
      </c>
      <c r="U38" s="336"/>
      <c r="V38" s="82">
        <v>2</v>
      </c>
      <c r="W38" s="80">
        <f>IF(P38=0,"-",V38/P38)</f>
        <v>0.5</v>
      </c>
      <c r="X38" s="335">
        <v>5000</v>
      </c>
      <c r="Y38" s="336">
        <f>IFERROR(X38/P38,"-")</f>
        <v>1250</v>
      </c>
      <c r="Z38" s="336">
        <f>IFERROR(X38/V38,"-")</f>
        <v>2500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0.5</v>
      </c>
      <c r="BG38" s="110">
        <v>2</v>
      </c>
      <c r="BH38" s="112">
        <f>IFERROR(BG38/BE38,"-")</f>
        <v>1</v>
      </c>
      <c r="BI38" s="113">
        <v>5000</v>
      </c>
      <c r="BJ38" s="114">
        <f>IFERROR(BI38/BE38,"-")</f>
        <v>2500</v>
      </c>
      <c r="BK38" s="115">
        <v>2</v>
      </c>
      <c r="BL38" s="115"/>
      <c r="BM38" s="115"/>
      <c r="BN38" s="117">
        <v>2</v>
      </c>
      <c r="BO38" s="118">
        <f>IF(P38=0,"",IF(BN38=0,"",(BN38/P38)))</f>
        <v>0.5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5000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148</v>
      </c>
      <c r="C39" s="347"/>
      <c r="D39" s="347" t="s">
        <v>137</v>
      </c>
      <c r="E39" s="347" t="s">
        <v>138</v>
      </c>
      <c r="F39" s="347" t="s">
        <v>66</v>
      </c>
      <c r="G39" s="88"/>
      <c r="H39" s="88" t="s">
        <v>125</v>
      </c>
      <c r="I39" s="88" t="s">
        <v>149</v>
      </c>
      <c r="J39" s="330"/>
      <c r="K39" s="79">
        <v>10</v>
      </c>
      <c r="L39" s="79">
        <v>0</v>
      </c>
      <c r="M39" s="79">
        <v>43</v>
      </c>
      <c r="N39" s="89">
        <v>4</v>
      </c>
      <c r="O39" s="90">
        <v>0</v>
      </c>
      <c r="P39" s="91">
        <f>N39+O39</f>
        <v>4</v>
      </c>
      <c r="Q39" s="80">
        <f>IFERROR(P39/M39,"-")</f>
        <v>0.093023255813953</v>
      </c>
      <c r="R39" s="79">
        <v>1</v>
      </c>
      <c r="S39" s="79">
        <v>3</v>
      </c>
      <c r="T39" s="80">
        <f>IFERROR(R39/(P39),"-")</f>
        <v>0.25</v>
      </c>
      <c r="U39" s="336"/>
      <c r="V39" s="82">
        <v>2</v>
      </c>
      <c r="W39" s="80">
        <f>IF(P39=0,"-",V39/P39)</f>
        <v>0.5</v>
      </c>
      <c r="X39" s="335">
        <v>34000</v>
      </c>
      <c r="Y39" s="336">
        <f>IFERROR(X39/P39,"-")</f>
        <v>8500</v>
      </c>
      <c r="Z39" s="336">
        <f>IFERROR(X39/V39,"-")</f>
        <v>17000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1</v>
      </c>
      <c r="AW39" s="105">
        <f>IF(P39=0,"",IF(AV39=0,"",(AV39/P39)))</f>
        <v>0.25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>
        <v>1</v>
      </c>
      <c r="BH39" s="112">
        <f>IFERROR(BG39/BE39,"-")</f>
        <v>1</v>
      </c>
      <c r="BI39" s="113">
        <v>29000</v>
      </c>
      <c r="BJ39" s="114">
        <f>IFERROR(BI39/BE39,"-")</f>
        <v>29000</v>
      </c>
      <c r="BK39" s="115"/>
      <c r="BL39" s="115"/>
      <c r="BM39" s="115">
        <v>1</v>
      </c>
      <c r="BN39" s="117">
        <v>2</v>
      </c>
      <c r="BO39" s="118">
        <f>IF(P39=0,"",IF(BN39=0,"",(BN39/P39)))</f>
        <v>0.5</v>
      </c>
      <c r="BP39" s="119">
        <v>1</v>
      </c>
      <c r="BQ39" s="120">
        <f>IFERROR(BP39/BN39,"-")</f>
        <v>0.5</v>
      </c>
      <c r="BR39" s="121">
        <v>5000</v>
      </c>
      <c r="BS39" s="122">
        <f>IFERROR(BR39/BN39,"-")</f>
        <v>2500</v>
      </c>
      <c r="BT39" s="123">
        <v>1</v>
      </c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34000</v>
      </c>
      <c r="CQ39" s="139">
        <v>29000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150</v>
      </c>
      <c r="C40" s="347"/>
      <c r="D40" s="347" t="s">
        <v>77</v>
      </c>
      <c r="E40" s="347" t="s">
        <v>77</v>
      </c>
      <c r="F40" s="347" t="s">
        <v>78</v>
      </c>
      <c r="G40" s="88"/>
      <c r="H40" s="88"/>
      <c r="I40" s="88"/>
      <c r="J40" s="330"/>
      <c r="K40" s="79">
        <v>115</v>
      </c>
      <c r="L40" s="79">
        <v>50</v>
      </c>
      <c r="M40" s="79">
        <v>24</v>
      </c>
      <c r="N40" s="89">
        <v>16</v>
      </c>
      <c r="O40" s="90">
        <v>0</v>
      </c>
      <c r="P40" s="91">
        <f>N40+O40</f>
        <v>16</v>
      </c>
      <c r="Q40" s="80">
        <f>IFERROR(P40/M40,"-")</f>
        <v>0.66666666666667</v>
      </c>
      <c r="R40" s="79">
        <v>1</v>
      </c>
      <c r="S40" s="79">
        <v>4</v>
      </c>
      <c r="T40" s="80">
        <f>IFERROR(R40/(P40),"-")</f>
        <v>0.0625</v>
      </c>
      <c r="U40" s="336"/>
      <c r="V40" s="82">
        <v>5</v>
      </c>
      <c r="W40" s="80">
        <f>IF(P40=0,"-",V40/P40)</f>
        <v>0.3125</v>
      </c>
      <c r="X40" s="335">
        <v>202000</v>
      </c>
      <c r="Y40" s="336">
        <f>IFERROR(X40/P40,"-")</f>
        <v>12625</v>
      </c>
      <c r="Z40" s="336">
        <f>IFERROR(X40/V40,"-")</f>
        <v>40400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6</v>
      </c>
      <c r="BF40" s="111">
        <f>IF(P40=0,"",IF(BE40=0,"",(BE40/P40)))</f>
        <v>0.375</v>
      </c>
      <c r="BG40" s="110">
        <v>2</v>
      </c>
      <c r="BH40" s="112">
        <f>IFERROR(BG40/BE40,"-")</f>
        <v>0.33333333333333</v>
      </c>
      <c r="BI40" s="113">
        <v>8000</v>
      </c>
      <c r="BJ40" s="114">
        <f>IFERROR(BI40/BE40,"-")</f>
        <v>1333.3333333333</v>
      </c>
      <c r="BK40" s="115">
        <v>1</v>
      </c>
      <c r="BL40" s="115">
        <v>1</v>
      </c>
      <c r="BM40" s="115"/>
      <c r="BN40" s="117">
        <v>3</v>
      </c>
      <c r="BO40" s="118">
        <f>IF(P40=0,"",IF(BN40=0,"",(BN40/P40)))</f>
        <v>0.1875</v>
      </c>
      <c r="BP40" s="119">
        <v>1</v>
      </c>
      <c r="BQ40" s="120">
        <f>IFERROR(BP40/BN40,"-")</f>
        <v>0.33333333333333</v>
      </c>
      <c r="BR40" s="121">
        <v>8000</v>
      </c>
      <c r="BS40" s="122">
        <f>IFERROR(BR40/BN40,"-")</f>
        <v>2666.6666666667</v>
      </c>
      <c r="BT40" s="123"/>
      <c r="BU40" s="123">
        <v>1</v>
      </c>
      <c r="BV40" s="123"/>
      <c r="BW40" s="124">
        <v>6</v>
      </c>
      <c r="BX40" s="125">
        <f>IF(P40=0,"",IF(BW40=0,"",(BW40/P40)))</f>
        <v>0.375</v>
      </c>
      <c r="BY40" s="126">
        <v>4</v>
      </c>
      <c r="BZ40" s="127">
        <f>IFERROR(BY40/BW40,"-")</f>
        <v>0.66666666666667</v>
      </c>
      <c r="CA40" s="128">
        <v>195000</v>
      </c>
      <c r="CB40" s="129">
        <f>IFERROR(CA40/BW40,"-")</f>
        <v>32500</v>
      </c>
      <c r="CC40" s="130">
        <v>3</v>
      </c>
      <c r="CD40" s="130"/>
      <c r="CE40" s="130">
        <v>1</v>
      </c>
      <c r="CF40" s="131">
        <v>1</v>
      </c>
      <c r="CG40" s="132">
        <f>IF(P40=0,"",IF(CF40=0,"",(CF40/P40)))</f>
        <v>0.0625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5</v>
      </c>
      <c r="CP40" s="139">
        <v>202000</v>
      </c>
      <c r="CQ40" s="139">
        <v>184000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>
        <f>AB41</f>
        <v>3.4791666666667</v>
      </c>
      <c r="B41" s="347" t="s">
        <v>151</v>
      </c>
      <c r="C41" s="347"/>
      <c r="D41" s="347" t="s">
        <v>152</v>
      </c>
      <c r="E41" s="347" t="s">
        <v>98</v>
      </c>
      <c r="F41" s="347" t="s">
        <v>66</v>
      </c>
      <c r="G41" s="88" t="s">
        <v>67</v>
      </c>
      <c r="H41" s="88" t="s">
        <v>88</v>
      </c>
      <c r="I41" s="88" t="s">
        <v>153</v>
      </c>
      <c r="J41" s="330">
        <v>144000</v>
      </c>
      <c r="K41" s="79">
        <v>13</v>
      </c>
      <c r="L41" s="79">
        <v>0</v>
      </c>
      <c r="M41" s="79">
        <v>41</v>
      </c>
      <c r="N41" s="89">
        <v>3</v>
      </c>
      <c r="O41" s="90">
        <v>0</v>
      </c>
      <c r="P41" s="91">
        <f>N41+O41</f>
        <v>3</v>
      </c>
      <c r="Q41" s="80">
        <f>IFERROR(P41/M41,"-")</f>
        <v>0.073170731707317</v>
      </c>
      <c r="R41" s="79">
        <v>0</v>
      </c>
      <c r="S41" s="79">
        <v>0</v>
      </c>
      <c r="T41" s="80">
        <f>IFERROR(R41/(P41),"-")</f>
        <v>0</v>
      </c>
      <c r="U41" s="336">
        <f>IFERROR(J41/SUM(N41:O42),"-")</f>
        <v>13090.909090909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SUM(X41:X42)-SUM(J41:J42)</f>
        <v>357000</v>
      </c>
      <c r="AB41" s="83">
        <f>SUM(X41:X42)/SUM(J41:J42)</f>
        <v>3.4791666666667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0.33333333333333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0.33333333333333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154</v>
      </c>
      <c r="C42" s="347"/>
      <c r="D42" s="347" t="s">
        <v>152</v>
      </c>
      <c r="E42" s="347" t="s">
        <v>98</v>
      </c>
      <c r="F42" s="347" t="s">
        <v>78</v>
      </c>
      <c r="G42" s="88"/>
      <c r="H42" s="88"/>
      <c r="I42" s="88"/>
      <c r="J42" s="330"/>
      <c r="K42" s="79">
        <v>79</v>
      </c>
      <c r="L42" s="79">
        <v>38</v>
      </c>
      <c r="M42" s="79">
        <v>11</v>
      </c>
      <c r="N42" s="89">
        <v>8</v>
      </c>
      <c r="O42" s="90">
        <v>0</v>
      </c>
      <c r="P42" s="91">
        <f>N42+O42</f>
        <v>8</v>
      </c>
      <c r="Q42" s="80">
        <f>IFERROR(P42/M42,"-")</f>
        <v>0.72727272727273</v>
      </c>
      <c r="R42" s="79">
        <v>1</v>
      </c>
      <c r="S42" s="79">
        <v>2</v>
      </c>
      <c r="T42" s="80">
        <f>IFERROR(R42/(P42),"-")</f>
        <v>0.125</v>
      </c>
      <c r="U42" s="336"/>
      <c r="V42" s="82">
        <v>2</v>
      </c>
      <c r="W42" s="80">
        <f>IF(P42=0,"-",V42/P42)</f>
        <v>0.25</v>
      </c>
      <c r="X42" s="335">
        <v>501000</v>
      </c>
      <c r="Y42" s="336">
        <f>IFERROR(X42/P42,"-")</f>
        <v>62625</v>
      </c>
      <c r="Z42" s="336">
        <f>IFERROR(X42/V42,"-")</f>
        <v>250500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4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0.375</v>
      </c>
      <c r="BY42" s="126">
        <v>1</v>
      </c>
      <c r="BZ42" s="127">
        <f>IFERROR(BY42/BW42,"-")</f>
        <v>0.33333333333333</v>
      </c>
      <c r="CA42" s="128">
        <v>251000</v>
      </c>
      <c r="CB42" s="129">
        <f>IFERROR(CA42/BW42,"-")</f>
        <v>83666.666666667</v>
      </c>
      <c r="CC42" s="130"/>
      <c r="CD42" s="130"/>
      <c r="CE42" s="130">
        <v>1</v>
      </c>
      <c r="CF42" s="131">
        <v>1</v>
      </c>
      <c r="CG42" s="132">
        <f>IF(P42=0,"",IF(CF42=0,"",(CF42/P42)))</f>
        <v>0.125</v>
      </c>
      <c r="CH42" s="133">
        <v>1</v>
      </c>
      <c r="CI42" s="134">
        <f>IFERROR(CH42/CF42,"-")</f>
        <v>1</v>
      </c>
      <c r="CJ42" s="135">
        <v>250000</v>
      </c>
      <c r="CK42" s="136">
        <f>IFERROR(CJ42/CF42,"-")</f>
        <v>250000</v>
      </c>
      <c r="CL42" s="137"/>
      <c r="CM42" s="137"/>
      <c r="CN42" s="137">
        <v>1</v>
      </c>
      <c r="CO42" s="138">
        <v>2</v>
      </c>
      <c r="CP42" s="139">
        <v>501000</v>
      </c>
      <c r="CQ42" s="139">
        <v>251000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0.17777777777778</v>
      </c>
      <c r="B43" s="347" t="s">
        <v>155</v>
      </c>
      <c r="C43" s="347"/>
      <c r="D43" s="347" t="s">
        <v>156</v>
      </c>
      <c r="E43" s="347" t="s">
        <v>65</v>
      </c>
      <c r="F43" s="347" t="s">
        <v>66</v>
      </c>
      <c r="G43" s="88" t="s">
        <v>71</v>
      </c>
      <c r="H43" s="88" t="s">
        <v>88</v>
      </c>
      <c r="I43" s="348" t="s">
        <v>157</v>
      </c>
      <c r="J43" s="330">
        <v>180000</v>
      </c>
      <c r="K43" s="79">
        <v>8</v>
      </c>
      <c r="L43" s="79">
        <v>0</v>
      </c>
      <c r="M43" s="79">
        <v>58</v>
      </c>
      <c r="N43" s="89">
        <v>2</v>
      </c>
      <c r="O43" s="90">
        <v>0</v>
      </c>
      <c r="P43" s="91">
        <f>N43+O43</f>
        <v>2</v>
      </c>
      <c r="Q43" s="80">
        <f>IFERROR(P43/M43,"-")</f>
        <v>0.03448275862069</v>
      </c>
      <c r="R43" s="79">
        <v>1</v>
      </c>
      <c r="S43" s="79">
        <v>1</v>
      </c>
      <c r="T43" s="80">
        <f>IFERROR(R43/(P43),"-")</f>
        <v>0.5</v>
      </c>
      <c r="U43" s="336">
        <f>IFERROR(J43/SUM(N43:O44),"-")</f>
        <v>36000</v>
      </c>
      <c r="V43" s="82">
        <v>1</v>
      </c>
      <c r="W43" s="80">
        <f>IF(P43=0,"-",V43/P43)</f>
        <v>0.5</v>
      </c>
      <c r="X43" s="335">
        <v>32000</v>
      </c>
      <c r="Y43" s="336">
        <f>IFERROR(X43/P43,"-")</f>
        <v>16000</v>
      </c>
      <c r="Z43" s="336">
        <f>IFERROR(X43/V43,"-")</f>
        <v>32000</v>
      </c>
      <c r="AA43" s="330">
        <f>SUM(X43:X44)-SUM(J43:J44)</f>
        <v>-148000</v>
      </c>
      <c r="AB43" s="83">
        <f>SUM(X43:X44)/SUM(J43:J44)</f>
        <v>0.17777777777778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0.5</v>
      </c>
      <c r="BG43" s="110">
        <v>1</v>
      </c>
      <c r="BH43" s="112">
        <f>IFERROR(BG43/BE43,"-")</f>
        <v>1</v>
      </c>
      <c r="BI43" s="113">
        <v>32000</v>
      </c>
      <c r="BJ43" s="114">
        <f>IFERROR(BI43/BE43,"-")</f>
        <v>32000</v>
      </c>
      <c r="BK43" s="115"/>
      <c r="BL43" s="115"/>
      <c r="BM43" s="115">
        <v>1</v>
      </c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32000</v>
      </c>
      <c r="CQ43" s="139">
        <v>32000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156</v>
      </c>
      <c r="E44" s="347" t="s">
        <v>65</v>
      </c>
      <c r="F44" s="347" t="s">
        <v>78</v>
      </c>
      <c r="G44" s="88"/>
      <c r="H44" s="88"/>
      <c r="I44" s="88"/>
      <c r="J44" s="330"/>
      <c r="K44" s="79">
        <v>34</v>
      </c>
      <c r="L44" s="79">
        <v>22</v>
      </c>
      <c r="M44" s="79">
        <v>5</v>
      </c>
      <c r="N44" s="89">
        <v>3</v>
      </c>
      <c r="O44" s="90">
        <v>0</v>
      </c>
      <c r="P44" s="91">
        <f>N44+O44</f>
        <v>3</v>
      </c>
      <c r="Q44" s="80">
        <f>IFERROR(P44/M44,"-")</f>
        <v>0.6</v>
      </c>
      <c r="R44" s="79">
        <v>0</v>
      </c>
      <c r="S44" s="79">
        <v>1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0.33333333333333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0.032051282051282</v>
      </c>
      <c r="B45" s="347" t="s">
        <v>159</v>
      </c>
      <c r="C45" s="347"/>
      <c r="D45" s="347" t="s">
        <v>160</v>
      </c>
      <c r="E45" s="347" t="s">
        <v>161</v>
      </c>
      <c r="F45" s="347" t="s">
        <v>66</v>
      </c>
      <c r="G45" s="88" t="s">
        <v>83</v>
      </c>
      <c r="H45" s="88" t="s">
        <v>88</v>
      </c>
      <c r="I45" s="88" t="s">
        <v>105</v>
      </c>
      <c r="J45" s="330">
        <v>156000</v>
      </c>
      <c r="K45" s="79">
        <v>10</v>
      </c>
      <c r="L45" s="79">
        <v>0</v>
      </c>
      <c r="M45" s="79">
        <v>43</v>
      </c>
      <c r="N45" s="89">
        <v>4</v>
      </c>
      <c r="O45" s="90">
        <v>0</v>
      </c>
      <c r="P45" s="91">
        <f>N45+O45</f>
        <v>4</v>
      </c>
      <c r="Q45" s="80">
        <f>IFERROR(P45/M45,"-")</f>
        <v>0.093023255813953</v>
      </c>
      <c r="R45" s="79">
        <v>0</v>
      </c>
      <c r="S45" s="79">
        <v>1</v>
      </c>
      <c r="T45" s="80">
        <f>IFERROR(R45/(P45),"-")</f>
        <v>0</v>
      </c>
      <c r="U45" s="336">
        <f>IFERROR(J45/SUM(N45:O46),"-")</f>
        <v>22285.714285714</v>
      </c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>
        <f>SUM(X45:X46)-SUM(J45:J46)</f>
        <v>-151000</v>
      </c>
      <c r="AB45" s="83">
        <f>SUM(X45:X46)/SUM(J45:J46)</f>
        <v>0.032051282051282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0.25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0.25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162</v>
      </c>
      <c r="C46" s="347"/>
      <c r="D46" s="347" t="s">
        <v>160</v>
      </c>
      <c r="E46" s="347" t="s">
        <v>161</v>
      </c>
      <c r="F46" s="347" t="s">
        <v>78</v>
      </c>
      <c r="G46" s="88"/>
      <c r="H46" s="88"/>
      <c r="I46" s="88"/>
      <c r="J46" s="330"/>
      <c r="K46" s="79">
        <v>33</v>
      </c>
      <c r="L46" s="79">
        <v>26</v>
      </c>
      <c r="M46" s="79">
        <v>6</v>
      </c>
      <c r="N46" s="89">
        <v>3</v>
      </c>
      <c r="O46" s="90">
        <v>0</v>
      </c>
      <c r="P46" s="91">
        <f>N46+O46</f>
        <v>3</v>
      </c>
      <c r="Q46" s="80">
        <f>IFERROR(P46/M46,"-")</f>
        <v>0.5</v>
      </c>
      <c r="R46" s="79">
        <v>0</v>
      </c>
      <c r="S46" s="79">
        <v>2</v>
      </c>
      <c r="T46" s="80">
        <f>IFERROR(R46/(P46),"-")</f>
        <v>0</v>
      </c>
      <c r="U46" s="336"/>
      <c r="V46" s="82">
        <v>1</v>
      </c>
      <c r="W46" s="80">
        <f>IF(P46=0,"-",V46/P46)</f>
        <v>0.33333333333333</v>
      </c>
      <c r="X46" s="335">
        <v>5000</v>
      </c>
      <c r="Y46" s="336">
        <f>IFERROR(X46/P46,"-")</f>
        <v>1666.6666666667</v>
      </c>
      <c r="Z46" s="336">
        <f>IFERROR(X46/V46,"-")</f>
        <v>5000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0.33333333333333</v>
      </c>
      <c r="BY46" s="126">
        <v>1</v>
      </c>
      <c r="BZ46" s="127">
        <f>IFERROR(BY46/BW46,"-")</f>
        <v>1</v>
      </c>
      <c r="CA46" s="128">
        <v>5000</v>
      </c>
      <c r="CB46" s="129">
        <f>IFERROR(CA46/BW46,"-")</f>
        <v>5000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3.775641025641</v>
      </c>
      <c r="B47" s="347" t="s">
        <v>163</v>
      </c>
      <c r="C47" s="347"/>
      <c r="D47" s="347" t="s">
        <v>164</v>
      </c>
      <c r="E47" s="347" t="s">
        <v>165</v>
      </c>
      <c r="F47" s="347" t="s">
        <v>66</v>
      </c>
      <c r="G47" s="88" t="s">
        <v>83</v>
      </c>
      <c r="H47" s="88" t="s">
        <v>88</v>
      </c>
      <c r="I47" s="349" t="s">
        <v>166</v>
      </c>
      <c r="J47" s="330">
        <v>156000</v>
      </c>
      <c r="K47" s="79">
        <v>21</v>
      </c>
      <c r="L47" s="79">
        <v>0</v>
      </c>
      <c r="M47" s="79">
        <v>62</v>
      </c>
      <c r="N47" s="89">
        <v>6</v>
      </c>
      <c r="O47" s="90">
        <v>0</v>
      </c>
      <c r="P47" s="91">
        <f>N47+O47</f>
        <v>6</v>
      </c>
      <c r="Q47" s="80">
        <f>IFERROR(P47/M47,"-")</f>
        <v>0.096774193548387</v>
      </c>
      <c r="R47" s="79">
        <v>0</v>
      </c>
      <c r="S47" s="79">
        <v>3</v>
      </c>
      <c r="T47" s="80">
        <f>IFERROR(R47/(P47),"-")</f>
        <v>0</v>
      </c>
      <c r="U47" s="336">
        <f>IFERROR(J47/SUM(N47:O48),"-")</f>
        <v>9750</v>
      </c>
      <c r="V47" s="82">
        <v>1</v>
      </c>
      <c r="W47" s="80">
        <f>IF(P47=0,"-",V47/P47)</f>
        <v>0.16666666666667</v>
      </c>
      <c r="X47" s="335">
        <v>40000</v>
      </c>
      <c r="Y47" s="336">
        <f>IFERROR(X47/P47,"-")</f>
        <v>6666.6666666667</v>
      </c>
      <c r="Z47" s="336">
        <f>IFERROR(X47/V47,"-")</f>
        <v>40000</v>
      </c>
      <c r="AA47" s="330">
        <f>SUM(X47:X48)-SUM(J47:J48)</f>
        <v>433000</v>
      </c>
      <c r="AB47" s="83">
        <f>SUM(X47:X48)/SUM(J47:J48)</f>
        <v>3.775641025641</v>
      </c>
      <c r="AC47" s="77"/>
      <c r="AD47" s="92">
        <v>1</v>
      </c>
      <c r="AE47" s="93">
        <f>IF(P47=0,"",IF(AD47=0,"",(AD47/P47)))</f>
        <v>0.16666666666667</v>
      </c>
      <c r="AF47" s="92"/>
      <c r="AG47" s="94">
        <f>IFERROR(AF47/AD47,"-")</f>
        <v>0</v>
      </c>
      <c r="AH47" s="95"/>
      <c r="AI47" s="96">
        <f>IFERROR(AH47/AD47,"-")</f>
        <v>0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0.33333333333333</v>
      </c>
      <c r="BG47" s="110">
        <v>1</v>
      </c>
      <c r="BH47" s="112">
        <f>IFERROR(BG47/BE47,"-")</f>
        <v>0.5</v>
      </c>
      <c r="BI47" s="113">
        <v>40000</v>
      </c>
      <c r="BJ47" s="114">
        <f>IFERROR(BI47/BE47,"-")</f>
        <v>20000</v>
      </c>
      <c r="BK47" s="115"/>
      <c r="BL47" s="115"/>
      <c r="BM47" s="115">
        <v>1</v>
      </c>
      <c r="BN47" s="117">
        <v>3</v>
      </c>
      <c r="BO47" s="118">
        <f>IF(P47=0,"",IF(BN47=0,"",(BN47/P47)))</f>
        <v>0.5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40000</v>
      </c>
      <c r="CQ47" s="139">
        <v>40000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167</v>
      </c>
      <c r="C48" s="347"/>
      <c r="D48" s="347" t="s">
        <v>164</v>
      </c>
      <c r="E48" s="347" t="s">
        <v>165</v>
      </c>
      <c r="F48" s="347" t="s">
        <v>78</v>
      </c>
      <c r="G48" s="88"/>
      <c r="H48" s="88"/>
      <c r="I48" s="88"/>
      <c r="J48" s="330"/>
      <c r="K48" s="79">
        <v>57</v>
      </c>
      <c r="L48" s="79">
        <v>40</v>
      </c>
      <c r="M48" s="79">
        <v>19</v>
      </c>
      <c r="N48" s="89">
        <v>10</v>
      </c>
      <c r="O48" s="90">
        <v>0</v>
      </c>
      <c r="P48" s="91">
        <f>N48+O48</f>
        <v>10</v>
      </c>
      <c r="Q48" s="80">
        <f>IFERROR(P48/M48,"-")</f>
        <v>0.52631578947368</v>
      </c>
      <c r="R48" s="79">
        <v>2</v>
      </c>
      <c r="S48" s="79">
        <v>4</v>
      </c>
      <c r="T48" s="80">
        <f>IFERROR(R48/(P48),"-")</f>
        <v>0.2</v>
      </c>
      <c r="U48" s="336"/>
      <c r="V48" s="82">
        <v>5</v>
      </c>
      <c r="W48" s="80">
        <f>IF(P48=0,"-",V48/P48)</f>
        <v>0.5</v>
      </c>
      <c r="X48" s="335">
        <v>549000</v>
      </c>
      <c r="Y48" s="336">
        <f>IFERROR(X48/P48,"-")</f>
        <v>54900</v>
      </c>
      <c r="Z48" s="336">
        <f>IFERROR(X48/V48,"-")</f>
        <v>109800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0.1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3</v>
      </c>
      <c r="BO48" s="118">
        <f>IF(P48=0,"",IF(BN48=0,"",(BN48/P48)))</f>
        <v>0.3</v>
      </c>
      <c r="BP48" s="119">
        <v>1</v>
      </c>
      <c r="BQ48" s="120">
        <f>IFERROR(BP48/BN48,"-")</f>
        <v>0.33333333333333</v>
      </c>
      <c r="BR48" s="121">
        <v>5000</v>
      </c>
      <c r="BS48" s="122">
        <f>IFERROR(BR48/BN48,"-")</f>
        <v>1666.6666666667</v>
      </c>
      <c r="BT48" s="123">
        <v>1</v>
      </c>
      <c r="BU48" s="123"/>
      <c r="BV48" s="123"/>
      <c r="BW48" s="124">
        <v>4</v>
      </c>
      <c r="BX48" s="125">
        <f>IF(P48=0,"",IF(BW48=0,"",(BW48/P48)))</f>
        <v>0.4</v>
      </c>
      <c r="BY48" s="126">
        <v>4</v>
      </c>
      <c r="BZ48" s="127">
        <f>IFERROR(BY48/BW48,"-")</f>
        <v>1</v>
      </c>
      <c r="CA48" s="128">
        <v>190000</v>
      </c>
      <c r="CB48" s="129">
        <f>IFERROR(CA48/BW48,"-")</f>
        <v>47500</v>
      </c>
      <c r="CC48" s="130">
        <v>1</v>
      </c>
      <c r="CD48" s="130"/>
      <c r="CE48" s="130">
        <v>3</v>
      </c>
      <c r="CF48" s="131">
        <v>2</v>
      </c>
      <c r="CG48" s="132">
        <f>IF(P48=0,"",IF(CF48=0,"",(CF48/P48)))</f>
        <v>0.2</v>
      </c>
      <c r="CH48" s="133">
        <v>1</v>
      </c>
      <c r="CI48" s="134">
        <f>IFERROR(CH48/CF48,"-")</f>
        <v>0.5</v>
      </c>
      <c r="CJ48" s="135">
        <v>354000</v>
      </c>
      <c r="CK48" s="136">
        <f>IFERROR(CJ48/CF48,"-")</f>
        <v>177000</v>
      </c>
      <c r="CL48" s="137"/>
      <c r="CM48" s="137"/>
      <c r="CN48" s="137">
        <v>1</v>
      </c>
      <c r="CO48" s="138">
        <v>5</v>
      </c>
      <c r="CP48" s="139">
        <v>549000</v>
      </c>
      <c r="CQ48" s="139">
        <v>354000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347" t="s">
        <v>168</v>
      </c>
      <c r="C49" s="347"/>
      <c r="D49" s="347" t="s">
        <v>169</v>
      </c>
      <c r="E49" s="347" t="s">
        <v>82</v>
      </c>
      <c r="F49" s="347" t="s">
        <v>66</v>
      </c>
      <c r="G49" s="88" t="s">
        <v>144</v>
      </c>
      <c r="H49" s="88" t="s">
        <v>88</v>
      </c>
      <c r="I49" s="349" t="s">
        <v>100</v>
      </c>
      <c r="J49" s="330">
        <v>156000</v>
      </c>
      <c r="K49" s="79">
        <v>6</v>
      </c>
      <c r="L49" s="79">
        <v>0</v>
      </c>
      <c r="M49" s="79">
        <v>41</v>
      </c>
      <c r="N49" s="89">
        <v>4</v>
      </c>
      <c r="O49" s="90">
        <v>0</v>
      </c>
      <c r="P49" s="91">
        <f>N49+O49</f>
        <v>4</v>
      </c>
      <c r="Q49" s="80">
        <f>IFERROR(P49/M49,"-")</f>
        <v>0.097560975609756</v>
      </c>
      <c r="R49" s="79">
        <v>0</v>
      </c>
      <c r="S49" s="79">
        <v>1</v>
      </c>
      <c r="T49" s="80">
        <f>IFERROR(R49/(P49),"-")</f>
        <v>0</v>
      </c>
      <c r="U49" s="336">
        <f>IFERROR(J49/SUM(N49:O50),"-")</f>
        <v>17333.333333333</v>
      </c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>
        <f>SUM(X49:X50)-SUM(J49:J50)</f>
        <v>-156000</v>
      </c>
      <c r="AB49" s="83">
        <f>SUM(X49:X50)/SUM(J49:J50)</f>
        <v>0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0.25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0.25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170</v>
      </c>
      <c r="C50" s="347"/>
      <c r="D50" s="347" t="s">
        <v>169</v>
      </c>
      <c r="E50" s="347" t="s">
        <v>82</v>
      </c>
      <c r="F50" s="347" t="s">
        <v>78</v>
      </c>
      <c r="G50" s="88"/>
      <c r="H50" s="88"/>
      <c r="I50" s="88"/>
      <c r="J50" s="330"/>
      <c r="K50" s="79">
        <v>21</v>
      </c>
      <c r="L50" s="79">
        <v>17</v>
      </c>
      <c r="M50" s="79">
        <v>6</v>
      </c>
      <c r="N50" s="89">
        <v>5</v>
      </c>
      <c r="O50" s="90">
        <v>0</v>
      </c>
      <c r="P50" s="91">
        <f>N50+O50</f>
        <v>5</v>
      </c>
      <c r="Q50" s="80">
        <f>IFERROR(P50/M50,"-")</f>
        <v>0.83333333333333</v>
      </c>
      <c r="R50" s="79">
        <v>0</v>
      </c>
      <c r="S50" s="79">
        <v>2</v>
      </c>
      <c r="T50" s="80">
        <f>IFERROR(R50/(P50),"-")</f>
        <v>0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>
        <v>1</v>
      </c>
      <c r="AE50" s="93">
        <f>IF(P50=0,"",IF(AD50=0,"",(AD50/P50)))</f>
        <v>0.2</v>
      </c>
      <c r="AF50" s="92"/>
      <c r="AG50" s="94">
        <f>IFERROR(AF50/AD50,"-")</f>
        <v>0</v>
      </c>
      <c r="AH50" s="95"/>
      <c r="AI50" s="96">
        <f>IFERROR(AH50/AD50,"-")</f>
        <v>0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0.2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2</v>
      </c>
      <c r="BF50" s="111">
        <f>IF(P50=0,"",IF(BE50=0,"",(BE50/P50)))</f>
        <v>0.4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0.2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0.051282051282051</v>
      </c>
      <c r="B51" s="347" t="s">
        <v>171</v>
      </c>
      <c r="C51" s="347"/>
      <c r="D51" s="347" t="s">
        <v>114</v>
      </c>
      <c r="E51" s="347" t="s">
        <v>172</v>
      </c>
      <c r="F51" s="347" t="s">
        <v>66</v>
      </c>
      <c r="G51" s="88" t="s">
        <v>144</v>
      </c>
      <c r="H51" s="88" t="s">
        <v>88</v>
      </c>
      <c r="I51" s="349" t="s">
        <v>173</v>
      </c>
      <c r="J51" s="330">
        <v>156000</v>
      </c>
      <c r="K51" s="79">
        <v>19</v>
      </c>
      <c r="L51" s="79">
        <v>0</v>
      </c>
      <c r="M51" s="79">
        <v>52</v>
      </c>
      <c r="N51" s="89">
        <v>11</v>
      </c>
      <c r="O51" s="90">
        <v>0</v>
      </c>
      <c r="P51" s="91">
        <f>N51+O51</f>
        <v>11</v>
      </c>
      <c r="Q51" s="80">
        <f>IFERROR(P51/M51,"-")</f>
        <v>0.21153846153846</v>
      </c>
      <c r="R51" s="79">
        <v>1</v>
      </c>
      <c r="S51" s="79">
        <v>5</v>
      </c>
      <c r="T51" s="80">
        <f>IFERROR(R51/(P51),"-")</f>
        <v>0.090909090909091</v>
      </c>
      <c r="U51" s="336">
        <f>IFERROR(J51/SUM(N51:O52),"-")</f>
        <v>9176.4705882353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-148000</v>
      </c>
      <c r="AB51" s="83">
        <f>SUM(X51:X52)/SUM(J51:J52)</f>
        <v>0.051282051282051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0.090909090909091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7</v>
      </c>
      <c r="BO51" s="118">
        <f>IF(P51=0,"",IF(BN51=0,"",(BN51/P51)))</f>
        <v>0.63636363636364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3</v>
      </c>
      <c r="BX51" s="125">
        <f>IF(P51=0,"",IF(BW51=0,"",(BW51/P51)))</f>
        <v>0.27272727272727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174</v>
      </c>
      <c r="C52" s="347"/>
      <c r="D52" s="347" t="s">
        <v>114</v>
      </c>
      <c r="E52" s="347" t="s">
        <v>172</v>
      </c>
      <c r="F52" s="347" t="s">
        <v>78</v>
      </c>
      <c r="G52" s="88"/>
      <c r="H52" s="88"/>
      <c r="I52" s="88"/>
      <c r="J52" s="330"/>
      <c r="K52" s="79">
        <v>35</v>
      </c>
      <c r="L52" s="79">
        <v>19</v>
      </c>
      <c r="M52" s="79">
        <v>6</v>
      </c>
      <c r="N52" s="89">
        <v>6</v>
      </c>
      <c r="O52" s="90">
        <v>0</v>
      </c>
      <c r="P52" s="91">
        <f>N52+O52</f>
        <v>6</v>
      </c>
      <c r="Q52" s="80">
        <f>IFERROR(P52/M52,"-")</f>
        <v>1</v>
      </c>
      <c r="R52" s="79">
        <v>1</v>
      </c>
      <c r="S52" s="79">
        <v>3</v>
      </c>
      <c r="T52" s="80">
        <f>IFERROR(R52/(P52),"-")</f>
        <v>0.16666666666667</v>
      </c>
      <c r="U52" s="336"/>
      <c r="V52" s="82">
        <v>1</v>
      </c>
      <c r="W52" s="80">
        <f>IF(P52=0,"-",V52/P52)</f>
        <v>0.16666666666667</v>
      </c>
      <c r="X52" s="335">
        <v>8000</v>
      </c>
      <c r="Y52" s="336">
        <f>IFERROR(X52/P52,"-")</f>
        <v>1333.3333333333</v>
      </c>
      <c r="Z52" s="336">
        <f>IFERROR(X52/V52,"-")</f>
        <v>8000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0.16666666666667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1</v>
      </c>
      <c r="BX52" s="125">
        <f>IF(P52=0,"",IF(BW52=0,"",(BW52/P52)))</f>
        <v>0.16666666666667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0.16666666666667</v>
      </c>
      <c r="CH52" s="133">
        <v>1</v>
      </c>
      <c r="CI52" s="134">
        <f>IFERROR(CH52/CF52,"-")</f>
        <v>1</v>
      </c>
      <c r="CJ52" s="135">
        <v>8000</v>
      </c>
      <c r="CK52" s="136">
        <f>IFERROR(CJ52/CF52,"-")</f>
        <v>8000</v>
      </c>
      <c r="CL52" s="137"/>
      <c r="CM52" s="137">
        <v>1</v>
      </c>
      <c r="CN52" s="137"/>
      <c r="CO52" s="138">
        <v>1</v>
      </c>
      <c r="CP52" s="139">
        <v>8000</v>
      </c>
      <c r="CQ52" s="139">
        <v>8000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0.45138888888889</v>
      </c>
      <c r="B53" s="347" t="s">
        <v>175</v>
      </c>
      <c r="C53" s="347"/>
      <c r="D53" s="347" t="s">
        <v>103</v>
      </c>
      <c r="E53" s="347" t="s">
        <v>104</v>
      </c>
      <c r="F53" s="347" t="s">
        <v>66</v>
      </c>
      <c r="G53" s="88" t="s">
        <v>130</v>
      </c>
      <c r="H53" s="88" t="s">
        <v>68</v>
      </c>
      <c r="I53" s="88" t="s">
        <v>176</v>
      </c>
      <c r="J53" s="330">
        <v>144000</v>
      </c>
      <c r="K53" s="79">
        <v>8</v>
      </c>
      <c r="L53" s="79">
        <v>0</v>
      </c>
      <c r="M53" s="79">
        <v>33</v>
      </c>
      <c r="N53" s="89">
        <v>4</v>
      </c>
      <c r="O53" s="90">
        <v>0</v>
      </c>
      <c r="P53" s="91">
        <f>N53+O53</f>
        <v>4</v>
      </c>
      <c r="Q53" s="80">
        <f>IFERROR(P53/M53,"-")</f>
        <v>0.12121212121212</v>
      </c>
      <c r="R53" s="79">
        <v>0</v>
      </c>
      <c r="S53" s="79">
        <v>2</v>
      </c>
      <c r="T53" s="80">
        <f>IFERROR(R53/(P53),"-")</f>
        <v>0</v>
      </c>
      <c r="U53" s="336">
        <f>IFERROR(J53/SUM(N53:O54),"-")</f>
        <v>18000</v>
      </c>
      <c r="V53" s="82">
        <v>0</v>
      </c>
      <c r="W53" s="80">
        <f>IF(P53=0,"-",V53/P53)</f>
        <v>0</v>
      </c>
      <c r="X53" s="335">
        <v>0</v>
      </c>
      <c r="Y53" s="336">
        <f>IFERROR(X53/P53,"-")</f>
        <v>0</v>
      </c>
      <c r="Z53" s="336" t="str">
        <f>IFERROR(X53/V53,"-")</f>
        <v>-</v>
      </c>
      <c r="AA53" s="330">
        <f>SUM(X53:X54)-SUM(J53:J54)</f>
        <v>-79000</v>
      </c>
      <c r="AB53" s="83">
        <f>SUM(X53:X54)/SUM(J53:J54)</f>
        <v>0.45138888888889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0.25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>
        <v>2</v>
      </c>
      <c r="AW53" s="105">
        <f>IF(P53=0,"",IF(AV53=0,"",(AV53/P53)))</f>
        <v>0.5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1</v>
      </c>
      <c r="BF53" s="111">
        <f>IF(P53=0,"",IF(BE53=0,"",(BE53/P53)))</f>
        <v>0.25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177</v>
      </c>
      <c r="C54" s="347"/>
      <c r="D54" s="347" t="s">
        <v>103</v>
      </c>
      <c r="E54" s="347" t="s">
        <v>104</v>
      </c>
      <c r="F54" s="347" t="s">
        <v>78</v>
      </c>
      <c r="G54" s="88"/>
      <c r="H54" s="88"/>
      <c r="I54" s="88"/>
      <c r="J54" s="330"/>
      <c r="K54" s="79">
        <v>22</v>
      </c>
      <c r="L54" s="79">
        <v>16</v>
      </c>
      <c r="M54" s="79">
        <v>12</v>
      </c>
      <c r="N54" s="89">
        <v>4</v>
      </c>
      <c r="O54" s="90">
        <v>0</v>
      </c>
      <c r="P54" s="91">
        <f>N54+O54</f>
        <v>4</v>
      </c>
      <c r="Q54" s="80">
        <f>IFERROR(P54/M54,"-")</f>
        <v>0.33333333333333</v>
      </c>
      <c r="R54" s="79">
        <v>1</v>
      </c>
      <c r="S54" s="79">
        <v>2</v>
      </c>
      <c r="T54" s="80">
        <f>IFERROR(R54/(P54),"-")</f>
        <v>0.25</v>
      </c>
      <c r="U54" s="336"/>
      <c r="V54" s="82">
        <v>1</v>
      </c>
      <c r="W54" s="80">
        <f>IF(P54=0,"-",V54/P54)</f>
        <v>0.25</v>
      </c>
      <c r="X54" s="335">
        <v>65000</v>
      </c>
      <c r="Y54" s="336">
        <f>IFERROR(X54/P54,"-")</f>
        <v>16250</v>
      </c>
      <c r="Z54" s="336">
        <f>IFERROR(X54/V54,"-")</f>
        <v>65000</v>
      </c>
      <c r="AA54" s="330"/>
      <c r="AB54" s="83"/>
      <c r="AC54" s="77"/>
      <c r="AD54" s="92">
        <v>1</v>
      </c>
      <c r="AE54" s="93">
        <f>IF(P54=0,"",IF(AD54=0,"",(AD54/P54)))</f>
        <v>0.25</v>
      </c>
      <c r="AF54" s="92"/>
      <c r="AG54" s="94">
        <f>IFERROR(AF54/AD54,"-")</f>
        <v>0</v>
      </c>
      <c r="AH54" s="95"/>
      <c r="AI54" s="96">
        <f>IFERROR(AH54/AD54,"-")</f>
        <v>0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0.5</v>
      </c>
      <c r="BP54" s="119">
        <v>1</v>
      </c>
      <c r="BQ54" s="120">
        <f>IFERROR(BP54/BN54,"-")</f>
        <v>0.5</v>
      </c>
      <c r="BR54" s="121">
        <v>65000</v>
      </c>
      <c r="BS54" s="122">
        <f>IFERROR(BR54/BN54,"-")</f>
        <v>32500</v>
      </c>
      <c r="BT54" s="123"/>
      <c r="BU54" s="123"/>
      <c r="BV54" s="123">
        <v>1</v>
      </c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>
        <v>1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1</v>
      </c>
      <c r="CP54" s="139">
        <v>65000</v>
      </c>
      <c r="CQ54" s="139">
        <v>65000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1</v>
      </c>
      <c r="B55" s="347" t="s">
        <v>178</v>
      </c>
      <c r="C55" s="347"/>
      <c r="D55" s="347" t="s">
        <v>91</v>
      </c>
      <c r="E55" s="347" t="s">
        <v>92</v>
      </c>
      <c r="F55" s="347" t="s">
        <v>66</v>
      </c>
      <c r="G55" s="88" t="s">
        <v>130</v>
      </c>
      <c r="H55" s="88" t="s">
        <v>68</v>
      </c>
      <c r="I55" s="348" t="s">
        <v>179</v>
      </c>
      <c r="J55" s="330">
        <v>144000</v>
      </c>
      <c r="K55" s="79">
        <v>7</v>
      </c>
      <c r="L55" s="79">
        <v>0</v>
      </c>
      <c r="M55" s="79">
        <v>38</v>
      </c>
      <c r="N55" s="89">
        <v>3</v>
      </c>
      <c r="O55" s="90">
        <v>0</v>
      </c>
      <c r="P55" s="91">
        <f>N55+O55</f>
        <v>3</v>
      </c>
      <c r="Q55" s="80">
        <f>IFERROR(P55/M55,"-")</f>
        <v>0.078947368421053</v>
      </c>
      <c r="R55" s="79">
        <v>0</v>
      </c>
      <c r="S55" s="79">
        <v>1</v>
      </c>
      <c r="T55" s="80">
        <f>IFERROR(R55/(P55),"-")</f>
        <v>0</v>
      </c>
      <c r="U55" s="336">
        <f>IFERROR(J55/SUM(N55:O56),"-")</f>
        <v>11076.923076923</v>
      </c>
      <c r="V55" s="82">
        <v>1</v>
      </c>
      <c r="W55" s="80">
        <f>IF(P55=0,"-",V55/P55)</f>
        <v>0.33333333333333</v>
      </c>
      <c r="X55" s="335">
        <v>30000</v>
      </c>
      <c r="Y55" s="336">
        <f>IFERROR(X55/P55,"-")</f>
        <v>10000</v>
      </c>
      <c r="Z55" s="336">
        <f>IFERROR(X55/V55,"-")</f>
        <v>30000</v>
      </c>
      <c r="AA55" s="330">
        <f>SUM(X55:X56)-SUM(J55:J56)</f>
        <v>0</v>
      </c>
      <c r="AB55" s="83">
        <f>SUM(X55:X56)/SUM(J55:J56)</f>
        <v>1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0.33333333333333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0.66666666666667</v>
      </c>
      <c r="BY55" s="126">
        <v>1</v>
      </c>
      <c r="BZ55" s="127">
        <f>IFERROR(BY55/BW55,"-")</f>
        <v>0.5</v>
      </c>
      <c r="CA55" s="128">
        <v>30000</v>
      </c>
      <c r="CB55" s="129">
        <f>IFERROR(CA55/BW55,"-")</f>
        <v>15000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30000</v>
      </c>
      <c r="CQ55" s="139">
        <v>30000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180</v>
      </c>
      <c r="C56" s="347"/>
      <c r="D56" s="347" t="s">
        <v>91</v>
      </c>
      <c r="E56" s="347" t="s">
        <v>92</v>
      </c>
      <c r="F56" s="347" t="s">
        <v>78</v>
      </c>
      <c r="G56" s="88"/>
      <c r="H56" s="88"/>
      <c r="I56" s="88"/>
      <c r="J56" s="330"/>
      <c r="K56" s="79">
        <v>30</v>
      </c>
      <c r="L56" s="79">
        <v>25</v>
      </c>
      <c r="M56" s="79">
        <v>12</v>
      </c>
      <c r="N56" s="89">
        <v>9</v>
      </c>
      <c r="O56" s="90">
        <v>1</v>
      </c>
      <c r="P56" s="91">
        <f>N56+O56</f>
        <v>10</v>
      </c>
      <c r="Q56" s="80">
        <f>IFERROR(P56/M56,"-")</f>
        <v>0.83333333333333</v>
      </c>
      <c r="R56" s="79">
        <v>3</v>
      </c>
      <c r="S56" s="79">
        <v>4</v>
      </c>
      <c r="T56" s="80">
        <f>IFERROR(R56/(P56),"-")</f>
        <v>0.3</v>
      </c>
      <c r="U56" s="336"/>
      <c r="V56" s="82">
        <v>3</v>
      </c>
      <c r="W56" s="80">
        <f>IF(P56=0,"-",V56/P56)</f>
        <v>0.3</v>
      </c>
      <c r="X56" s="335">
        <v>114000</v>
      </c>
      <c r="Y56" s="336">
        <f>IFERROR(X56/P56,"-")</f>
        <v>11400</v>
      </c>
      <c r="Z56" s="336">
        <f>IFERROR(X56/V56,"-")</f>
        <v>38000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6</v>
      </c>
      <c r="BO56" s="118">
        <f>IF(P56=0,"",IF(BN56=0,"",(BN56/P56)))</f>
        <v>0.6</v>
      </c>
      <c r="BP56" s="119">
        <v>2</v>
      </c>
      <c r="BQ56" s="120">
        <f>IFERROR(BP56/BN56,"-")</f>
        <v>0.33333333333333</v>
      </c>
      <c r="BR56" s="121">
        <v>137000</v>
      </c>
      <c r="BS56" s="122">
        <f>IFERROR(BR56/BN56,"-")</f>
        <v>22833.333333333</v>
      </c>
      <c r="BT56" s="123"/>
      <c r="BU56" s="123"/>
      <c r="BV56" s="123">
        <v>2</v>
      </c>
      <c r="BW56" s="124">
        <v>3</v>
      </c>
      <c r="BX56" s="125">
        <f>IF(P56=0,"",IF(BW56=0,"",(BW56/P56)))</f>
        <v>0.3</v>
      </c>
      <c r="BY56" s="126">
        <v>3</v>
      </c>
      <c r="BZ56" s="127">
        <f>IFERROR(BY56/BW56,"-")</f>
        <v>1</v>
      </c>
      <c r="CA56" s="128">
        <v>83000</v>
      </c>
      <c r="CB56" s="129">
        <f>IFERROR(CA56/BW56,"-")</f>
        <v>27666.666666667</v>
      </c>
      <c r="CC56" s="130"/>
      <c r="CD56" s="130">
        <v>1</v>
      </c>
      <c r="CE56" s="130">
        <v>2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3</v>
      </c>
      <c r="CP56" s="139">
        <v>114000</v>
      </c>
      <c r="CQ56" s="139">
        <v>74000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3.78125</v>
      </c>
      <c r="B57" s="347" t="s">
        <v>181</v>
      </c>
      <c r="C57" s="347"/>
      <c r="D57" s="347" t="s">
        <v>182</v>
      </c>
      <c r="E57" s="347" t="s">
        <v>183</v>
      </c>
      <c r="F57" s="347" t="s">
        <v>66</v>
      </c>
      <c r="G57" s="88" t="s">
        <v>184</v>
      </c>
      <c r="H57" s="88" t="s">
        <v>88</v>
      </c>
      <c r="I57" s="349" t="s">
        <v>173</v>
      </c>
      <c r="J57" s="330">
        <v>96000</v>
      </c>
      <c r="K57" s="79">
        <v>4</v>
      </c>
      <c r="L57" s="79">
        <v>0</v>
      </c>
      <c r="M57" s="79">
        <v>19</v>
      </c>
      <c r="N57" s="89">
        <v>2</v>
      </c>
      <c r="O57" s="90">
        <v>0</v>
      </c>
      <c r="P57" s="91">
        <f>N57+O57</f>
        <v>2</v>
      </c>
      <c r="Q57" s="80">
        <f>IFERROR(P57/M57,"-")</f>
        <v>0.10526315789474</v>
      </c>
      <c r="R57" s="79">
        <v>0</v>
      </c>
      <c r="S57" s="79">
        <v>1</v>
      </c>
      <c r="T57" s="80">
        <f>IFERROR(R57/(P57),"-")</f>
        <v>0</v>
      </c>
      <c r="U57" s="336">
        <f>IFERROR(J57/SUM(N57:O58),"-")</f>
        <v>16000</v>
      </c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>
        <f>SUM(X57:X58)-SUM(J57:J58)</f>
        <v>267000</v>
      </c>
      <c r="AB57" s="83">
        <f>SUM(X57:X58)/SUM(J57:J58)</f>
        <v>3.78125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185</v>
      </c>
      <c r="C58" s="347"/>
      <c r="D58" s="347" t="s">
        <v>182</v>
      </c>
      <c r="E58" s="347" t="s">
        <v>183</v>
      </c>
      <c r="F58" s="347" t="s">
        <v>78</v>
      </c>
      <c r="G58" s="88"/>
      <c r="H58" s="88"/>
      <c r="I58" s="88"/>
      <c r="J58" s="330"/>
      <c r="K58" s="79">
        <v>15</v>
      </c>
      <c r="L58" s="79">
        <v>9</v>
      </c>
      <c r="M58" s="79">
        <v>4</v>
      </c>
      <c r="N58" s="89">
        <v>4</v>
      </c>
      <c r="O58" s="90">
        <v>0</v>
      </c>
      <c r="P58" s="91">
        <f>N58+O58</f>
        <v>4</v>
      </c>
      <c r="Q58" s="80">
        <f>IFERROR(P58/M58,"-")</f>
        <v>1</v>
      </c>
      <c r="R58" s="79">
        <v>2</v>
      </c>
      <c r="S58" s="79">
        <v>0</v>
      </c>
      <c r="T58" s="80">
        <f>IFERROR(R58/(P58),"-")</f>
        <v>0.5</v>
      </c>
      <c r="U58" s="336"/>
      <c r="V58" s="82">
        <v>2</v>
      </c>
      <c r="W58" s="80">
        <f>IF(P58=0,"-",V58/P58)</f>
        <v>0.5</v>
      </c>
      <c r="X58" s="335">
        <v>363000</v>
      </c>
      <c r="Y58" s="336">
        <f>IFERROR(X58/P58,"-")</f>
        <v>90750</v>
      </c>
      <c r="Z58" s="336">
        <f>IFERROR(X58/V58,"-")</f>
        <v>181500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0.25</v>
      </c>
      <c r="BG58" s="110">
        <v>1</v>
      </c>
      <c r="BH58" s="112">
        <f>IFERROR(BG58/BE58,"-")</f>
        <v>1</v>
      </c>
      <c r="BI58" s="113">
        <v>3000</v>
      </c>
      <c r="BJ58" s="114">
        <f>IFERROR(BI58/BE58,"-")</f>
        <v>3000</v>
      </c>
      <c r="BK58" s="115">
        <v>1</v>
      </c>
      <c r="BL58" s="115"/>
      <c r="BM58" s="115"/>
      <c r="BN58" s="117">
        <v>1</v>
      </c>
      <c r="BO58" s="118">
        <f>IF(P58=0,"",IF(BN58=0,"",(BN58/P58)))</f>
        <v>0.25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1</v>
      </c>
      <c r="BX58" s="125">
        <f>IF(P58=0,"",IF(BW58=0,"",(BW58/P58)))</f>
        <v>0.25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>
        <v>1</v>
      </c>
      <c r="CG58" s="132">
        <f>IF(P58=0,"",IF(CF58=0,"",(CF58/P58)))</f>
        <v>0.25</v>
      </c>
      <c r="CH58" s="133">
        <v>1</v>
      </c>
      <c r="CI58" s="134">
        <f>IFERROR(CH58/CF58,"-")</f>
        <v>1</v>
      </c>
      <c r="CJ58" s="135">
        <v>360000</v>
      </c>
      <c r="CK58" s="136">
        <f>IFERROR(CJ58/CF58,"-")</f>
        <v>360000</v>
      </c>
      <c r="CL58" s="137"/>
      <c r="CM58" s="137"/>
      <c r="CN58" s="137">
        <v>1</v>
      </c>
      <c r="CO58" s="138">
        <v>2</v>
      </c>
      <c r="CP58" s="139">
        <v>363000</v>
      </c>
      <c r="CQ58" s="139">
        <v>360000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>
        <f>AB59</f>
        <v>0</v>
      </c>
      <c r="B59" s="347" t="s">
        <v>186</v>
      </c>
      <c r="C59" s="347"/>
      <c r="D59" s="347" t="s">
        <v>187</v>
      </c>
      <c r="E59" s="347" t="s">
        <v>82</v>
      </c>
      <c r="F59" s="347" t="s">
        <v>66</v>
      </c>
      <c r="G59" s="88" t="s">
        <v>184</v>
      </c>
      <c r="H59" s="88" t="s">
        <v>88</v>
      </c>
      <c r="I59" s="348" t="s">
        <v>157</v>
      </c>
      <c r="J59" s="330">
        <v>96000</v>
      </c>
      <c r="K59" s="79">
        <v>2</v>
      </c>
      <c r="L59" s="79">
        <v>0</v>
      </c>
      <c r="M59" s="79">
        <v>19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>
        <f>IFERROR(J59/SUM(N59:O60),"-")</f>
        <v>32000</v>
      </c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>
        <f>SUM(X59:X60)-SUM(J59:J60)</f>
        <v>-96000</v>
      </c>
      <c r="AB59" s="83">
        <f>SUM(X59:X60)/SUM(J59:J60)</f>
        <v>0</v>
      </c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188</v>
      </c>
      <c r="C60" s="347"/>
      <c r="D60" s="347" t="s">
        <v>187</v>
      </c>
      <c r="E60" s="347" t="s">
        <v>82</v>
      </c>
      <c r="F60" s="347" t="s">
        <v>78</v>
      </c>
      <c r="G60" s="88"/>
      <c r="H60" s="88"/>
      <c r="I60" s="88"/>
      <c r="J60" s="330"/>
      <c r="K60" s="79">
        <v>15</v>
      </c>
      <c r="L60" s="79">
        <v>10</v>
      </c>
      <c r="M60" s="79">
        <v>3</v>
      </c>
      <c r="N60" s="89">
        <v>3</v>
      </c>
      <c r="O60" s="90">
        <v>0</v>
      </c>
      <c r="P60" s="91">
        <f>N60+O60</f>
        <v>3</v>
      </c>
      <c r="Q60" s="80">
        <f>IFERROR(P60/M60,"-")</f>
        <v>1</v>
      </c>
      <c r="R60" s="79">
        <v>0</v>
      </c>
      <c r="S60" s="79">
        <v>1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0.33333333333333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0.66666666666667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0.21666666666667</v>
      </c>
      <c r="B61" s="347" t="s">
        <v>189</v>
      </c>
      <c r="C61" s="347"/>
      <c r="D61" s="347" t="s">
        <v>123</v>
      </c>
      <c r="E61" s="347" t="s">
        <v>65</v>
      </c>
      <c r="F61" s="347" t="s">
        <v>66</v>
      </c>
      <c r="G61" s="88" t="s">
        <v>190</v>
      </c>
      <c r="H61" s="88" t="s">
        <v>191</v>
      </c>
      <c r="I61" s="88" t="s">
        <v>192</v>
      </c>
      <c r="J61" s="330">
        <v>60000</v>
      </c>
      <c r="K61" s="79">
        <v>15</v>
      </c>
      <c r="L61" s="79">
        <v>0</v>
      </c>
      <c r="M61" s="79">
        <v>74</v>
      </c>
      <c r="N61" s="89">
        <v>5</v>
      </c>
      <c r="O61" s="90">
        <v>0</v>
      </c>
      <c r="P61" s="91">
        <f>N61+O61</f>
        <v>5</v>
      </c>
      <c r="Q61" s="80">
        <f>IFERROR(P61/M61,"-")</f>
        <v>0.067567567567568</v>
      </c>
      <c r="R61" s="79">
        <v>1</v>
      </c>
      <c r="S61" s="79">
        <v>2</v>
      </c>
      <c r="T61" s="80">
        <f>IFERROR(R61/(P61),"-")</f>
        <v>0.2</v>
      </c>
      <c r="U61" s="336">
        <f>IFERROR(J61/SUM(N61:O62),"-")</f>
        <v>8571.4285714286</v>
      </c>
      <c r="V61" s="82">
        <v>1</v>
      </c>
      <c r="W61" s="80">
        <f>IF(P61=0,"-",V61/P61)</f>
        <v>0.2</v>
      </c>
      <c r="X61" s="335">
        <v>13000</v>
      </c>
      <c r="Y61" s="336">
        <f>IFERROR(X61/P61,"-")</f>
        <v>2600</v>
      </c>
      <c r="Z61" s="336">
        <f>IFERROR(X61/V61,"-")</f>
        <v>13000</v>
      </c>
      <c r="AA61" s="330">
        <f>SUM(X61:X62)-SUM(J61:J62)</f>
        <v>-47000</v>
      </c>
      <c r="AB61" s="83">
        <f>SUM(X61:X62)/SUM(J61:J62)</f>
        <v>0.21666666666667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3</v>
      </c>
      <c r="BO61" s="118">
        <f>IF(P61=0,"",IF(BN61=0,"",(BN61/P61)))</f>
        <v>0.6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</v>
      </c>
      <c r="BY61" s="126">
        <v>1</v>
      </c>
      <c r="BZ61" s="127">
        <f>IFERROR(BY61/BW61,"-")</f>
        <v>1</v>
      </c>
      <c r="CA61" s="128">
        <v>13000</v>
      </c>
      <c r="CB61" s="129">
        <f>IFERROR(CA61/BW61,"-")</f>
        <v>13000</v>
      </c>
      <c r="CC61" s="130"/>
      <c r="CD61" s="130"/>
      <c r="CE61" s="130">
        <v>1</v>
      </c>
      <c r="CF61" s="131">
        <v>1</v>
      </c>
      <c r="CG61" s="132">
        <f>IF(P61=0,"",IF(CF61=0,"",(CF61/P61)))</f>
        <v>0.2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1</v>
      </c>
      <c r="CP61" s="139">
        <v>13000</v>
      </c>
      <c r="CQ61" s="139">
        <v>13000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193</v>
      </c>
      <c r="C62" s="347"/>
      <c r="D62" s="347" t="s">
        <v>123</v>
      </c>
      <c r="E62" s="347" t="s">
        <v>65</v>
      </c>
      <c r="F62" s="347" t="s">
        <v>78</v>
      </c>
      <c r="G62" s="88"/>
      <c r="H62" s="88"/>
      <c r="I62" s="88"/>
      <c r="J62" s="330"/>
      <c r="K62" s="79">
        <v>15</v>
      </c>
      <c r="L62" s="79">
        <v>13</v>
      </c>
      <c r="M62" s="79">
        <v>5</v>
      </c>
      <c r="N62" s="89">
        <v>2</v>
      </c>
      <c r="O62" s="90">
        <v>0</v>
      </c>
      <c r="P62" s="91">
        <f>N62+O62</f>
        <v>2</v>
      </c>
      <c r="Q62" s="80">
        <f>IFERROR(P62/M62,"-")</f>
        <v>0.4</v>
      </c>
      <c r="R62" s="79">
        <v>0</v>
      </c>
      <c r="S62" s="79">
        <v>0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>
        <v>1</v>
      </c>
      <c r="CG62" s="132">
        <f>IF(P62=0,"",IF(CF62=0,"",(CF62/P62)))</f>
        <v>0.5</v>
      </c>
      <c r="CH62" s="133"/>
      <c r="CI62" s="134">
        <f>IFERROR(CH62/CF62,"-")</f>
        <v>0</v>
      </c>
      <c r="CJ62" s="135"/>
      <c r="CK62" s="136">
        <f>IFERROR(CJ62/CF62,"-")</f>
        <v>0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0.25</v>
      </c>
      <c r="B63" s="347" t="s">
        <v>194</v>
      </c>
      <c r="C63" s="347"/>
      <c r="D63" s="347" t="s">
        <v>195</v>
      </c>
      <c r="E63" s="347" t="s">
        <v>196</v>
      </c>
      <c r="F63" s="347" t="s">
        <v>66</v>
      </c>
      <c r="G63" s="88" t="s">
        <v>190</v>
      </c>
      <c r="H63" s="88" t="s">
        <v>191</v>
      </c>
      <c r="I63" s="349" t="s">
        <v>100</v>
      </c>
      <c r="J63" s="330">
        <v>60000</v>
      </c>
      <c r="K63" s="79">
        <v>20</v>
      </c>
      <c r="L63" s="79">
        <v>0</v>
      </c>
      <c r="M63" s="79">
        <v>84</v>
      </c>
      <c r="N63" s="89">
        <v>10</v>
      </c>
      <c r="O63" s="90">
        <v>0</v>
      </c>
      <c r="P63" s="91">
        <f>N63+O63</f>
        <v>10</v>
      </c>
      <c r="Q63" s="80">
        <f>IFERROR(P63/M63,"-")</f>
        <v>0.11904761904762</v>
      </c>
      <c r="R63" s="79">
        <v>0</v>
      </c>
      <c r="S63" s="79">
        <v>6</v>
      </c>
      <c r="T63" s="80">
        <f>IFERROR(R63/(P63),"-")</f>
        <v>0</v>
      </c>
      <c r="U63" s="336">
        <f>IFERROR(J63/SUM(N63:O64),"-")</f>
        <v>4615.3846153846</v>
      </c>
      <c r="V63" s="82">
        <v>1</v>
      </c>
      <c r="W63" s="80">
        <f>IF(P63=0,"-",V63/P63)</f>
        <v>0.1</v>
      </c>
      <c r="X63" s="335">
        <v>15000</v>
      </c>
      <c r="Y63" s="336">
        <f>IFERROR(X63/P63,"-")</f>
        <v>1500</v>
      </c>
      <c r="Z63" s="336">
        <f>IFERROR(X63/V63,"-")</f>
        <v>15000</v>
      </c>
      <c r="AA63" s="330">
        <f>SUM(X63:X64)-SUM(J63:J64)</f>
        <v>-45000</v>
      </c>
      <c r="AB63" s="83">
        <f>SUM(X63:X64)/SUM(J63:J64)</f>
        <v>0.25</v>
      </c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2</v>
      </c>
      <c r="AN63" s="99">
        <f>IF(P63=0,"",IF(AM63=0,"",(AM63/P63)))</f>
        <v>0.2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5</v>
      </c>
      <c r="BF63" s="111">
        <f>IF(P63=0,"",IF(BE63=0,"",(BE63/P63)))</f>
        <v>0.5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2</v>
      </c>
      <c r="BO63" s="118">
        <f>IF(P63=0,"",IF(BN63=0,"",(BN63/P63)))</f>
        <v>0.2</v>
      </c>
      <c r="BP63" s="119">
        <v>1</v>
      </c>
      <c r="BQ63" s="120">
        <f>IFERROR(BP63/BN63,"-")</f>
        <v>0.5</v>
      </c>
      <c r="BR63" s="121">
        <v>15000</v>
      </c>
      <c r="BS63" s="122">
        <f>IFERROR(BR63/BN63,"-")</f>
        <v>7500</v>
      </c>
      <c r="BT63" s="123"/>
      <c r="BU63" s="123"/>
      <c r="BV63" s="123">
        <v>1</v>
      </c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15000</v>
      </c>
      <c r="CQ63" s="139">
        <v>15000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197</v>
      </c>
      <c r="C64" s="347"/>
      <c r="D64" s="347" t="s">
        <v>195</v>
      </c>
      <c r="E64" s="347" t="s">
        <v>196</v>
      </c>
      <c r="F64" s="347" t="s">
        <v>78</v>
      </c>
      <c r="G64" s="88"/>
      <c r="H64" s="88"/>
      <c r="I64" s="88"/>
      <c r="J64" s="330"/>
      <c r="K64" s="79">
        <v>44</v>
      </c>
      <c r="L64" s="79">
        <v>22</v>
      </c>
      <c r="M64" s="79">
        <v>3</v>
      </c>
      <c r="N64" s="89">
        <v>3</v>
      </c>
      <c r="O64" s="90">
        <v>0</v>
      </c>
      <c r="P64" s="91">
        <f>N64+O64</f>
        <v>3</v>
      </c>
      <c r="Q64" s="80">
        <f>IFERROR(P64/M64,"-")</f>
        <v>1</v>
      </c>
      <c r="R64" s="79">
        <v>0</v>
      </c>
      <c r="S64" s="79">
        <v>1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>
        <v>1</v>
      </c>
      <c r="AW64" s="105">
        <f>IF(P64=0,"",IF(AV64=0,"",(AV64/P64)))</f>
        <v>0.33333333333333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>
        <v>1</v>
      </c>
      <c r="BQ64" s="120">
        <f>IFERROR(BP64/BN64,"-")</f>
        <v>1</v>
      </c>
      <c r="BR64" s="121">
        <v>3000</v>
      </c>
      <c r="BS64" s="122">
        <f>IFERROR(BR64/BN64,"-")</f>
        <v>3000</v>
      </c>
      <c r="BT64" s="123">
        <v>1</v>
      </c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>
        <v>3000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0.16666666666667</v>
      </c>
      <c r="B65" s="347" t="s">
        <v>198</v>
      </c>
      <c r="C65" s="347"/>
      <c r="D65" s="347" t="s">
        <v>199</v>
      </c>
      <c r="E65" s="347" t="s">
        <v>129</v>
      </c>
      <c r="F65" s="347" t="s">
        <v>66</v>
      </c>
      <c r="G65" s="88" t="s">
        <v>130</v>
      </c>
      <c r="H65" s="88" t="s">
        <v>200</v>
      </c>
      <c r="I65" s="348" t="s">
        <v>157</v>
      </c>
      <c r="J65" s="330">
        <v>150000</v>
      </c>
      <c r="K65" s="79">
        <v>4</v>
      </c>
      <c r="L65" s="79">
        <v>0</v>
      </c>
      <c r="M65" s="79">
        <v>20</v>
      </c>
      <c r="N65" s="89">
        <v>1</v>
      </c>
      <c r="O65" s="90">
        <v>0</v>
      </c>
      <c r="P65" s="91">
        <f>N65+O65</f>
        <v>1</v>
      </c>
      <c r="Q65" s="80">
        <f>IFERROR(P65/M65,"-")</f>
        <v>0.05</v>
      </c>
      <c r="R65" s="79">
        <v>0</v>
      </c>
      <c r="S65" s="79">
        <v>0</v>
      </c>
      <c r="T65" s="80">
        <f>IFERROR(R65/(P65),"-")</f>
        <v>0</v>
      </c>
      <c r="U65" s="336">
        <f>IFERROR(J65/SUM(N65:O70),"-")</f>
        <v>12500</v>
      </c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>
        <f>SUM(X65:X70)-SUM(J65:J70)</f>
        <v>-125000</v>
      </c>
      <c r="AB65" s="83">
        <f>SUM(X65:X70)/SUM(J65:J70)</f>
        <v>0.16666666666667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201</v>
      </c>
      <c r="C66" s="347"/>
      <c r="D66" s="347" t="s">
        <v>199</v>
      </c>
      <c r="E66" s="347" t="s">
        <v>135</v>
      </c>
      <c r="F66" s="347" t="s">
        <v>66</v>
      </c>
      <c r="G66" s="88" t="s">
        <v>130</v>
      </c>
      <c r="H66" s="88" t="s">
        <v>200</v>
      </c>
      <c r="I66" s="349" t="s">
        <v>100</v>
      </c>
      <c r="J66" s="330"/>
      <c r="K66" s="79">
        <v>3</v>
      </c>
      <c r="L66" s="79">
        <v>0</v>
      </c>
      <c r="M66" s="79">
        <v>38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/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202</v>
      </c>
      <c r="C67" s="347"/>
      <c r="D67" s="347" t="s">
        <v>199</v>
      </c>
      <c r="E67" s="347" t="s">
        <v>203</v>
      </c>
      <c r="F67" s="347" t="s">
        <v>66</v>
      </c>
      <c r="G67" s="88" t="s">
        <v>130</v>
      </c>
      <c r="H67" s="88" t="s">
        <v>200</v>
      </c>
      <c r="I67" s="348" t="s">
        <v>69</v>
      </c>
      <c r="J67" s="330"/>
      <c r="K67" s="79">
        <v>1</v>
      </c>
      <c r="L67" s="79">
        <v>0</v>
      </c>
      <c r="M67" s="79">
        <v>20</v>
      </c>
      <c r="N67" s="89">
        <v>1</v>
      </c>
      <c r="O67" s="90">
        <v>0</v>
      </c>
      <c r="P67" s="91">
        <f>N67+O67</f>
        <v>1</v>
      </c>
      <c r="Q67" s="80">
        <f>IFERROR(P67/M67,"-")</f>
        <v>0.05</v>
      </c>
      <c r="R67" s="79">
        <v>0</v>
      </c>
      <c r="S67" s="79">
        <v>0</v>
      </c>
      <c r="T67" s="80">
        <f>IFERROR(R67/(P67),"-")</f>
        <v>0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204</v>
      </c>
      <c r="C68" s="347"/>
      <c r="D68" s="347" t="s">
        <v>199</v>
      </c>
      <c r="E68" s="347" t="s">
        <v>138</v>
      </c>
      <c r="F68" s="347" t="s">
        <v>66</v>
      </c>
      <c r="G68" s="88" t="s">
        <v>130</v>
      </c>
      <c r="H68" s="88" t="s">
        <v>200</v>
      </c>
      <c r="I68" s="349" t="s">
        <v>205</v>
      </c>
      <c r="J68" s="330"/>
      <c r="K68" s="79">
        <v>4</v>
      </c>
      <c r="L68" s="79">
        <v>0</v>
      </c>
      <c r="M68" s="79">
        <v>22</v>
      </c>
      <c r="N68" s="89">
        <v>1</v>
      </c>
      <c r="O68" s="90">
        <v>0</v>
      </c>
      <c r="P68" s="91">
        <f>N68+O68</f>
        <v>1</v>
      </c>
      <c r="Q68" s="80">
        <f>IFERROR(P68/M68,"-")</f>
        <v>0.045454545454545</v>
      </c>
      <c r="R68" s="79">
        <v>0</v>
      </c>
      <c r="S68" s="79">
        <v>1</v>
      </c>
      <c r="T68" s="80">
        <f>IFERROR(R68/(P68),"-")</f>
        <v>0</v>
      </c>
      <c r="U68" s="336"/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1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206</v>
      </c>
      <c r="C69" s="347"/>
      <c r="D69" s="347" t="s">
        <v>199</v>
      </c>
      <c r="E69" s="347" t="s">
        <v>141</v>
      </c>
      <c r="F69" s="347" t="s">
        <v>66</v>
      </c>
      <c r="G69" s="88" t="s">
        <v>130</v>
      </c>
      <c r="H69" s="88" t="s">
        <v>200</v>
      </c>
      <c r="I69" s="348" t="s">
        <v>207</v>
      </c>
      <c r="J69" s="330"/>
      <c r="K69" s="79">
        <v>6</v>
      </c>
      <c r="L69" s="79">
        <v>0</v>
      </c>
      <c r="M69" s="79">
        <v>19</v>
      </c>
      <c r="N69" s="89">
        <v>4</v>
      </c>
      <c r="O69" s="90">
        <v>0</v>
      </c>
      <c r="P69" s="91">
        <f>N69+O69</f>
        <v>4</v>
      </c>
      <c r="Q69" s="80">
        <f>IFERROR(P69/M69,"-")</f>
        <v>0.21052631578947</v>
      </c>
      <c r="R69" s="79">
        <v>0</v>
      </c>
      <c r="S69" s="79">
        <v>1</v>
      </c>
      <c r="T69" s="80">
        <f>IFERROR(R69/(P69),"-")</f>
        <v>0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0.25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3</v>
      </c>
      <c r="BO69" s="118">
        <f>IF(P69=0,"",IF(BN69=0,"",(BN69/P69)))</f>
        <v>0.75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208</v>
      </c>
      <c r="C70" s="347"/>
      <c r="D70" s="347" t="s">
        <v>77</v>
      </c>
      <c r="E70" s="347" t="s">
        <v>77</v>
      </c>
      <c r="F70" s="347" t="s">
        <v>78</v>
      </c>
      <c r="G70" s="88" t="s">
        <v>209</v>
      </c>
      <c r="H70" s="88"/>
      <c r="I70" s="88"/>
      <c r="J70" s="330"/>
      <c r="K70" s="79">
        <v>75</v>
      </c>
      <c r="L70" s="79">
        <v>35</v>
      </c>
      <c r="M70" s="79">
        <v>19</v>
      </c>
      <c r="N70" s="89">
        <v>5</v>
      </c>
      <c r="O70" s="90">
        <v>0</v>
      </c>
      <c r="P70" s="91">
        <f>N70+O70</f>
        <v>5</v>
      </c>
      <c r="Q70" s="80">
        <f>IFERROR(P70/M70,"-")</f>
        <v>0.26315789473684</v>
      </c>
      <c r="R70" s="79">
        <v>1</v>
      </c>
      <c r="S70" s="79">
        <v>1</v>
      </c>
      <c r="T70" s="80">
        <f>IFERROR(R70/(P70),"-")</f>
        <v>0.2</v>
      </c>
      <c r="U70" s="336"/>
      <c r="V70" s="82">
        <v>1</v>
      </c>
      <c r="W70" s="80">
        <f>IF(P70=0,"-",V70/P70)</f>
        <v>0.2</v>
      </c>
      <c r="X70" s="335">
        <v>25000</v>
      </c>
      <c r="Y70" s="336">
        <f>IFERROR(X70/P70,"-")</f>
        <v>5000</v>
      </c>
      <c r="Z70" s="336">
        <f>IFERROR(X70/V70,"-")</f>
        <v>25000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2</v>
      </c>
      <c r="BO70" s="118">
        <f>IF(P70=0,"",IF(BN70=0,"",(BN70/P70)))</f>
        <v>0.4</v>
      </c>
      <c r="BP70" s="119">
        <v>1</v>
      </c>
      <c r="BQ70" s="120">
        <f>IFERROR(BP70/BN70,"-")</f>
        <v>0.5</v>
      </c>
      <c r="BR70" s="121">
        <v>25000</v>
      </c>
      <c r="BS70" s="122">
        <f>IFERROR(BR70/BN70,"-")</f>
        <v>12500</v>
      </c>
      <c r="BT70" s="123"/>
      <c r="BU70" s="123"/>
      <c r="BV70" s="123">
        <v>1</v>
      </c>
      <c r="BW70" s="124">
        <v>2</v>
      </c>
      <c r="BX70" s="125">
        <f>IF(P70=0,"",IF(BW70=0,"",(BW70/P70)))</f>
        <v>0.4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1</v>
      </c>
      <c r="CG70" s="132">
        <f>IF(P70=0,"",IF(CF70=0,"",(CF70/P70)))</f>
        <v>0.2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1</v>
      </c>
      <c r="CP70" s="139">
        <v>25000</v>
      </c>
      <c r="CQ70" s="139">
        <v>25000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30"/>
      <c r="B71" s="85"/>
      <c r="C71" s="86"/>
      <c r="D71" s="86"/>
      <c r="E71" s="86"/>
      <c r="F71" s="87"/>
      <c r="G71" s="88"/>
      <c r="H71" s="88"/>
      <c r="I71" s="88"/>
      <c r="J71" s="331"/>
      <c r="K71" s="34"/>
      <c r="L71" s="34"/>
      <c r="M71" s="31"/>
      <c r="N71" s="23"/>
      <c r="O71" s="23"/>
      <c r="P71" s="23"/>
      <c r="Q71" s="32"/>
      <c r="R71" s="32"/>
      <c r="S71" s="23"/>
      <c r="T71" s="32"/>
      <c r="U71" s="337"/>
      <c r="V71" s="25"/>
      <c r="W71" s="25"/>
      <c r="X71" s="337"/>
      <c r="Y71" s="337"/>
      <c r="Z71" s="337"/>
      <c r="AA71" s="337"/>
      <c r="AB71" s="33"/>
      <c r="AC71" s="57"/>
      <c r="AD71" s="61"/>
      <c r="AE71" s="62"/>
      <c r="AF71" s="61"/>
      <c r="AG71" s="65"/>
      <c r="AH71" s="66"/>
      <c r="AI71" s="67"/>
      <c r="AJ71" s="68"/>
      <c r="AK71" s="68"/>
      <c r="AL71" s="68"/>
      <c r="AM71" s="61"/>
      <c r="AN71" s="62"/>
      <c r="AO71" s="61"/>
      <c r="AP71" s="65"/>
      <c r="AQ71" s="66"/>
      <c r="AR71" s="67"/>
      <c r="AS71" s="68"/>
      <c r="AT71" s="68"/>
      <c r="AU71" s="68"/>
      <c r="AV71" s="61"/>
      <c r="AW71" s="62"/>
      <c r="AX71" s="61"/>
      <c r="AY71" s="65"/>
      <c r="AZ71" s="66"/>
      <c r="BA71" s="67"/>
      <c r="BB71" s="68"/>
      <c r="BC71" s="68"/>
      <c r="BD71" s="68"/>
      <c r="BE71" s="61"/>
      <c r="BF71" s="62"/>
      <c r="BG71" s="61"/>
      <c r="BH71" s="65"/>
      <c r="BI71" s="66"/>
      <c r="BJ71" s="67"/>
      <c r="BK71" s="68"/>
      <c r="BL71" s="68"/>
      <c r="BM71" s="68"/>
      <c r="BN71" s="63"/>
      <c r="BO71" s="64"/>
      <c r="BP71" s="61"/>
      <c r="BQ71" s="65"/>
      <c r="BR71" s="66"/>
      <c r="BS71" s="67"/>
      <c r="BT71" s="68"/>
      <c r="BU71" s="68"/>
      <c r="BV71" s="68"/>
      <c r="BW71" s="63"/>
      <c r="BX71" s="64"/>
      <c r="BY71" s="61"/>
      <c r="BZ71" s="65"/>
      <c r="CA71" s="66"/>
      <c r="CB71" s="67"/>
      <c r="CC71" s="68"/>
      <c r="CD71" s="68"/>
      <c r="CE71" s="68"/>
      <c r="CF71" s="63"/>
      <c r="CG71" s="64"/>
      <c r="CH71" s="61"/>
      <c r="CI71" s="65"/>
      <c r="CJ71" s="66"/>
      <c r="CK71" s="67"/>
      <c r="CL71" s="68"/>
      <c r="CM71" s="68"/>
      <c r="CN71" s="68"/>
      <c r="CO71" s="69"/>
      <c r="CP71" s="66"/>
      <c r="CQ71" s="66"/>
      <c r="CR71" s="66"/>
      <c r="CS71" s="70"/>
    </row>
    <row r="72" spans="1:98">
      <c r="A72" s="30"/>
      <c r="B72" s="37"/>
      <c r="C72" s="21"/>
      <c r="D72" s="21"/>
      <c r="E72" s="21"/>
      <c r="F72" s="22"/>
      <c r="G72" s="36"/>
      <c r="H72" s="36"/>
      <c r="I72" s="73"/>
      <c r="J72" s="332"/>
      <c r="K72" s="34"/>
      <c r="L72" s="34"/>
      <c r="M72" s="31"/>
      <c r="N72" s="23"/>
      <c r="O72" s="23"/>
      <c r="P72" s="23"/>
      <c r="Q72" s="32"/>
      <c r="R72" s="32"/>
      <c r="S72" s="23"/>
      <c r="T72" s="32"/>
      <c r="U72" s="337"/>
      <c r="V72" s="25"/>
      <c r="W72" s="25"/>
      <c r="X72" s="337"/>
      <c r="Y72" s="337"/>
      <c r="Z72" s="337"/>
      <c r="AA72" s="337"/>
      <c r="AB72" s="33"/>
      <c r="AC72" s="59"/>
      <c r="AD72" s="61"/>
      <c r="AE72" s="62"/>
      <c r="AF72" s="61"/>
      <c r="AG72" s="65"/>
      <c r="AH72" s="66"/>
      <c r="AI72" s="67"/>
      <c r="AJ72" s="68"/>
      <c r="AK72" s="68"/>
      <c r="AL72" s="68"/>
      <c r="AM72" s="61"/>
      <c r="AN72" s="62"/>
      <c r="AO72" s="61"/>
      <c r="AP72" s="65"/>
      <c r="AQ72" s="66"/>
      <c r="AR72" s="67"/>
      <c r="AS72" s="68"/>
      <c r="AT72" s="68"/>
      <c r="AU72" s="68"/>
      <c r="AV72" s="61"/>
      <c r="AW72" s="62"/>
      <c r="AX72" s="61"/>
      <c r="AY72" s="65"/>
      <c r="AZ72" s="66"/>
      <c r="BA72" s="67"/>
      <c r="BB72" s="68"/>
      <c r="BC72" s="68"/>
      <c r="BD72" s="68"/>
      <c r="BE72" s="61"/>
      <c r="BF72" s="62"/>
      <c r="BG72" s="61"/>
      <c r="BH72" s="65"/>
      <c r="BI72" s="66"/>
      <c r="BJ72" s="67"/>
      <c r="BK72" s="68"/>
      <c r="BL72" s="68"/>
      <c r="BM72" s="68"/>
      <c r="BN72" s="63"/>
      <c r="BO72" s="64"/>
      <c r="BP72" s="61"/>
      <c r="BQ72" s="65"/>
      <c r="BR72" s="66"/>
      <c r="BS72" s="67"/>
      <c r="BT72" s="68"/>
      <c r="BU72" s="68"/>
      <c r="BV72" s="68"/>
      <c r="BW72" s="63"/>
      <c r="BX72" s="64"/>
      <c r="BY72" s="61"/>
      <c r="BZ72" s="65"/>
      <c r="CA72" s="66"/>
      <c r="CB72" s="67"/>
      <c r="CC72" s="68"/>
      <c r="CD72" s="68"/>
      <c r="CE72" s="68"/>
      <c r="CF72" s="63"/>
      <c r="CG72" s="64"/>
      <c r="CH72" s="61"/>
      <c r="CI72" s="65"/>
      <c r="CJ72" s="66"/>
      <c r="CK72" s="67"/>
      <c r="CL72" s="68"/>
      <c r="CM72" s="68"/>
      <c r="CN72" s="68"/>
      <c r="CO72" s="69"/>
      <c r="CP72" s="66"/>
      <c r="CQ72" s="66"/>
      <c r="CR72" s="66"/>
      <c r="CS72" s="70"/>
    </row>
    <row r="73" spans="1:98">
      <c r="A73" s="19">
        <f>AB73</f>
        <v>0.87704294944888</v>
      </c>
      <c r="B73" s="39"/>
      <c r="C73" s="39"/>
      <c r="D73" s="39"/>
      <c r="E73" s="39"/>
      <c r="F73" s="39"/>
      <c r="G73" s="40" t="s">
        <v>210</v>
      </c>
      <c r="H73" s="40"/>
      <c r="I73" s="40"/>
      <c r="J73" s="333">
        <f>SUM(J6:J72)</f>
        <v>5262000</v>
      </c>
      <c r="K73" s="41">
        <f>SUM(K6:K72)</f>
        <v>1932</v>
      </c>
      <c r="L73" s="41">
        <f>SUM(L6:L72)</f>
        <v>779</v>
      </c>
      <c r="M73" s="41">
        <f>SUM(M6:M72)</f>
        <v>2301</v>
      </c>
      <c r="N73" s="41">
        <f>SUM(N6:N72)</f>
        <v>347</v>
      </c>
      <c r="O73" s="41">
        <f>SUM(O6:O72)</f>
        <v>2</v>
      </c>
      <c r="P73" s="41">
        <f>SUM(P6:P72)</f>
        <v>349</v>
      </c>
      <c r="Q73" s="42">
        <f>IFERROR(P73/M73,"-")</f>
        <v>0.15167318557149</v>
      </c>
      <c r="R73" s="76">
        <f>SUM(R6:R72)</f>
        <v>35</v>
      </c>
      <c r="S73" s="76">
        <f>SUM(S6:S72)</f>
        <v>120</v>
      </c>
      <c r="T73" s="42">
        <f>IFERROR(R73/P73,"-")</f>
        <v>0.10028653295129</v>
      </c>
      <c r="U73" s="338">
        <f>IFERROR(J73/P73,"-")</f>
        <v>15077.363896848</v>
      </c>
      <c r="V73" s="44">
        <f>SUM(V6:V72)</f>
        <v>74</v>
      </c>
      <c r="W73" s="42">
        <f>IFERROR(V73/P73,"-")</f>
        <v>0.21203438395415</v>
      </c>
      <c r="X73" s="333">
        <f>SUM(X6:X72)</f>
        <v>4615000</v>
      </c>
      <c r="Y73" s="333">
        <f>IFERROR(X73/P73,"-")</f>
        <v>13223.495702006</v>
      </c>
      <c r="Z73" s="333">
        <f>IFERROR(X73/V73,"-")</f>
        <v>62364.864864865</v>
      </c>
      <c r="AA73" s="333">
        <f>X73-J73</f>
        <v>-647000</v>
      </c>
      <c r="AB73" s="45">
        <f>X73/J73</f>
        <v>0.87704294944888</v>
      </c>
      <c r="AC73" s="58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6"/>
    <mergeCell ref="J32:J36"/>
    <mergeCell ref="U32:U36"/>
    <mergeCell ref="AA32:AA36"/>
    <mergeCell ref="AB32:AB36"/>
    <mergeCell ref="A37:A40"/>
    <mergeCell ref="J37:J40"/>
    <mergeCell ref="U37:U40"/>
    <mergeCell ref="AA37:AA40"/>
    <mergeCell ref="AB37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70"/>
    <mergeCell ref="J65:J70"/>
    <mergeCell ref="U65:U70"/>
    <mergeCell ref="AA65:AA70"/>
    <mergeCell ref="AB65:AB7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211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2.2916666666667</v>
      </c>
      <c r="B6" s="347" t="s">
        <v>212</v>
      </c>
      <c r="C6" s="347" t="s">
        <v>213</v>
      </c>
      <c r="D6" s="347" t="s">
        <v>214</v>
      </c>
      <c r="E6" s="347" t="s">
        <v>215</v>
      </c>
      <c r="F6" s="347" t="s">
        <v>216</v>
      </c>
      <c r="G6" s="88" t="s">
        <v>217</v>
      </c>
      <c r="H6" s="88" t="s">
        <v>218</v>
      </c>
      <c r="I6" s="349" t="s">
        <v>219</v>
      </c>
      <c r="J6" s="330">
        <v>120000</v>
      </c>
      <c r="K6" s="79">
        <v>17</v>
      </c>
      <c r="L6" s="79">
        <v>0</v>
      </c>
      <c r="M6" s="79">
        <v>42</v>
      </c>
      <c r="N6" s="89">
        <v>9</v>
      </c>
      <c r="O6" s="90">
        <v>1</v>
      </c>
      <c r="P6" s="91">
        <f>N6+O6</f>
        <v>10</v>
      </c>
      <c r="Q6" s="80">
        <f>IFERROR(P6/M6,"-")</f>
        <v>0.23809523809524</v>
      </c>
      <c r="R6" s="79">
        <v>1</v>
      </c>
      <c r="S6" s="79">
        <v>3</v>
      </c>
      <c r="T6" s="80">
        <f>IFERROR(R6/(P6),"-")</f>
        <v>0.1</v>
      </c>
      <c r="U6" s="336">
        <f>IFERROR(J6/SUM(N6:O7),"-")</f>
        <v>9230.7692307692</v>
      </c>
      <c r="V6" s="82">
        <v>1</v>
      </c>
      <c r="W6" s="80">
        <f>IF(P6=0,"-",V6/P6)</f>
        <v>0.1</v>
      </c>
      <c r="X6" s="335">
        <v>69000</v>
      </c>
      <c r="Y6" s="336">
        <f>IFERROR(X6/P6,"-")</f>
        <v>6900</v>
      </c>
      <c r="Z6" s="336">
        <f>IFERROR(X6/V6,"-")</f>
        <v>69000</v>
      </c>
      <c r="AA6" s="330">
        <f>SUM(X6:X7)-SUM(J6:J7)</f>
        <v>155000</v>
      </c>
      <c r="AB6" s="83">
        <f>SUM(X6:X7)/SUM(J6:J7)</f>
        <v>2.2916666666667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0.5</v>
      </c>
      <c r="BG6" s="110">
        <v>1</v>
      </c>
      <c r="BH6" s="112">
        <f>IFERROR(BG6/BE6,"-")</f>
        <v>0.2</v>
      </c>
      <c r="BI6" s="113">
        <v>72000</v>
      </c>
      <c r="BJ6" s="114">
        <f>IFERROR(BI6/BE6,"-")</f>
        <v>14400</v>
      </c>
      <c r="BK6" s="115"/>
      <c r="BL6" s="115"/>
      <c r="BM6" s="115">
        <v>1</v>
      </c>
      <c r="BN6" s="117">
        <v>4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69000</v>
      </c>
      <c r="CQ6" s="139">
        <v>72000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220</v>
      </c>
      <c r="C7" s="347"/>
      <c r="D7" s="347"/>
      <c r="E7" s="347"/>
      <c r="F7" s="347" t="s">
        <v>78</v>
      </c>
      <c r="G7" s="88"/>
      <c r="H7" s="88"/>
      <c r="I7" s="88"/>
      <c r="J7" s="330"/>
      <c r="K7" s="79">
        <v>50</v>
      </c>
      <c r="L7" s="79">
        <v>16</v>
      </c>
      <c r="M7" s="79">
        <v>3</v>
      </c>
      <c r="N7" s="89">
        <v>3</v>
      </c>
      <c r="O7" s="90">
        <v>0</v>
      </c>
      <c r="P7" s="91">
        <f>N7+O7</f>
        <v>3</v>
      </c>
      <c r="Q7" s="80">
        <f>IFERROR(P7/M7,"-")</f>
        <v>1</v>
      </c>
      <c r="R7" s="79">
        <v>1</v>
      </c>
      <c r="S7" s="79">
        <v>2</v>
      </c>
      <c r="T7" s="80">
        <f>IFERROR(R7/(P7),"-")</f>
        <v>0.33333333333333</v>
      </c>
      <c r="U7" s="336"/>
      <c r="V7" s="82">
        <v>1</v>
      </c>
      <c r="W7" s="80">
        <f>IF(P7=0,"-",V7/P7)</f>
        <v>0.33333333333333</v>
      </c>
      <c r="X7" s="335">
        <v>206000</v>
      </c>
      <c r="Y7" s="336">
        <f>IFERROR(X7/P7,"-")</f>
        <v>68666.666666667</v>
      </c>
      <c r="Z7" s="336">
        <f>IFERROR(X7/V7,"-")</f>
        <v>206000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>
        <v>1</v>
      </c>
      <c r="BH7" s="112">
        <f>IFERROR(BG7/BE7,"-")</f>
        <v>1</v>
      </c>
      <c r="BI7" s="113">
        <v>206000</v>
      </c>
      <c r="BJ7" s="114">
        <f>IFERROR(BI7/BE7,"-")</f>
        <v>206000</v>
      </c>
      <c r="BK7" s="115"/>
      <c r="BL7" s="115"/>
      <c r="BM7" s="115">
        <v>1</v>
      </c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206000</v>
      </c>
      <c r="CQ7" s="139">
        <v>206000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4.0833333333333</v>
      </c>
      <c r="B8" s="347" t="s">
        <v>221</v>
      </c>
      <c r="C8" s="347" t="s">
        <v>222</v>
      </c>
      <c r="D8" s="347" t="s">
        <v>223</v>
      </c>
      <c r="E8" s="347" t="s">
        <v>82</v>
      </c>
      <c r="F8" s="347" t="s">
        <v>216</v>
      </c>
      <c r="G8" s="88" t="s">
        <v>224</v>
      </c>
      <c r="H8" s="88" t="s">
        <v>225</v>
      </c>
      <c r="I8" s="88" t="s">
        <v>226</v>
      </c>
      <c r="J8" s="330">
        <v>108000</v>
      </c>
      <c r="K8" s="79">
        <v>10</v>
      </c>
      <c r="L8" s="79">
        <v>0</v>
      </c>
      <c r="M8" s="79">
        <v>37</v>
      </c>
      <c r="N8" s="89">
        <v>1</v>
      </c>
      <c r="O8" s="90">
        <v>0</v>
      </c>
      <c r="P8" s="91">
        <f>N8+O8</f>
        <v>1</v>
      </c>
      <c r="Q8" s="80">
        <f>IFERROR(P8/M8,"-")</f>
        <v>0.027027027027027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13500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333000</v>
      </c>
      <c r="AB8" s="83">
        <f>SUM(X8:X9)/SUM(J8:J9)</f>
        <v>4.0833333333333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227</v>
      </c>
      <c r="C9" s="347"/>
      <c r="D9" s="347"/>
      <c r="E9" s="347"/>
      <c r="F9" s="347" t="s">
        <v>78</v>
      </c>
      <c r="G9" s="88"/>
      <c r="H9" s="88"/>
      <c r="I9" s="88"/>
      <c r="J9" s="330"/>
      <c r="K9" s="79">
        <v>29</v>
      </c>
      <c r="L9" s="79">
        <v>21</v>
      </c>
      <c r="M9" s="79">
        <v>14</v>
      </c>
      <c r="N9" s="89">
        <v>7</v>
      </c>
      <c r="O9" s="90">
        <v>0</v>
      </c>
      <c r="P9" s="91">
        <f>N9+O9</f>
        <v>7</v>
      </c>
      <c r="Q9" s="80">
        <f>IFERROR(P9/M9,"-")</f>
        <v>0.5</v>
      </c>
      <c r="R9" s="79">
        <v>2</v>
      </c>
      <c r="S9" s="79">
        <v>3</v>
      </c>
      <c r="T9" s="80">
        <f>IFERROR(R9/(P9),"-")</f>
        <v>0.28571428571429</v>
      </c>
      <c r="U9" s="336"/>
      <c r="V9" s="82">
        <v>3</v>
      </c>
      <c r="W9" s="80">
        <f>IF(P9=0,"-",V9/P9)</f>
        <v>0.42857142857143</v>
      </c>
      <c r="X9" s="335">
        <v>441000</v>
      </c>
      <c r="Y9" s="336">
        <f>IFERROR(X9/P9,"-")</f>
        <v>63000</v>
      </c>
      <c r="Z9" s="336">
        <f>IFERROR(X9/V9,"-")</f>
        <v>147000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>
        <v>1</v>
      </c>
      <c r="BH9" s="112">
        <f>IFERROR(BG9/BE9,"-")</f>
        <v>1</v>
      </c>
      <c r="BI9" s="113">
        <v>408000</v>
      </c>
      <c r="BJ9" s="114">
        <f>IFERROR(BI9/BE9,"-")</f>
        <v>408000</v>
      </c>
      <c r="BK9" s="115"/>
      <c r="BL9" s="115"/>
      <c r="BM9" s="115">
        <v>1</v>
      </c>
      <c r="BN9" s="117">
        <v>1</v>
      </c>
      <c r="BO9" s="118">
        <f>IF(P9=0,"",IF(BN9=0,"",(BN9/P9)))</f>
        <v>0.14285714285714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0.28571428571429</v>
      </c>
      <c r="BY9" s="126">
        <v>2</v>
      </c>
      <c r="BZ9" s="127">
        <f>IFERROR(BY9/BW9,"-")</f>
        <v>1</v>
      </c>
      <c r="CA9" s="128">
        <v>33000</v>
      </c>
      <c r="CB9" s="129">
        <f>IFERROR(CA9/BW9,"-")</f>
        <v>16500</v>
      </c>
      <c r="CC9" s="130">
        <v>1</v>
      </c>
      <c r="CD9" s="130"/>
      <c r="CE9" s="130">
        <v>1</v>
      </c>
      <c r="CF9" s="131">
        <v>3</v>
      </c>
      <c r="CG9" s="132">
        <f>IF(P9=0,"",IF(CF9=0,"",(CF9/P9)))</f>
        <v>0.42857142857143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441000</v>
      </c>
      <c r="CQ9" s="139">
        <v>408000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8.2083333333333</v>
      </c>
      <c r="B10" s="347" t="s">
        <v>228</v>
      </c>
      <c r="C10" s="347" t="s">
        <v>229</v>
      </c>
      <c r="D10" s="347" t="s">
        <v>230</v>
      </c>
      <c r="E10" s="347"/>
      <c r="F10" s="347" t="s">
        <v>231</v>
      </c>
      <c r="G10" s="88" t="s">
        <v>232</v>
      </c>
      <c r="H10" s="88" t="s">
        <v>225</v>
      </c>
      <c r="I10" s="88" t="s">
        <v>233</v>
      </c>
      <c r="J10" s="330">
        <v>48000</v>
      </c>
      <c r="K10" s="79">
        <v>9</v>
      </c>
      <c r="L10" s="79">
        <v>0</v>
      </c>
      <c r="M10" s="79">
        <v>17</v>
      </c>
      <c r="N10" s="89">
        <v>3</v>
      </c>
      <c r="O10" s="90">
        <v>0</v>
      </c>
      <c r="P10" s="91">
        <f>N10+O10</f>
        <v>3</v>
      </c>
      <c r="Q10" s="80">
        <f>IFERROR(P10/M10,"-")</f>
        <v>0.17647058823529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4800</v>
      </c>
      <c r="V10" s="82">
        <v>1</v>
      </c>
      <c r="W10" s="80">
        <f>IF(P10=0,"-",V10/P10)</f>
        <v>0.33333333333333</v>
      </c>
      <c r="X10" s="335">
        <v>385000</v>
      </c>
      <c r="Y10" s="336">
        <f>IFERROR(X10/P10,"-")</f>
        <v>128333.33333333</v>
      </c>
      <c r="Z10" s="336">
        <f>IFERROR(X10/V10,"-")</f>
        <v>385000</v>
      </c>
      <c r="AA10" s="330">
        <f>SUM(X10:X11)-SUM(J10:J11)</f>
        <v>346000</v>
      </c>
      <c r="AB10" s="83">
        <f>SUM(X10:X11)/SUM(J10:J11)</f>
        <v>8.2083333333333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>
        <v>1</v>
      </c>
      <c r="BZ10" s="127">
        <f>IFERROR(BY10/BW10,"-")</f>
        <v>1</v>
      </c>
      <c r="CA10" s="128">
        <v>385000</v>
      </c>
      <c r="CB10" s="129">
        <f>IFERROR(CA10/BW10,"-")</f>
        <v>385000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385000</v>
      </c>
      <c r="CQ10" s="139">
        <v>385000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234</v>
      </c>
      <c r="C11" s="347"/>
      <c r="D11" s="347"/>
      <c r="E11" s="347"/>
      <c r="F11" s="347" t="s">
        <v>78</v>
      </c>
      <c r="G11" s="88"/>
      <c r="H11" s="88"/>
      <c r="I11" s="88"/>
      <c r="J11" s="330"/>
      <c r="K11" s="79">
        <v>33</v>
      </c>
      <c r="L11" s="79">
        <v>20</v>
      </c>
      <c r="M11" s="79">
        <v>11</v>
      </c>
      <c r="N11" s="89">
        <v>6</v>
      </c>
      <c r="O11" s="90">
        <v>1</v>
      </c>
      <c r="P11" s="91">
        <f>N11+O11</f>
        <v>7</v>
      </c>
      <c r="Q11" s="80">
        <f>IFERROR(P11/M11,"-")</f>
        <v>0.63636363636364</v>
      </c>
      <c r="R11" s="79">
        <v>1</v>
      </c>
      <c r="S11" s="79">
        <v>2</v>
      </c>
      <c r="T11" s="80">
        <f>IFERROR(R11/(P11),"-")</f>
        <v>0.14285714285714</v>
      </c>
      <c r="U11" s="336"/>
      <c r="V11" s="82">
        <v>1</v>
      </c>
      <c r="W11" s="80">
        <f>IF(P11=0,"-",V11/P11)</f>
        <v>0.14285714285714</v>
      </c>
      <c r="X11" s="335">
        <v>9000</v>
      </c>
      <c r="Y11" s="336">
        <f>IFERROR(X11/P11,"-")</f>
        <v>1285.7142857143</v>
      </c>
      <c r="Z11" s="336">
        <f>IFERROR(X11/V11,"-")</f>
        <v>9000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2</v>
      </c>
      <c r="AW11" s="105">
        <f>IF(P11=0,"",IF(AV11=0,"",(AV11/P11)))</f>
        <v>0.28571428571429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0.42857142857143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0.14285714285714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0.14285714285714</v>
      </c>
      <c r="BY11" s="126">
        <v>1</v>
      </c>
      <c r="BZ11" s="127">
        <f>IFERROR(BY11/BW11,"-")</f>
        <v>1</v>
      </c>
      <c r="CA11" s="128">
        <v>9000</v>
      </c>
      <c r="CB11" s="129">
        <f>IFERROR(CA11/BW11,"-")</f>
        <v>9000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9000</v>
      </c>
      <c r="CQ11" s="139">
        <v>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4.0217391304348</v>
      </c>
      <c r="B14" s="39"/>
      <c r="C14" s="39"/>
      <c r="D14" s="39"/>
      <c r="E14" s="39"/>
      <c r="F14" s="39"/>
      <c r="G14" s="40" t="s">
        <v>235</v>
      </c>
      <c r="H14" s="40"/>
      <c r="I14" s="40"/>
      <c r="J14" s="333">
        <f>SUM(J6:J13)</f>
        <v>276000</v>
      </c>
      <c r="K14" s="41">
        <f>SUM(K6:K13)</f>
        <v>148</v>
      </c>
      <c r="L14" s="41">
        <f>SUM(L6:L13)</f>
        <v>57</v>
      </c>
      <c r="M14" s="41">
        <f>SUM(M6:M13)</f>
        <v>124</v>
      </c>
      <c r="N14" s="41">
        <f>SUM(N6:N13)</f>
        <v>29</v>
      </c>
      <c r="O14" s="41">
        <f>SUM(O6:O13)</f>
        <v>2</v>
      </c>
      <c r="P14" s="41">
        <f>SUM(P6:P13)</f>
        <v>31</v>
      </c>
      <c r="Q14" s="42">
        <f>IFERROR(P14/M14,"-")</f>
        <v>0.25</v>
      </c>
      <c r="R14" s="76">
        <f>SUM(R6:R13)</f>
        <v>5</v>
      </c>
      <c r="S14" s="76">
        <f>SUM(S6:S13)</f>
        <v>13</v>
      </c>
      <c r="T14" s="42">
        <f>IFERROR(R14/P14,"-")</f>
        <v>0.16129032258065</v>
      </c>
      <c r="U14" s="338">
        <f>IFERROR(J14/P14,"-")</f>
        <v>8903.2258064516</v>
      </c>
      <c r="V14" s="44">
        <f>SUM(V6:V13)</f>
        <v>7</v>
      </c>
      <c r="W14" s="42">
        <f>IFERROR(V14/P14,"-")</f>
        <v>0.2258064516129</v>
      </c>
      <c r="X14" s="333">
        <f>SUM(X6:X13)</f>
        <v>1110000</v>
      </c>
      <c r="Y14" s="333">
        <f>IFERROR(X14/P14,"-")</f>
        <v>35806.451612903</v>
      </c>
      <c r="Z14" s="333">
        <f>IFERROR(X14/V14,"-")</f>
        <v>158571.42857143</v>
      </c>
      <c r="AA14" s="333">
        <f>X14-J14</f>
        <v>834000</v>
      </c>
      <c r="AB14" s="45">
        <f>X14/J14</f>
        <v>4.0217391304348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5.7</v>
      </c>
      <c r="B6" s="347" t="s">
        <v>237</v>
      </c>
      <c r="C6" s="347" t="s">
        <v>238</v>
      </c>
      <c r="D6" s="347" t="s">
        <v>239</v>
      </c>
      <c r="E6" s="347" t="s">
        <v>240</v>
      </c>
      <c r="F6" s="347" t="s">
        <v>241</v>
      </c>
      <c r="G6" s="88" t="s">
        <v>242</v>
      </c>
      <c r="H6" s="88" t="s">
        <v>243</v>
      </c>
      <c r="I6" s="88" t="s">
        <v>176</v>
      </c>
      <c r="J6" s="330">
        <v>90000</v>
      </c>
      <c r="K6" s="79">
        <v>4</v>
      </c>
      <c r="L6" s="79">
        <v>0</v>
      </c>
      <c r="M6" s="79">
        <v>16</v>
      </c>
      <c r="N6" s="89">
        <v>2</v>
      </c>
      <c r="O6" s="90">
        <v>0</v>
      </c>
      <c r="P6" s="91">
        <f>N6+O6</f>
        <v>2</v>
      </c>
      <c r="Q6" s="80">
        <f>IFERROR(P6/M6,"-")</f>
        <v>0.125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2500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423000</v>
      </c>
      <c r="AB6" s="83">
        <f>SUM(X6:X7)/SUM(J6:J7)</f>
        <v>5.7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244</v>
      </c>
      <c r="C7" s="347"/>
      <c r="D7" s="347"/>
      <c r="E7" s="347"/>
      <c r="F7" s="347" t="s">
        <v>78</v>
      </c>
      <c r="G7" s="88"/>
      <c r="H7" s="88"/>
      <c r="I7" s="88"/>
      <c r="J7" s="330"/>
      <c r="K7" s="79">
        <v>152</v>
      </c>
      <c r="L7" s="79">
        <v>108</v>
      </c>
      <c r="M7" s="79">
        <v>61</v>
      </c>
      <c r="N7" s="89">
        <v>33</v>
      </c>
      <c r="O7" s="90">
        <v>1</v>
      </c>
      <c r="P7" s="91">
        <f>N7+O7</f>
        <v>34</v>
      </c>
      <c r="Q7" s="80">
        <f>IFERROR(P7/M7,"-")</f>
        <v>0.55737704918033</v>
      </c>
      <c r="R7" s="79">
        <v>9</v>
      </c>
      <c r="S7" s="79">
        <v>7</v>
      </c>
      <c r="T7" s="80">
        <f>IFERROR(R7/(P7),"-")</f>
        <v>0.26470588235294</v>
      </c>
      <c r="U7" s="336"/>
      <c r="V7" s="82">
        <v>3</v>
      </c>
      <c r="W7" s="80">
        <f>IF(P7=0,"-",V7/P7)</f>
        <v>0.088235294117647</v>
      </c>
      <c r="X7" s="335">
        <v>513000</v>
      </c>
      <c r="Y7" s="336">
        <f>IFERROR(X7/P7,"-")</f>
        <v>15088.235294118</v>
      </c>
      <c r="Z7" s="336">
        <f>IFERROR(X7/V7,"-")</f>
        <v>171000</v>
      </c>
      <c r="AA7" s="330"/>
      <c r="AB7" s="83"/>
      <c r="AC7" s="77"/>
      <c r="AD7" s="92">
        <v>5</v>
      </c>
      <c r="AE7" s="93">
        <f>IF(P7=0,"",IF(AD7=0,"",(AD7/P7)))</f>
        <v>0.14705882352941</v>
      </c>
      <c r="AF7" s="92">
        <v>1</v>
      </c>
      <c r="AG7" s="94">
        <f>IFERROR(AF7/AD7,"-")</f>
        <v>0.2</v>
      </c>
      <c r="AH7" s="95">
        <v>505000</v>
      </c>
      <c r="AI7" s="96">
        <f>IFERROR(AH7/AD7,"-")</f>
        <v>101000</v>
      </c>
      <c r="AJ7" s="97"/>
      <c r="AK7" s="97"/>
      <c r="AL7" s="97">
        <v>1</v>
      </c>
      <c r="AM7" s="98">
        <v>2</v>
      </c>
      <c r="AN7" s="99">
        <f>IF(P7=0,"",IF(AM7=0,"",(AM7/P7)))</f>
        <v>0.058823529411765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0.11764705882353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0.14705882352941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0.29411764705882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8</v>
      </c>
      <c r="BX7" s="125">
        <f>IF(P7=0,"",IF(BW7=0,"",(BW7/P7)))</f>
        <v>0.23529411764706</v>
      </c>
      <c r="BY7" s="126">
        <v>2</v>
      </c>
      <c r="BZ7" s="127">
        <f>IFERROR(BY7/BW7,"-")</f>
        <v>0.25</v>
      </c>
      <c r="CA7" s="128">
        <v>8000</v>
      </c>
      <c r="CB7" s="129">
        <f>IFERROR(CA7/BW7,"-")</f>
        <v>1000</v>
      </c>
      <c r="CC7" s="130">
        <v>2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513000</v>
      </c>
      <c r="CQ7" s="139">
        <v>505000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0.23958333333333</v>
      </c>
      <c r="B8" s="347" t="s">
        <v>245</v>
      </c>
      <c r="C8" s="347" t="s">
        <v>246</v>
      </c>
      <c r="D8" s="347" t="s">
        <v>239</v>
      </c>
      <c r="E8" s="347" t="s">
        <v>247</v>
      </c>
      <c r="F8" s="347" t="s">
        <v>241</v>
      </c>
      <c r="G8" s="88" t="s">
        <v>248</v>
      </c>
      <c r="H8" s="88" t="s">
        <v>249</v>
      </c>
      <c r="I8" s="88" t="s">
        <v>250</v>
      </c>
      <c r="J8" s="330">
        <v>96000</v>
      </c>
      <c r="K8" s="79">
        <v>0</v>
      </c>
      <c r="L8" s="79">
        <v>0</v>
      </c>
      <c r="M8" s="79">
        <v>18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>
        <f>IFERROR(J8/SUM(N8:O9),"-")</f>
        <v>2823.5294117647</v>
      </c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>
        <f>SUM(X8:X9)-SUM(J8:J9)</f>
        <v>-73000</v>
      </c>
      <c r="AB8" s="83">
        <f>SUM(X8:X9)/SUM(J8:J9)</f>
        <v>0.23958333333333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251</v>
      </c>
      <c r="C9" s="347"/>
      <c r="D9" s="347"/>
      <c r="E9" s="347"/>
      <c r="F9" s="347" t="s">
        <v>78</v>
      </c>
      <c r="G9" s="88"/>
      <c r="H9" s="88"/>
      <c r="I9" s="88"/>
      <c r="J9" s="330"/>
      <c r="K9" s="79">
        <v>102</v>
      </c>
      <c r="L9" s="79">
        <v>81</v>
      </c>
      <c r="M9" s="79">
        <v>63</v>
      </c>
      <c r="N9" s="89">
        <v>34</v>
      </c>
      <c r="O9" s="90">
        <v>0</v>
      </c>
      <c r="P9" s="91">
        <f>N9+O9</f>
        <v>34</v>
      </c>
      <c r="Q9" s="80">
        <f>IFERROR(P9/M9,"-")</f>
        <v>0.53968253968254</v>
      </c>
      <c r="R9" s="79">
        <v>5</v>
      </c>
      <c r="S9" s="79">
        <v>6</v>
      </c>
      <c r="T9" s="80">
        <f>IFERROR(R9/(P9),"-")</f>
        <v>0.14705882352941</v>
      </c>
      <c r="U9" s="336"/>
      <c r="V9" s="82">
        <v>5</v>
      </c>
      <c r="W9" s="80">
        <f>IF(P9=0,"-",V9/P9)</f>
        <v>0.14705882352941</v>
      </c>
      <c r="X9" s="335">
        <v>23000</v>
      </c>
      <c r="Y9" s="336">
        <f>IFERROR(X9/P9,"-")</f>
        <v>676.47058823529</v>
      </c>
      <c r="Z9" s="336">
        <f>IFERROR(X9/V9,"-")</f>
        <v>4600</v>
      </c>
      <c r="AA9" s="330"/>
      <c r="AB9" s="83"/>
      <c r="AC9" s="77"/>
      <c r="AD9" s="92">
        <v>5</v>
      </c>
      <c r="AE9" s="93">
        <f>IF(P9=0,"",IF(AD9=0,"",(AD9/P9)))</f>
        <v>0.14705882352941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</v>
      </c>
      <c r="AN9" s="99">
        <f>IF(P9=0,"",IF(AM9=0,"",(AM9/P9)))</f>
        <v>0.029411764705882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0.14705882352941</v>
      </c>
      <c r="AX9" s="104">
        <v>1</v>
      </c>
      <c r="AY9" s="106">
        <f>IFERROR(AX9/AV9,"-")</f>
        <v>0.2</v>
      </c>
      <c r="AZ9" s="107">
        <v>3000</v>
      </c>
      <c r="BA9" s="108">
        <f>IFERROR(AZ9/AV9,"-")</f>
        <v>600</v>
      </c>
      <c r="BB9" s="109">
        <v>1</v>
      </c>
      <c r="BC9" s="109"/>
      <c r="BD9" s="109"/>
      <c r="BE9" s="110">
        <v>7</v>
      </c>
      <c r="BF9" s="111">
        <f>IF(P9=0,"",IF(BE9=0,"",(BE9/P9)))</f>
        <v>0.20588235294118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9</v>
      </c>
      <c r="BO9" s="118">
        <f>IF(P9=0,"",IF(BN9=0,"",(BN9/P9)))</f>
        <v>0.26470588235294</v>
      </c>
      <c r="BP9" s="119">
        <v>2</v>
      </c>
      <c r="BQ9" s="120">
        <f>IFERROR(BP9/BN9,"-")</f>
        <v>0.22222222222222</v>
      </c>
      <c r="BR9" s="121">
        <v>6000</v>
      </c>
      <c r="BS9" s="122">
        <f>IFERROR(BR9/BN9,"-")</f>
        <v>666.66666666667</v>
      </c>
      <c r="BT9" s="123">
        <v>1</v>
      </c>
      <c r="BU9" s="123">
        <v>1</v>
      </c>
      <c r="BV9" s="123"/>
      <c r="BW9" s="124">
        <v>6</v>
      </c>
      <c r="BX9" s="125">
        <f>IF(P9=0,"",IF(BW9=0,"",(BW9/P9)))</f>
        <v>0.17647058823529</v>
      </c>
      <c r="BY9" s="126">
        <v>2</v>
      </c>
      <c r="BZ9" s="127">
        <f>IFERROR(BY9/BW9,"-")</f>
        <v>0.33333333333333</v>
      </c>
      <c r="CA9" s="128">
        <v>14000</v>
      </c>
      <c r="CB9" s="129">
        <f>IFERROR(CA9/BW9,"-")</f>
        <v>2333.3333333333</v>
      </c>
      <c r="CC9" s="130">
        <v>1</v>
      </c>
      <c r="CD9" s="130">
        <v>1</v>
      </c>
      <c r="CE9" s="130"/>
      <c r="CF9" s="131">
        <v>1</v>
      </c>
      <c r="CG9" s="132">
        <f>IF(P9=0,"",IF(CF9=0,"",(CF9/P9)))</f>
        <v>0.029411764705882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5</v>
      </c>
      <c r="CP9" s="139">
        <v>23000</v>
      </c>
      <c r="CQ9" s="139">
        <v>11000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2.8817204301075</v>
      </c>
      <c r="B12" s="39"/>
      <c r="C12" s="39"/>
      <c r="D12" s="39"/>
      <c r="E12" s="39"/>
      <c r="F12" s="39"/>
      <c r="G12" s="40" t="s">
        <v>252</v>
      </c>
      <c r="H12" s="40"/>
      <c r="I12" s="40"/>
      <c r="J12" s="333">
        <f>SUM(J6:J11)</f>
        <v>186000</v>
      </c>
      <c r="K12" s="41">
        <f>SUM(K6:K11)</f>
        <v>258</v>
      </c>
      <c r="L12" s="41">
        <f>SUM(L6:L11)</f>
        <v>189</v>
      </c>
      <c r="M12" s="41">
        <f>SUM(M6:M11)</f>
        <v>158</v>
      </c>
      <c r="N12" s="41">
        <f>SUM(N6:N11)</f>
        <v>69</v>
      </c>
      <c r="O12" s="41">
        <f>SUM(O6:O11)</f>
        <v>1</v>
      </c>
      <c r="P12" s="41">
        <f>SUM(P6:P11)</f>
        <v>70</v>
      </c>
      <c r="Q12" s="42">
        <f>IFERROR(P12/M12,"-")</f>
        <v>0.44303797468354</v>
      </c>
      <c r="R12" s="76">
        <f>SUM(R6:R11)</f>
        <v>14</v>
      </c>
      <c r="S12" s="76">
        <f>SUM(S6:S11)</f>
        <v>13</v>
      </c>
      <c r="T12" s="42">
        <f>IFERROR(R12/P12,"-")</f>
        <v>0.2</v>
      </c>
      <c r="U12" s="338">
        <f>IFERROR(J12/P12,"-")</f>
        <v>2657.1428571429</v>
      </c>
      <c r="V12" s="44">
        <f>SUM(V6:V11)</f>
        <v>8</v>
      </c>
      <c r="W12" s="42">
        <f>IFERROR(V12/P12,"-")</f>
        <v>0.11428571428571</v>
      </c>
      <c r="X12" s="333">
        <f>SUM(X6:X11)</f>
        <v>536000</v>
      </c>
      <c r="Y12" s="333">
        <f>IFERROR(X12/P12,"-")</f>
        <v>7657.1428571429</v>
      </c>
      <c r="Z12" s="333">
        <f>IFERROR(X12/V12,"-")</f>
        <v>67000</v>
      </c>
      <c r="AA12" s="333">
        <f>X12-J12</f>
        <v>350000</v>
      </c>
      <c r="AB12" s="45">
        <f>X12/J12</f>
        <v>2.8817204301075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253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254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255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0.55855855855856</v>
      </c>
      <c r="B6" s="347" t="s">
        <v>257</v>
      </c>
      <c r="C6" s="347"/>
      <c r="D6" s="347"/>
      <c r="E6" s="175" t="s">
        <v>258</v>
      </c>
      <c r="F6" s="175"/>
      <c r="G6" s="340">
        <v>222000</v>
      </c>
      <c r="H6" s="340">
        <v>1500</v>
      </c>
      <c r="I6" s="176">
        <v>293</v>
      </c>
      <c r="J6" s="176">
        <v>0</v>
      </c>
      <c r="K6" s="176">
        <v>1148</v>
      </c>
      <c r="L6" s="177">
        <v>148</v>
      </c>
      <c r="M6" s="178">
        <v>132</v>
      </c>
      <c r="N6" s="179">
        <f>IFERROR(L6/K6,"-")</f>
        <v>0.12891986062718</v>
      </c>
      <c r="O6" s="176">
        <v>2</v>
      </c>
      <c r="P6" s="176">
        <v>69</v>
      </c>
      <c r="Q6" s="179">
        <f>IFERROR(O6/L6,"-")</f>
        <v>0.013513513513514</v>
      </c>
      <c r="R6" s="180">
        <f>IFERROR(G6/SUM(L6:L6),"-")</f>
        <v>1500</v>
      </c>
      <c r="S6" s="181">
        <v>11</v>
      </c>
      <c r="T6" s="179">
        <f>IF(L6=0,"-",S6/L6)</f>
        <v>0.074324324324324</v>
      </c>
      <c r="U6" s="345">
        <v>124000</v>
      </c>
      <c r="V6" s="346">
        <f>IFERROR(U6/L6,"-")</f>
        <v>837.83783783784</v>
      </c>
      <c r="W6" s="346">
        <f>IFERROR(U6/S6,"-")</f>
        <v>11272.727272727</v>
      </c>
      <c r="X6" s="340">
        <f>SUM(U6:U6)-SUM(G6:G6)</f>
        <v>-98000</v>
      </c>
      <c r="Y6" s="183">
        <f>SUM(U6:U6)/SUM(G6:G6)</f>
        <v>0.55855855855856</v>
      </c>
      <c r="AA6" s="184">
        <v>16</v>
      </c>
      <c r="AB6" s="185">
        <f>IF(L6=0,"",IF(AA6=0,"",(AA6/L6)))</f>
        <v>0.10810810810811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18</v>
      </c>
      <c r="AK6" s="191">
        <f>IF(L6=0,"",IF(AJ6=0,"",(AJ6/L6)))</f>
        <v>0.12162162162162</v>
      </c>
      <c r="AL6" s="190">
        <v>1</v>
      </c>
      <c r="AM6" s="192">
        <f>IFERROR(AL6/AJ6,"-")</f>
        <v>0.055555555555556</v>
      </c>
      <c r="AN6" s="193">
        <v>3000</v>
      </c>
      <c r="AO6" s="194">
        <f>IFERROR(AN6/AJ6,"-")</f>
        <v>166.66666666667</v>
      </c>
      <c r="AP6" s="195">
        <v>1</v>
      </c>
      <c r="AQ6" s="195"/>
      <c r="AR6" s="195"/>
      <c r="AS6" s="196">
        <v>18</v>
      </c>
      <c r="AT6" s="197">
        <f>IF(L6=0,"",IF(AS6=0,"",(AS6/L6)))</f>
        <v>0.12162162162162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47</v>
      </c>
      <c r="BC6" s="203">
        <f>IF(L6=0,"",IF(BB6=0,"",(BB6/L6)))</f>
        <v>0.31756756756757</v>
      </c>
      <c r="BD6" s="202">
        <v>4</v>
      </c>
      <c r="BE6" s="204">
        <f>IFERROR(BD6/BB6,"-")</f>
        <v>0.085106382978723</v>
      </c>
      <c r="BF6" s="205">
        <v>68000</v>
      </c>
      <c r="BG6" s="206">
        <f>IFERROR(BF6/BB6,"-")</f>
        <v>1446.8085106383</v>
      </c>
      <c r="BH6" s="207">
        <v>2</v>
      </c>
      <c r="BI6" s="207">
        <v>1</v>
      </c>
      <c r="BJ6" s="207">
        <v>1</v>
      </c>
      <c r="BK6" s="208">
        <v>40</v>
      </c>
      <c r="BL6" s="209">
        <f>IF(L6=0,"",IF(BK6=0,"",(BK6/L6)))</f>
        <v>0.27027027027027</v>
      </c>
      <c r="BM6" s="210">
        <v>4</v>
      </c>
      <c r="BN6" s="211">
        <f>IFERROR(BM6/BK6,"-")</f>
        <v>0.1</v>
      </c>
      <c r="BO6" s="212">
        <v>32000</v>
      </c>
      <c r="BP6" s="213">
        <f>IFERROR(BO6/BK6,"-")</f>
        <v>800</v>
      </c>
      <c r="BQ6" s="214">
        <v>2</v>
      </c>
      <c r="BR6" s="214">
        <v>1</v>
      </c>
      <c r="BS6" s="214">
        <v>1</v>
      </c>
      <c r="BT6" s="215">
        <v>7</v>
      </c>
      <c r="BU6" s="216">
        <f>IF(L6=0,"",IF(BT6=0,"",(BT6/L6)))</f>
        <v>0.047297297297297</v>
      </c>
      <c r="BV6" s="217">
        <v>1</v>
      </c>
      <c r="BW6" s="218">
        <f>IFERROR(BV6/BT6,"-")</f>
        <v>0.14285714285714</v>
      </c>
      <c r="BX6" s="219">
        <v>18000</v>
      </c>
      <c r="BY6" s="220">
        <f>IFERROR(BX6/BT6,"-")</f>
        <v>2571.4285714286</v>
      </c>
      <c r="BZ6" s="221"/>
      <c r="CA6" s="221"/>
      <c r="CB6" s="221">
        <v>1</v>
      </c>
      <c r="CC6" s="222">
        <v>2</v>
      </c>
      <c r="CD6" s="223">
        <f>IF(L6=0,"",IF(CC6=0,"",(CC6/L6)))</f>
        <v>0.013513513513514</v>
      </c>
      <c r="CE6" s="224">
        <v>1</v>
      </c>
      <c r="CF6" s="225">
        <f>IFERROR(CE6/CC6,"-")</f>
        <v>0.5</v>
      </c>
      <c r="CG6" s="226">
        <v>3000</v>
      </c>
      <c r="CH6" s="227">
        <f>IFERROR(CG6/CC6,"-")</f>
        <v>1500</v>
      </c>
      <c r="CI6" s="228">
        <v>1</v>
      </c>
      <c r="CJ6" s="228"/>
      <c r="CK6" s="228"/>
      <c r="CL6" s="229">
        <v>11</v>
      </c>
      <c r="CM6" s="230">
        <v>124000</v>
      </c>
      <c r="CN6" s="230">
        <v>49000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232"/>
      <c r="B7" s="151"/>
      <c r="C7" s="233"/>
      <c r="D7" s="234"/>
      <c r="E7" s="175"/>
      <c r="F7" s="175"/>
      <c r="G7" s="341"/>
      <c r="H7" s="341"/>
      <c r="I7" s="235"/>
      <c r="J7" s="235"/>
      <c r="K7" s="176"/>
      <c r="L7" s="176"/>
      <c r="M7" s="176"/>
      <c r="N7" s="236"/>
      <c r="O7" s="236"/>
      <c r="P7" s="176"/>
      <c r="Q7" s="236"/>
      <c r="R7" s="182"/>
      <c r="S7" s="182"/>
      <c r="T7" s="182"/>
      <c r="U7" s="345"/>
      <c r="V7" s="345"/>
      <c r="W7" s="345"/>
      <c r="X7" s="345"/>
      <c r="Y7" s="236"/>
      <c r="Z7" s="172"/>
      <c r="AA7" s="237"/>
      <c r="AB7" s="238"/>
      <c r="AC7" s="237"/>
      <c r="AD7" s="239"/>
      <c r="AE7" s="240"/>
      <c r="AF7" s="241"/>
      <c r="AG7" s="242"/>
      <c r="AH7" s="242"/>
      <c r="AI7" s="242"/>
      <c r="AJ7" s="237"/>
      <c r="AK7" s="238"/>
      <c r="AL7" s="237"/>
      <c r="AM7" s="239"/>
      <c r="AN7" s="240"/>
      <c r="AO7" s="241"/>
      <c r="AP7" s="242"/>
      <c r="AQ7" s="242"/>
      <c r="AR7" s="242"/>
      <c r="AS7" s="237"/>
      <c r="AT7" s="238"/>
      <c r="AU7" s="237"/>
      <c r="AV7" s="239"/>
      <c r="AW7" s="240"/>
      <c r="AX7" s="241"/>
      <c r="AY7" s="242"/>
      <c r="AZ7" s="242"/>
      <c r="BA7" s="242"/>
      <c r="BB7" s="237"/>
      <c r="BC7" s="238"/>
      <c r="BD7" s="237"/>
      <c r="BE7" s="239"/>
      <c r="BF7" s="240"/>
      <c r="BG7" s="241"/>
      <c r="BH7" s="242"/>
      <c r="BI7" s="242"/>
      <c r="BJ7" s="242"/>
      <c r="BK7" s="173"/>
      <c r="BL7" s="243"/>
      <c r="BM7" s="237"/>
      <c r="BN7" s="239"/>
      <c r="BO7" s="240"/>
      <c r="BP7" s="241"/>
      <c r="BQ7" s="242"/>
      <c r="BR7" s="242"/>
      <c r="BS7" s="242"/>
      <c r="BT7" s="173"/>
      <c r="BU7" s="243"/>
      <c r="BV7" s="237"/>
      <c r="BW7" s="239"/>
      <c r="BX7" s="240"/>
      <c r="BY7" s="241"/>
      <c r="BZ7" s="242"/>
      <c r="CA7" s="242"/>
      <c r="CB7" s="242"/>
      <c r="CC7" s="173"/>
      <c r="CD7" s="243"/>
      <c r="CE7" s="237"/>
      <c r="CF7" s="239"/>
      <c r="CG7" s="240"/>
      <c r="CH7" s="241"/>
      <c r="CI7" s="242"/>
      <c r="CJ7" s="242"/>
      <c r="CK7" s="242"/>
      <c r="CL7" s="244"/>
      <c r="CM7" s="240"/>
      <c r="CN7" s="240"/>
      <c r="CO7" s="240"/>
      <c r="CP7" s="245"/>
    </row>
    <row r="8" spans="1:96">
      <c r="A8" s="232"/>
      <c r="B8" s="246"/>
      <c r="C8" s="176"/>
      <c r="D8" s="176"/>
      <c r="E8" s="247"/>
      <c r="F8" s="248"/>
      <c r="G8" s="342"/>
      <c r="H8" s="342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249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166">
        <f>Y9</f>
        <v>0.55855855855856</v>
      </c>
      <c r="B9" s="250"/>
      <c r="C9" s="250"/>
      <c r="D9" s="250"/>
      <c r="E9" s="251" t="s">
        <v>259</v>
      </c>
      <c r="F9" s="251"/>
      <c r="G9" s="343">
        <f>SUM(G6:G8)</f>
        <v>222000</v>
      </c>
      <c r="H9" s="343"/>
      <c r="I9" s="250">
        <f>SUM(I6:I8)</f>
        <v>293</v>
      </c>
      <c r="J9" s="250">
        <f>SUM(J6:J8)</f>
        <v>0</v>
      </c>
      <c r="K9" s="250">
        <f>SUM(K6:K8)</f>
        <v>1148</v>
      </c>
      <c r="L9" s="250">
        <f>SUM(L6:L8)</f>
        <v>148</v>
      </c>
      <c r="M9" s="250">
        <f>SUM(M6:M8)</f>
        <v>132</v>
      </c>
      <c r="N9" s="252">
        <f>IFERROR(L9/K9,"-")</f>
        <v>0.12891986062718</v>
      </c>
      <c r="O9" s="253">
        <f>SUM(O6:O8)</f>
        <v>2</v>
      </c>
      <c r="P9" s="253">
        <f>SUM(P6:P8)</f>
        <v>69</v>
      </c>
      <c r="Q9" s="252">
        <f>IFERROR(O9/L9,"-")</f>
        <v>0.013513513513514</v>
      </c>
      <c r="R9" s="254">
        <f>IFERROR(G9/L9,"-")</f>
        <v>1500</v>
      </c>
      <c r="S9" s="255">
        <f>SUM(S6:S8)</f>
        <v>11</v>
      </c>
      <c r="T9" s="252">
        <f>IFERROR(S9/L9,"-")</f>
        <v>0.074324324324324</v>
      </c>
      <c r="U9" s="343">
        <f>SUM(U6:U8)</f>
        <v>124000</v>
      </c>
      <c r="V9" s="343">
        <f>IFERROR(U9/L9,"-")</f>
        <v>837.83783783784</v>
      </c>
      <c r="W9" s="343">
        <f>IFERROR(U9/S9,"-")</f>
        <v>11272.727272727</v>
      </c>
      <c r="X9" s="343">
        <f>U9-G9</f>
        <v>-98000</v>
      </c>
      <c r="Y9" s="256">
        <f>U9/G9</f>
        <v>0.55855855855856</v>
      </c>
      <c r="Z9" s="257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