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<sst xmlns="http://schemas.openxmlformats.org/spreadsheetml/2006/main" uniqueCount="237">
  <si>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</si>
  <si>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</si>
  <si>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</si>
  <si>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</si>
  <si>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</si>
  <si>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</si>
  <si>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</si>
  <si>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</si>
  <si>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</si>
  <si>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</si>
  <si>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</si>
  <si>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</si>
  <si>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</si>
  <si>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</si>
  <si>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</si>
  <si>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</si>
  <si>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</si>
  <si>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</si>
  <si>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</si>
  <si>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</si>
  <si>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</si>
  <si>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</si>
  <si>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</si>
  <si>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</si>
  <si>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</si>
  <si>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</si>
  <si>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01月</t>
  </si>
  <si>
    <t>わくドキ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</si>
  <si>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</si>
  <si>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</si>
  <si>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</si>
  <si>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</si>
  <si>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</si>
  <si>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</si>
  <si>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</si>
  <si>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</si>
  <si>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</si>
  <si>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</si>
  <si>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</si>
  <si>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</si>
  <si>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</si>
  <si>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</si>
  <si>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</si>
  <si>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</si>
  <si>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</si>
  <si>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</si>
  <si>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</si>
  <si>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</si>
  <si>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</si>
  <si>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</si>
  <si>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</si>
  <si>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</si>
  <si>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</si>
  <si>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</si>
  <si>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</si>
  <si>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</si>
  <si>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</si>
  <si>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</si>
  <si>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</si>
  <si>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</si>
  <si>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</si>
  <si>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</si>
  <si>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np2133</t>
  </si>
  <si>
    <t>右女３</t>
  </si>
  <si>
    <t>学生いません！ギャルもいません！熟女！熟女！熟女！熟女！</t>
  </si>
  <si>
    <t>lp03_a</t>
  </si>
  <si>
    <t>スポニチ関東</t>
  </si>
  <si>
    <t>4C終面全5段</t>
  </si>
  <si>
    <t>1月18日(土)</t>
  </si>
  <si>
    <t>np2134</t>
  </si>
  <si>
    <t>スポニチ関西</t>
  </si>
  <si>
    <t>np2135</t>
  </si>
  <si>
    <t>スポニチ西部</t>
  </si>
  <si>
    <t>np2136</t>
  </si>
  <si>
    <t>スポニチ北海道</t>
  </si>
  <si>
    <t>np2137</t>
  </si>
  <si>
    <t>(空電共通)</t>
  </si>
  <si>
    <t>空電</t>
  </si>
  <si>
    <t>空電 (共通)</t>
  </si>
  <si>
    <t>np2138</t>
  </si>
  <si>
    <t>C版</t>
  </si>
  <si>
    <t>(新txt)女性から逆指名</t>
  </si>
  <si>
    <t>サンスポ関西</t>
  </si>
  <si>
    <t>1月05日(日)</t>
  </si>
  <si>
    <t>np2139</t>
  </si>
  <si>
    <t>np2140</t>
  </si>
  <si>
    <t>黒：右女3</t>
  </si>
  <si>
    <t>女性からナンパしてほしい</t>
  </si>
  <si>
    <t>サンスポ関東</t>
  </si>
  <si>
    <t>全5段</t>
  </si>
  <si>
    <t>1月13日(月)</t>
  </si>
  <si>
    <t>np2141</t>
  </si>
  <si>
    <t>np2142</t>
  </si>
  <si>
    <t>3行版</t>
  </si>
  <si>
    <t>３行で出会えたメール文、出会えるまでサポートします</t>
  </si>
  <si>
    <t>1月19日(日)</t>
  </si>
  <si>
    <t>np2143</t>
  </si>
  <si>
    <t>np2144</t>
  </si>
  <si>
    <t>右女3</t>
  </si>
  <si>
    <t>スポーツ報知関西</t>
  </si>
  <si>
    <t>1月11日(土)</t>
  </si>
  <si>
    <t>np2145</t>
  </si>
  <si>
    <t>np2146</t>
  </si>
  <si>
    <t>アメコミ版緑</t>
  </si>
  <si>
    <t>積極的な熟女と激動交際</t>
  </si>
  <si>
    <t>全5段つかみ4回</t>
  </si>
  <si>
    <t>np2147</t>
  </si>
  <si>
    <t>黒：C版</t>
  </si>
  <si>
    <t>np2148</t>
  </si>
  <si>
    <t>np2149</t>
  </si>
  <si>
    <t>np2150</t>
  </si>
  <si>
    <t>np2151</t>
  </si>
  <si>
    <t>①右女３</t>
  </si>
  <si>
    <t>103「60歳で出会いデビュー　全力でサポートします！」</t>
  </si>
  <si>
    <t>半2段つかみ20段保証</t>
  </si>
  <si>
    <t>20段保証</t>
  </si>
  <si>
    <t>np2152</t>
  </si>
  <si>
    <t>②旧デイリー風</t>
  </si>
  <si>
    <t>104「お試し登録だけでもOK！」</t>
  </si>
  <si>
    <t>np2153</t>
  </si>
  <si>
    <t>③新版</t>
  </si>
  <si>
    <t>105「私達、新聞で、出会いました」</t>
  </si>
  <si>
    <t>np2154</t>
  </si>
  <si>
    <t>④みすず学園版</t>
  </si>
  <si>
    <t>106「LINEは使えなくても大丈夫」</t>
  </si>
  <si>
    <t>np2155</t>
  </si>
  <si>
    <t>np2156</t>
  </si>
  <si>
    <t>np2157</t>
  </si>
  <si>
    <t>np2158</t>
  </si>
  <si>
    <t>np2159</t>
  </si>
  <si>
    <t>np2160</t>
  </si>
  <si>
    <t>np2161</t>
  </si>
  <si>
    <t>ニッカン北海道</t>
  </si>
  <si>
    <t>半2段つかみ10回以上</t>
  </si>
  <si>
    <t>1～10日</t>
  </si>
  <si>
    <t>np2162</t>
  </si>
  <si>
    <t>11～20日</t>
  </si>
  <si>
    <t>np2163</t>
  </si>
  <si>
    <t>21～31日</t>
  </si>
  <si>
    <t>np2164</t>
  </si>
  <si>
    <t>np2165</t>
  </si>
  <si>
    <t>スポニチ関東 特価</t>
  </si>
  <si>
    <t>np2166</t>
  </si>
  <si>
    <t>np2167</t>
  </si>
  <si>
    <t>1月23日(木)</t>
  </si>
  <si>
    <t>np2168</t>
  </si>
  <si>
    <t>np2169</t>
  </si>
  <si>
    <t>スポニチ関西 特価</t>
  </si>
  <si>
    <t>np2170</t>
  </si>
  <si>
    <t>np2171</t>
  </si>
  <si>
    <t>1月12日(日)</t>
  </si>
  <si>
    <t>np2172</t>
  </si>
  <si>
    <t>np2173</t>
  </si>
  <si>
    <t>np2174</t>
  </si>
  <si>
    <t>np2175</t>
  </si>
  <si>
    <t>ニッカン関西</t>
  </si>
  <si>
    <t>np2176</t>
  </si>
  <si>
    <t>np2177</t>
  </si>
  <si>
    <t>1月26日(日)</t>
  </si>
  <si>
    <t>np2178</t>
  </si>
  <si>
    <t>np2179</t>
  </si>
  <si>
    <t>デイリースポーツ関西</t>
  </si>
  <si>
    <t>1月24日(金)</t>
  </si>
  <si>
    <t>np2180</t>
  </si>
  <si>
    <t>np2181</t>
  </si>
  <si>
    <t>np2182</t>
  </si>
  <si>
    <t>np2183</t>
  </si>
  <si>
    <t>九スポ</t>
  </si>
  <si>
    <t>np2184</t>
  </si>
  <si>
    <t>np2185</t>
  </si>
  <si>
    <t>np2186</t>
  </si>
  <si>
    <t>np2187</t>
  </si>
  <si>
    <t>旧デイリー風</t>
  </si>
  <si>
    <t>スポーツ報知関東</t>
  </si>
  <si>
    <t>4C終面雑報</t>
  </si>
  <si>
    <t>1月07日(火)</t>
  </si>
  <si>
    <t>np2188</t>
  </si>
  <si>
    <t>np2189</t>
  </si>
  <si>
    <t>長年ずっと悩んでた。あの時ダメ元で始めてよかった！</t>
  </si>
  <si>
    <t>np2190</t>
  </si>
  <si>
    <t>np2191</t>
  </si>
  <si>
    <t>記事</t>
  </si>
  <si>
    <t>4C記事枠</t>
  </si>
  <si>
    <t>1月04日(土)</t>
  </si>
  <si>
    <t>np2192</t>
  </si>
  <si>
    <t>np2193</t>
  </si>
  <si>
    <t>np2194</t>
  </si>
  <si>
    <t>np2195</t>
  </si>
  <si>
    <t>共通</t>
  </si>
  <si>
    <t>np2196</t>
  </si>
  <si>
    <t>東スポ・大スポ・九スポ・中京</t>
  </si>
  <si>
    <t>記事枠</t>
  </si>
  <si>
    <t>1月30日(木)</t>
  </si>
  <si>
    <t>np2197</t>
  </si>
  <si>
    <t>np2198</t>
  </si>
  <si>
    <t>東スポ 年末年始特別号</t>
  </si>
  <si>
    <t>np2199</t>
  </si>
  <si>
    <t>新聞 TOTAL</t>
  </si>
  <si>
    <t>●雑誌 広告</t>
  </si>
  <si>
    <t>zw185</t>
  </si>
  <si>
    <t>徳間書店</t>
  </si>
  <si>
    <t>新50代</t>
  </si>
  <si>
    <t>lp03_l</t>
  </si>
  <si>
    <t>アサヒ芸能</t>
  </si>
  <si>
    <t>4C1P</t>
  </si>
  <si>
    <t>1月14日(火)</t>
  </si>
  <si>
    <t>zw186</t>
  </si>
  <si>
    <t>ac102</t>
  </si>
  <si>
    <t>コアマガジン</t>
  </si>
  <si>
    <t>2P_対談風_わくドキ</t>
  </si>
  <si>
    <t>lp03_f</t>
  </si>
  <si>
    <t>実話BUNKA超タブー</t>
  </si>
  <si>
    <t>4C2P</t>
  </si>
  <si>
    <t>ac103</t>
  </si>
  <si>
    <t>ac104</t>
  </si>
  <si>
    <t>マイウェイ出版</t>
  </si>
  <si>
    <t>2Pスポーツ新聞_v01_わくドキ(黒ギャル)</t>
  </si>
  <si>
    <t>超激カワ!S級MAX!</t>
  </si>
  <si>
    <t>1月27日(月)</t>
  </si>
  <si>
    <t>ac105</t>
  </si>
  <si>
    <t>雑誌 TOTAL</t>
  </si>
  <si>
    <t>●DVD 広告</t>
  </si>
  <si>
    <t>pw117</t>
  </si>
  <si>
    <t>若生出版</t>
  </si>
  <si>
    <t>DVD漫画けんじ</t>
  </si>
  <si>
    <t>A4、書店売</t>
  </si>
  <si>
    <t>lp07</t>
  </si>
  <si>
    <t>絶対美人secret</t>
  </si>
  <si>
    <t>DVD袋表4C</t>
  </si>
  <si>
    <t>pw118</t>
  </si>
  <si>
    <t>pw119</t>
  </si>
  <si>
    <t>三和出版</t>
  </si>
  <si>
    <t>A4、全国書店売、1320円、4万部</t>
  </si>
  <si>
    <t>新春特別篇！ KMP SPECIAL</t>
  </si>
  <si>
    <t>1月17日(金)</t>
  </si>
  <si>
    <t>pw120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</si>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</sst>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67</v>
      </c>
      <c r="D6" s="180">
        <v>5334000</v>
      </c>
      <c r="E6" s="79">
        <v>2011</v>
      </c>
      <c r="F6" s="79">
        <v>759</v>
      </c>
      <c r="G6" s="79">
        <v>2419</v>
      </c>
      <c r="H6" s="89">
        <v>379</v>
      </c>
      <c r="I6" s="90">
        <v>0</v>
      </c>
      <c r="J6" s="143">
        <f>H6+I6</f>
        <v>379</v>
      </c>
      <c r="K6" s="80">
        <f>IFERROR(J6/G6,"-")</f>
        <v>0.15667631252584</v>
      </c>
      <c r="L6" s="79">
        <v>43</v>
      </c>
      <c r="M6" s="79">
        <v>137</v>
      </c>
      <c r="N6" s="80">
        <f>IFERROR(L6/J6,"-")</f>
        <v>0.11345646437995</v>
      </c>
      <c r="O6" s="81">
        <f>IFERROR(D6/J6,"-")</f>
        <v>14073.878627968</v>
      </c>
      <c r="P6" s="82">
        <v>86</v>
      </c>
      <c r="Q6" s="80">
        <f>IFERROR(P6/J6,"-")</f>
        <v>0.22691292875989</v>
      </c>
      <c r="R6" s="185">
        <v>11818000</v>
      </c>
      <c r="S6" s="186">
        <f>IFERROR(R6/J6,"-")</f>
        <v>31182.058047493</v>
      </c>
      <c r="T6" s="186">
        <f>IFERROR(R6/P6,"-")</f>
        <v>137418.60465116</v>
      </c>
      <c r="U6" s="180">
        <f>IFERROR(R6-D6,"-")</f>
        <v>6484000</v>
      </c>
      <c r="V6" s="83">
        <f>R6/D6</f>
        <v>2.2155980502437</v>
      </c>
      <c r="W6" s="77"/>
      <c r="X6" s="142"/>
    </row>
    <row r="7" spans="1:24">
      <c r="A7" s="78"/>
      <c r="B7" s="84" t="s">
        <v>24</v>
      </c>
      <c r="C7" s="84">
        <v>6</v>
      </c>
      <c r="D7" s="180">
        <v>540000</v>
      </c>
      <c r="E7" s="79">
        <v>182</v>
      </c>
      <c r="F7" s="79">
        <v>92</v>
      </c>
      <c r="G7" s="79">
        <v>171</v>
      </c>
      <c r="H7" s="89">
        <v>45</v>
      </c>
      <c r="I7" s="90">
        <v>0</v>
      </c>
      <c r="J7" s="143">
        <f>H7+I7</f>
        <v>45</v>
      </c>
      <c r="K7" s="80">
        <f>IFERROR(J7/G7,"-")</f>
        <v>0.26315789473684</v>
      </c>
      <c r="L7" s="79">
        <v>5</v>
      </c>
      <c r="M7" s="79">
        <v>9</v>
      </c>
      <c r="N7" s="80">
        <f>IFERROR(L7/J7,"-")</f>
        <v>0.11111111111111</v>
      </c>
      <c r="O7" s="81">
        <f>IFERROR(D7/J7,"-")</f>
        <v>12000</v>
      </c>
      <c r="P7" s="82">
        <v>11</v>
      </c>
      <c r="Q7" s="80">
        <f>IFERROR(P7/J7,"-")</f>
        <v>0.24444444444444</v>
      </c>
      <c r="R7" s="185">
        <v>591000</v>
      </c>
      <c r="S7" s="186">
        <f>IFERROR(R7/J7,"-")</f>
        <v>13133.333333333</v>
      </c>
      <c r="T7" s="186">
        <f>IFERROR(R7/P7,"-")</f>
        <v>53727.272727273</v>
      </c>
      <c r="U7" s="180">
        <f>IFERROR(R7-D7,"-")</f>
        <v>51000</v>
      </c>
      <c r="V7" s="83">
        <f>R7/D7</f>
        <v>1.0944444444444</v>
      </c>
      <c r="W7" s="77"/>
      <c r="X7" s="142"/>
    </row>
    <row r="8" spans="1:24">
      <c r="A8" s="78"/>
      <c r="B8" s="84" t="s">
        <v>25</v>
      </c>
      <c r="C8" s="84">
        <v>4</v>
      </c>
      <c r="D8" s="180">
        <v>168000</v>
      </c>
      <c r="E8" s="79">
        <v>235</v>
      </c>
      <c r="F8" s="79">
        <v>166</v>
      </c>
      <c r="G8" s="79">
        <v>151</v>
      </c>
      <c r="H8" s="89">
        <v>57</v>
      </c>
      <c r="I8" s="90">
        <v>2</v>
      </c>
      <c r="J8" s="143">
        <f>H8+I8</f>
        <v>59</v>
      </c>
      <c r="K8" s="80">
        <f>IFERROR(J8/G8,"-")</f>
        <v>0.39072847682119</v>
      </c>
      <c r="L8" s="79">
        <v>8</v>
      </c>
      <c r="M8" s="79">
        <v>13</v>
      </c>
      <c r="N8" s="80">
        <f>IFERROR(L8/J8,"-")</f>
        <v>0.13559322033898</v>
      </c>
      <c r="O8" s="81">
        <f>IFERROR(D8/J8,"-")</f>
        <v>2847.4576271186</v>
      </c>
      <c r="P8" s="82">
        <v>5</v>
      </c>
      <c r="Q8" s="80">
        <f>IFERROR(P8/J8,"-")</f>
        <v>0.084745762711864</v>
      </c>
      <c r="R8" s="185">
        <v>1600000</v>
      </c>
      <c r="S8" s="186">
        <f>IFERROR(R8/J8,"-")</f>
        <v>27118.644067797</v>
      </c>
      <c r="T8" s="186">
        <f>IFERROR(R8/P8,"-")</f>
        <v>320000</v>
      </c>
      <c r="U8" s="180">
        <f>IFERROR(R8-D8,"-")</f>
        <v>1432000</v>
      </c>
      <c r="V8" s="83">
        <f>R8/D8</f>
        <v>9.5238095238095</v>
      </c>
      <c r="W8" s="77"/>
      <c r="X8" s="142"/>
    </row>
    <row r="9" spans="1:24">
      <c r="A9" s="30"/>
      <c r="B9" s="85"/>
      <c r="C9" s="85"/>
      <c r="D9" s="18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30"/>
      <c r="B10" s="37"/>
      <c r="C10" s="37"/>
      <c r="D10" s="182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187"/>
      <c r="S10" s="187"/>
      <c r="T10" s="187"/>
      <c r="U10" s="187"/>
      <c r="V10" s="33"/>
      <c r="W10" s="59"/>
      <c r="X10" s="142"/>
    </row>
    <row r="11" spans="1:24">
      <c r="A11" s="19"/>
      <c r="B11" s="41"/>
      <c r="C11" s="41"/>
      <c r="D11" s="183">
        <f>SUM(D6:D9)</f>
        <v>6042000</v>
      </c>
      <c r="E11" s="41">
        <f>SUM(E6:E9)</f>
        <v>2428</v>
      </c>
      <c r="F11" s="41">
        <f>SUM(F6:F9)</f>
        <v>1017</v>
      </c>
      <c r="G11" s="41">
        <f>SUM(G6:G9)</f>
        <v>2741</v>
      </c>
      <c r="H11" s="41">
        <f>SUM(H6:H9)</f>
        <v>481</v>
      </c>
      <c r="I11" s="41">
        <f>SUM(I6:I9)</f>
        <v>2</v>
      </c>
      <c r="J11" s="41">
        <f>SUM(J6:J9)</f>
        <v>483</v>
      </c>
      <c r="K11" s="42">
        <f>IFERROR(J11/G11,"-")</f>
        <v>0.17621306092667</v>
      </c>
      <c r="L11" s="76">
        <f>SUM(L6:L9)</f>
        <v>56</v>
      </c>
      <c r="M11" s="76">
        <f>SUM(M6:M9)</f>
        <v>159</v>
      </c>
      <c r="N11" s="42">
        <f>IFERROR(L11/J11,"-")</f>
        <v>0.11594202898551</v>
      </c>
      <c r="O11" s="43">
        <f>IFERROR(D11/J11,"-")</f>
        <v>12509.316770186</v>
      </c>
      <c r="P11" s="44">
        <f>SUM(P6:P9)</f>
        <v>102</v>
      </c>
      <c r="Q11" s="42">
        <f>IFERROR(P11/J11,"-")</f>
        <v>0.2111801242236</v>
      </c>
      <c r="R11" s="183">
        <f>SUM(R6:R9)</f>
        <v>14009000</v>
      </c>
      <c r="S11" s="183">
        <f>IFERROR(R11/J11,"-")</f>
        <v>29004.140786749</v>
      </c>
      <c r="T11" s="183">
        <f>IFERROR(P11/P11,"-")</f>
        <v>1</v>
      </c>
      <c r="U11" s="183">
        <f>SUM(U6:U9)</f>
        <v>7967000</v>
      </c>
      <c r="V11" s="45">
        <f>IFERROR(R11/D11,"-")</f>
        <v>2.3186031115525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5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4.0940476190476</v>
      </c>
      <c r="B6" s="189" t="s">
        <v>62</v>
      </c>
      <c r="C6" s="189"/>
      <c r="D6" s="189" t="s">
        <v>63</v>
      </c>
      <c r="E6" s="189" t="s">
        <v>64</v>
      </c>
      <c r="F6" s="189" t="s">
        <v>65</v>
      </c>
      <c r="G6" s="88" t="s">
        <v>66</v>
      </c>
      <c r="H6" s="88" t="s">
        <v>67</v>
      </c>
      <c r="I6" s="190" t="s">
        <v>68</v>
      </c>
      <c r="J6" s="180">
        <v>840000</v>
      </c>
      <c r="K6" s="79">
        <v>44</v>
      </c>
      <c r="L6" s="79">
        <v>0</v>
      </c>
      <c r="M6" s="79">
        <v>157</v>
      </c>
      <c r="N6" s="89">
        <v>19</v>
      </c>
      <c r="O6" s="90">
        <v>0</v>
      </c>
      <c r="P6" s="91">
        <f>N6+O6</f>
        <v>19</v>
      </c>
      <c r="Q6" s="80">
        <f>IFERROR(P6/M6,"-")</f>
        <v>0.12101910828025</v>
      </c>
      <c r="R6" s="79">
        <v>1</v>
      </c>
      <c r="S6" s="79">
        <v>10</v>
      </c>
      <c r="T6" s="80">
        <f>IFERROR(R6/(P6),"-")</f>
        <v>0.052631578947368</v>
      </c>
      <c r="U6" s="186">
        <f>IFERROR(J6/SUM(N6:O10),"-")</f>
        <v>14000</v>
      </c>
      <c r="V6" s="82">
        <v>5</v>
      </c>
      <c r="W6" s="80">
        <f>IF(P6=0,"-",V6/P6)</f>
        <v>0.26315789473684</v>
      </c>
      <c r="X6" s="185">
        <v>59000</v>
      </c>
      <c r="Y6" s="186">
        <f>IFERROR(X6/P6,"-")</f>
        <v>3105.2631578947</v>
      </c>
      <c r="Z6" s="186">
        <f>IFERROR(X6/V6,"-")</f>
        <v>11800</v>
      </c>
      <c r="AA6" s="180">
        <f>SUM(X6:X10)-SUM(J6:J10)</f>
        <v>2599000</v>
      </c>
      <c r="AB6" s="83">
        <f>SUM(X6:X10)/SUM(J6:J10)</f>
        <v>4.0940476190476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2</v>
      </c>
      <c r="AW6" s="105">
        <f>IF(P6=0,"",IF(AV6=0,"",(AV6/P6)))</f>
        <v>0.10526315789474</v>
      </c>
      <c r="AX6" s="104">
        <v>1</v>
      </c>
      <c r="AY6" s="106">
        <f>IFERROR(AX6/AV6,"-")</f>
        <v>0.5</v>
      </c>
      <c r="AZ6" s="107">
        <v>5000</v>
      </c>
      <c r="BA6" s="108">
        <f>IFERROR(AZ6/AV6,"-")</f>
        <v>2500</v>
      </c>
      <c r="BB6" s="109">
        <v>1</v>
      </c>
      <c r="BC6" s="109"/>
      <c r="BD6" s="109"/>
      <c r="BE6" s="110">
        <v>5</v>
      </c>
      <c r="BF6" s="111">
        <f>IF(P6=0,"",IF(BE6=0,"",(BE6/P6)))</f>
        <v>0.26315789473684</v>
      </c>
      <c r="BG6" s="110">
        <v>1</v>
      </c>
      <c r="BH6" s="112">
        <f>IFERROR(BG6/BE6,"-")</f>
        <v>0.2</v>
      </c>
      <c r="BI6" s="113">
        <v>3000</v>
      </c>
      <c r="BJ6" s="114">
        <f>IFERROR(BI6/BE6,"-")</f>
        <v>600</v>
      </c>
      <c r="BK6" s="115">
        <v>1</v>
      </c>
      <c r="BL6" s="115"/>
      <c r="BM6" s="115"/>
      <c r="BN6" s="117">
        <v>11</v>
      </c>
      <c r="BO6" s="118">
        <f>IF(P6=0,"",IF(BN6=0,"",(BN6/P6)))</f>
        <v>0.57894736842105</v>
      </c>
      <c r="BP6" s="119">
        <v>3</v>
      </c>
      <c r="BQ6" s="120">
        <f>IFERROR(BP6/BN6,"-")</f>
        <v>0.27272727272727</v>
      </c>
      <c r="BR6" s="121">
        <v>51000</v>
      </c>
      <c r="BS6" s="122">
        <f>IFERROR(BR6/BN6,"-")</f>
        <v>4636.3636363636</v>
      </c>
      <c r="BT6" s="123">
        <v>1</v>
      </c>
      <c r="BU6" s="123"/>
      <c r="BV6" s="123">
        <v>2</v>
      </c>
      <c r="BW6" s="124">
        <v>1</v>
      </c>
      <c r="BX6" s="125">
        <f>IF(P6=0,"",IF(BW6=0,"",(BW6/P6)))</f>
        <v>0.052631578947368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5</v>
      </c>
      <c r="CP6" s="139">
        <v>59000</v>
      </c>
      <c r="CQ6" s="139">
        <v>37000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69</v>
      </c>
      <c r="C7" s="189"/>
      <c r="D7" s="189" t="s">
        <v>63</v>
      </c>
      <c r="E7" s="189" t="s">
        <v>64</v>
      </c>
      <c r="F7" s="189" t="s">
        <v>65</v>
      </c>
      <c r="G7" s="88" t="s">
        <v>70</v>
      </c>
      <c r="H7" s="88" t="s">
        <v>67</v>
      </c>
      <c r="I7" s="190" t="s">
        <v>68</v>
      </c>
      <c r="J7" s="180"/>
      <c r="K7" s="79">
        <v>10</v>
      </c>
      <c r="L7" s="79">
        <v>0</v>
      </c>
      <c r="M7" s="79">
        <v>65</v>
      </c>
      <c r="N7" s="89">
        <v>3</v>
      </c>
      <c r="O7" s="90">
        <v>0</v>
      </c>
      <c r="P7" s="91">
        <f>N7+O7</f>
        <v>3</v>
      </c>
      <c r="Q7" s="80">
        <f>IFERROR(P7/M7,"-")</f>
        <v>0.046153846153846</v>
      </c>
      <c r="R7" s="79">
        <v>1</v>
      </c>
      <c r="S7" s="79">
        <v>0</v>
      </c>
      <c r="T7" s="80">
        <f>IFERROR(R7/(P7),"-")</f>
        <v>0.33333333333333</v>
      </c>
      <c r="U7" s="186"/>
      <c r="V7" s="82">
        <v>1</v>
      </c>
      <c r="W7" s="80">
        <f>IF(P7=0,"-",V7/P7)</f>
        <v>0.33333333333333</v>
      </c>
      <c r="X7" s="185">
        <v>41000</v>
      </c>
      <c r="Y7" s="186">
        <f>IFERROR(X7/P7,"-")</f>
        <v>13666.666666667</v>
      </c>
      <c r="Z7" s="186">
        <f>IFERROR(X7/V7,"-")</f>
        <v>41000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0.33333333333333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</v>
      </c>
      <c r="BO7" s="118">
        <f>IF(P7=0,"",IF(BN7=0,"",(BN7/P7)))</f>
        <v>0.66666666666667</v>
      </c>
      <c r="BP7" s="119">
        <v>1</v>
      </c>
      <c r="BQ7" s="120">
        <f>IFERROR(BP7/BN7,"-")</f>
        <v>0.5</v>
      </c>
      <c r="BR7" s="121">
        <v>41000</v>
      </c>
      <c r="BS7" s="122">
        <f>IFERROR(BR7/BN7,"-")</f>
        <v>20500</v>
      </c>
      <c r="BT7" s="123"/>
      <c r="BU7" s="123"/>
      <c r="BV7" s="123">
        <v>1</v>
      </c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41000</v>
      </c>
      <c r="CQ7" s="139">
        <v>41000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71</v>
      </c>
      <c r="C8" s="189"/>
      <c r="D8" s="189" t="s">
        <v>63</v>
      </c>
      <c r="E8" s="189" t="s">
        <v>64</v>
      </c>
      <c r="F8" s="189" t="s">
        <v>65</v>
      </c>
      <c r="G8" s="88" t="s">
        <v>72</v>
      </c>
      <c r="H8" s="88" t="s">
        <v>67</v>
      </c>
      <c r="I8" s="190" t="s">
        <v>68</v>
      </c>
      <c r="J8" s="180"/>
      <c r="K8" s="79">
        <v>10</v>
      </c>
      <c r="L8" s="79">
        <v>0</v>
      </c>
      <c r="M8" s="79">
        <v>64</v>
      </c>
      <c r="N8" s="89">
        <v>1</v>
      </c>
      <c r="O8" s="90">
        <v>0</v>
      </c>
      <c r="P8" s="91">
        <f>N8+O8</f>
        <v>1</v>
      </c>
      <c r="Q8" s="80">
        <f>IFERROR(P8/M8,"-")</f>
        <v>0.015625</v>
      </c>
      <c r="R8" s="79">
        <v>0</v>
      </c>
      <c r="S8" s="79">
        <v>1</v>
      </c>
      <c r="T8" s="80">
        <f>IFERROR(R8/(P8),"-")</f>
        <v>0</v>
      </c>
      <c r="U8" s="186"/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1</v>
      </c>
      <c r="BO8" s="118">
        <f>IF(P8=0,"",IF(BN8=0,"",(BN8/P8)))</f>
        <v>1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73</v>
      </c>
      <c r="C9" s="189"/>
      <c r="D9" s="189" t="s">
        <v>63</v>
      </c>
      <c r="E9" s="189" t="s">
        <v>64</v>
      </c>
      <c r="F9" s="189" t="s">
        <v>65</v>
      </c>
      <c r="G9" s="88" t="s">
        <v>74</v>
      </c>
      <c r="H9" s="88" t="s">
        <v>67</v>
      </c>
      <c r="I9" s="190" t="s">
        <v>68</v>
      </c>
      <c r="J9" s="180"/>
      <c r="K9" s="79">
        <v>3</v>
      </c>
      <c r="L9" s="79">
        <v>0</v>
      </c>
      <c r="M9" s="79">
        <v>22</v>
      </c>
      <c r="N9" s="89">
        <v>2</v>
      </c>
      <c r="O9" s="90">
        <v>0</v>
      </c>
      <c r="P9" s="91">
        <f>N9+O9</f>
        <v>2</v>
      </c>
      <c r="Q9" s="80">
        <f>IFERROR(P9/M9,"-")</f>
        <v>0.090909090909091</v>
      </c>
      <c r="R9" s="79">
        <v>0</v>
      </c>
      <c r="S9" s="79">
        <v>0</v>
      </c>
      <c r="T9" s="80">
        <f>IFERROR(R9/(P9),"-")</f>
        <v>0</v>
      </c>
      <c r="U9" s="186"/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0.5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1</v>
      </c>
      <c r="BO9" s="118">
        <f>IF(P9=0,"",IF(BN9=0,"",(BN9/P9)))</f>
        <v>0.5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75</v>
      </c>
      <c r="C10" s="189"/>
      <c r="D10" s="189" t="s">
        <v>76</v>
      </c>
      <c r="E10" s="189" t="s">
        <v>76</v>
      </c>
      <c r="F10" s="189" t="s">
        <v>77</v>
      </c>
      <c r="G10" s="88" t="s">
        <v>78</v>
      </c>
      <c r="H10" s="88"/>
      <c r="I10" s="88"/>
      <c r="J10" s="180"/>
      <c r="K10" s="79">
        <v>165</v>
      </c>
      <c r="L10" s="79">
        <v>115</v>
      </c>
      <c r="M10" s="79">
        <v>49</v>
      </c>
      <c r="N10" s="89">
        <v>35</v>
      </c>
      <c r="O10" s="90">
        <v>0</v>
      </c>
      <c r="P10" s="91">
        <f>N10+O10</f>
        <v>35</v>
      </c>
      <c r="Q10" s="80">
        <f>IFERROR(P10/M10,"-")</f>
        <v>0.71428571428571</v>
      </c>
      <c r="R10" s="79">
        <v>6</v>
      </c>
      <c r="S10" s="79">
        <v>11</v>
      </c>
      <c r="T10" s="80">
        <f>IFERROR(R10/(P10),"-")</f>
        <v>0.17142857142857</v>
      </c>
      <c r="U10" s="186"/>
      <c r="V10" s="82">
        <v>10</v>
      </c>
      <c r="W10" s="80">
        <f>IF(P10=0,"-",V10/P10)</f>
        <v>0.28571428571429</v>
      </c>
      <c r="X10" s="185">
        <v>3339000</v>
      </c>
      <c r="Y10" s="186">
        <f>IFERROR(X10/P10,"-")</f>
        <v>95400</v>
      </c>
      <c r="Z10" s="186">
        <f>IFERROR(X10/V10,"-")</f>
        <v>333900</v>
      </c>
      <c r="AA10" s="180"/>
      <c r="AB10" s="83"/>
      <c r="AC10" s="77"/>
      <c r="AD10" s="92">
        <v>1</v>
      </c>
      <c r="AE10" s="93">
        <f>IF(P10=0,"",IF(AD10=0,"",(AD10/P10)))</f>
        <v>0.028571428571429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4</v>
      </c>
      <c r="AW10" s="105">
        <f>IF(P10=0,"",IF(AV10=0,"",(AV10/P10)))</f>
        <v>0.11428571428571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2</v>
      </c>
      <c r="BF10" s="111">
        <f>IF(P10=0,"",IF(BE10=0,"",(BE10/P10)))</f>
        <v>0.057142857142857</v>
      </c>
      <c r="BG10" s="110">
        <v>1</v>
      </c>
      <c r="BH10" s="112">
        <f>IFERROR(BG10/BE10,"-")</f>
        <v>0.5</v>
      </c>
      <c r="BI10" s="113">
        <v>285000</v>
      </c>
      <c r="BJ10" s="114">
        <f>IFERROR(BI10/BE10,"-")</f>
        <v>142500</v>
      </c>
      <c r="BK10" s="115"/>
      <c r="BL10" s="115"/>
      <c r="BM10" s="115">
        <v>1</v>
      </c>
      <c r="BN10" s="117">
        <v>16</v>
      </c>
      <c r="BO10" s="118">
        <f>IF(P10=0,"",IF(BN10=0,"",(BN10/P10)))</f>
        <v>0.45714285714286</v>
      </c>
      <c r="BP10" s="119">
        <v>2</v>
      </c>
      <c r="BQ10" s="120">
        <f>IFERROR(BP10/BN10,"-")</f>
        <v>0.125</v>
      </c>
      <c r="BR10" s="121">
        <v>91000</v>
      </c>
      <c r="BS10" s="122">
        <f>IFERROR(BR10/BN10,"-")</f>
        <v>5687.5</v>
      </c>
      <c r="BT10" s="123"/>
      <c r="BU10" s="123"/>
      <c r="BV10" s="123">
        <v>2</v>
      </c>
      <c r="BW10" s="124">
        <v>11</v>
      </c>
      <c r="BX10" s="125">
        <f>IF(P10=0,"",IF(BW10=0,"",(BW10/P10)))</f>
        <v>0.31428571428571</v>
      </c>
      <c r="BY10" s="126">
        <v>8</v>
      </c>
      <c r="BZ10" s="127">
        <f>IFERROR(BY10/BW10,"-")</f>
        <v>0.72727272727273</v>
      </c>
      <c r="CA10" s="128">
        <v>3263000</v>
      </c>
      <c r="CB10" s="129">
        <f>IFERROR(CA10/BW10,"-")</f>
        <v>296636.36363636</v>
      </c>
      <c r="CC10" s="130">
        <v>2</v>
      </c>
      <c r="CD10" s="130"/>
      <c r="CE10" s="130">
        <v>6</v>
      </c>
      <c r="CF10" s="131">
        <v>1</v>
      </c>
      <c r="CG10" s="132">
        <f>IF(P10=0,"",IF(CF10=0,"",(CF10/P10)))</f>
        <v>0.028571428571429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10</v>
      </c>
      <c r="CP10" s="139">
        <v>3339000</v>
      </c>
      <c r="CQ10" s="139">
        <v>1442000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3.0350877192982</v>
      </c>
      <c r="B11" s="189" t="s">
        <v>79</v>
      </c>
      <c r="C11" s="189"/>
      <c r="D11" s="189" t="s">
        <v>80</v>
      </c>
      <c r="E11" s="189" t="s">
        <v>81</v>
      </c>
      <c r="F11" s="189" t="s">
        <v>65</v>
      </c>
      <c r="G11" s="88" t="s">
        <v>82</v>
      </c>
      <c r="H11" s="88" t="s">
        <v>67</v>
      </c>
      <c r="I11" s="191" t="s">
        <v>83</v>
      </c>
      <c r="J11" s="180">
        <v>684000</v>
      </c>
      <c r="K11" s="79">
        <v>21</v>
      </c>
      <c r="L11" s="79">
        <v>0</v>
      </c>
      <c r="M11" s="79">
        <v>82</v>
      </c>
      <c r="N11" s="89">
        <v>8</v>
      </c>
      <c r="O11" s="90">
        <v>0</v>
      </c>
      <c r="P11" s="91">
        <f>N11+O11</f>
        <v>8</v>
      </c>
      <c r="Q11" s="80">
        <f>IFERROR(P11/M11,"-")</f>
        <v>0.097560975609756</v>
      </c>
      <c r="R11" s="79">
        <v>1</v>
      </c>
      <c r="S11" s="79">
        <v>3</v>
      </c>
      <c r="T11" s="80">
        <f>IFERROR(R11/(P11),"-")</f>
        <v>0.125</v>
      </c>
      <c r="U11" s="186">
        <f>IFERROR(J11/SUM(N11:O16),"-")</f>
        <v>19542.857142857</v>
      </c>
      <c r="V11" s="82">
        <v>1</v>
      </c>
      <c r="W11" s="80">
        <f>IF(P11=0,"-",V11/P11)</f>
        <v>0.125</v>
      </c>
      <c r="X11" s="185">
        <v>20000</v>
      </c>
      <c r="Y11" s="186">
        <f>IFERROR(X11/P11,"-")</f>
        <v>2500</v>
      </c>
      <c r="Z11" s="186">
        <f>IFERROR(X11/V11,"-")</f>
        <v>20000</v>
      </c>
      <c r="AA11" s="180">
        <f>SUM(X11:X16)-SUM(J11:J16)</f>
        <v>1392000</v>
      </c>
      <c r="AB11" s="83">
        <f>SUM(X11:X16)/SUM(J11:J16)</f>
        <v>3.0350877192982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0.125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4</v>
      </c>
      <c r="BF11" s="111">
        <f>IF(P11=0,"",IF(BE11=0,"",(BE11/P11)))</f>
        <v>0.5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2</v>
      </c>
      <c r="BO11" s="118">
        <f>IF(P11=0,"",IF(BN11=0,"",(BN11/P11)))</f>
        <v>0.25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1</v>
      </c>
      <c r="BX11" s="125">
        <f>IF(P11=0,"",IF(BW11=0,"",(BW11/P11)))</f>
        <v>0.125</v>
      </c>
      <c r="BY11" s="126">
        <v>1</v>
      </c>
      <c r="BZ11" s="127">
        <f>IFERROR(BY11/BW11,"-")</f>
        <v>1</v>
      </c>
      <c r="CA11" s="128">
        <v>20000</v>
      </c>
      <c r="CB11" s="129">
        <f>IFERROR(CA11/BW11,"-")</f>
        <v>20000</v>
      </c>
      <c r="CC11" s="130"/>
      <c r="CD11" s="130">
        <v>1</v>
      </c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20000</v>
      </c>
      <c r="CQ11" s="139">
        <v>20000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84</v>
      </c>
      <c r="C12" s="189"/>
      <c r="D12" s="189" t="s">
        <v>80</v>
      </c>
      <c r="E12" s="189" t="s">
        <v>81</v>
      </c>
      <c r="F12" s="189" t="s">
        <v>77</v>
      </c>
      <c r="G12" s="88"/>
      <c r="H12" s="88"/>
      <c r="I12" s="88"/>
      <c r="J12" s="180"/>
      <c r="K12" s="79">
        <v>85</v>
      </c>
      <c r="L12" s="79">
        <v>39</v>
      </c>
      <c r="M12" s="79">
        <v>6</v>
      </c>
      <c r="N12" s="89">
        <v>15</v>
      </c>
      <c r="O12" s="90">
        <v>0</v>
      </c>
      <c r="P12" s="91">
        <f>N12+O12</f>
        <v>15</v>
      </c>
      <c r="Q12" s="80">
        <f>IFERROR(P12/M12,"-")</f>
        <v>2.5</v>
      </c>
      <c r="R12" s="79">
        <v>1</v>
      </c>
      <c r="S12" s="79">
        <v>4</v>
      </c>
      <c r="T12" s="80">
        <f>IFERROR(R12/(P12),"-")</f>
        <v>0.066666666666667</v>
      </c>
      <c r="U12" s="186"/>
      <c r="V12" s="82">
        <v>3</v>
      </c>
      <c r="W12" s="80">
        <f>IF(P12=0,"-",V12/P12)</f>
        <v>0.2</v>
      </c>
      <c r="X12" s="185">
        <v>1093000</v>
      </c>
      <c r="Y12" s="186">
        <f>IFERROR(X12/P12,"-")</f>
        <v>72866.666666667</v>
      </c>
      <c r="Z12" s="186">
        <f>IFERROR(X12/V12,"-")</f>
        <v>364333.33333333</v>
      </c>
      <c r="AA12" s="180"/>
      <c r="AB12" s="83"/>
      <c r="AC12" s="77"/>
      <c r="AD12" s="92">
        <v>2</v>
      </c>
      <c r="AE12" s="93">
        <f>IF(P12=0,"",IF(AD12=0,"",(AD12/P12)))</f>
        <v>0.13333333333333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2</v>
      </c>
      <c r="BF12" s="111">
        <f>IF(P12=0,"",IF(BE12=0,"",(BE12/P12)))</f>
        <v>0.13333333333333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5</v>
      </c>
      <c r="BO12" s="118">
        <f>IF(P12=0,"",IF(BN12=0,"",(BN12/P12)))</f>
        <v>0.33333333333333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6</v>
      </c>
      <c r="BX12" s="125">
        <f>IF(P12=0,"",IF(BW12=0,"",(BW12/P12)))</f>
        <v>0.4</v>
      </c>
      <c r="BY12" s="126">
        <v>3</v>
      </c>
      <c r="BZ12" s="127">
        <f>IFERROR(BY12/BW12,"-")</f>
        <v>0.5</v>
      </c>
      <c r="CA12" s="128">
        <v>1093000</v>
      </c>
      <c r="CB12" s="129">
        <f>IFERROR(CA12/BW12,"-")</f>
        <v>182166.66666667</v>
      </c>
      <c r="CC12" s="130"/>
      <c r="CD12" s="130">
        <v>1</v>
      </c>
      <c r="CE12" s="130">
        <v>2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3</v>
      </c>
      <c r="CP12" s="139">
        <v>1093000</v>
      </c>
      <c r="CQ12" s="139">
        <v>1076000</v>
      </c>
      <c r="CR12" s="139"/>
      <c r="CS12" s="140" t="str">
        <f>IF(AND(CQ12=0,CR12=0),"",IF(AND(CQ12&lt;=100000,CR12&lt;=100000),"",IF(CQ12/CP12&gt;0.7,"男高",IF(CR12/CP12&gt;0.7,"女高",""))))</f>
        <v>男高</v>
      </c>
    </row>
    <row r="13" spans="1:98">
      <c r="A13" s="78"/>
      <c r="B13" s="189" t="s">
        <v>85</v>
      </c>
      <c r="C13" s="189"/>
      <c r="D13" s="189" t="s">
        <v>86</v>
      </c>
      <c r="E13" s="189" t="s">
        <v>87</v>
      </c>
      <c r="F13" s="189" t="s">
        <v>65</v>
      </c>
      <c r="G13" s="88" t="s">
        <v>88</v>
      </c>
      <c r="H13" s="88" t="s">
        <v>89</v>
      </c>
      <c r="I13" s="88" t="s">
        <v>90</v>
      </c>
      <c r="J13" s="180"/>
      <c r="K13" s="79">
        <v>3</v>
      </c>
      <c r="L13" s="79">
        <v>0</v>
      </c>
      <c r="M13" s="79">
        <v>20</v>
      </c>
      <c r="N13" s="89">
        <v>1</v>
      </c>
      <c r="O13" s="90">
        <v>0</v>
      </c>
      <c r="P13" s="91">
        <f>N13+O13</f>
        <v>1</v>
      </c>
      <c r="Q13" s="80">
        <f>IFERROR(P13/M13,"-")</f>
        <v>0.05</v>
      </c>
      <c r="R13" s="79">
        <v>0</v>
      </c>
      <c r="S13" s="79">
        <v>0</v>
      </c>
      <c r="T13" s="80">
        <f>IFERROR(R13/(P13),"-")</f>
        <v>0</v>
      </c>
      <c r="U13" s="186"/>
      <c r="V13" s="82">
        <v>0</v>
      </c>
      <c r="W13" s="80">
        <f>IF(P13=0,"-",V13/P13)</f>
        <v>0</v>
      </c>
      <c r="X13" s="185">
        <v>0</v>
      </c>
      <c r="Y13" s="186">
        <f>IFERROR(X13/P13,"-")</f>
        <v>0</v>
      </c>
      <c r="Z13" s="186" t="str">
        <f>IFERROR(X13/V13,"-")</f>
        <v>-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>
        <v>1</v>
      </c>
      <c r="AW13" s="105">
        <f>IF(P13=0,"",IF(AV13=0,"",(AV13/P13)))</f>
        <v>1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91</v>
      </c>
      <c r="C14" s="189"/>
      <c r="D14" s="189" t="s">
        <v>86</v>
      </c>
      <c r="E14" s="189" t="s">
        <v>87</v>
      </c>
      <c r="F14" s="189" t="s">
        <v>77</v>
      </c>
      <c r="G14" s="88"/>
      <c r="H14" s="88"/>
      <c r="I14" s="88"/>
      <c r="J14" s="180"/>
      <c r="K14" s="79">
        <v>21</v>
      </c>
      <c r="L14" s="79">
        <v>18</v>
      </c>
      <c r="M14" s="79">
        <v>9</v>
      </c>
      <c r="N14" s="89">
        <v>8</v>
      </c>
      <c r="O14" s="90">
        <v>0</v>
      </c>
      <c r="P14" s="91">
        <f>N14+O14</f>
        <v>8</v>
      </c>
      <c r="Q14" s="80">
        <f>IFERROR(P14/M14,"-")</f>
        <v>0.88888888888889</v>
      </c>
      <c r="R14" s="79">
        <v>3</v>
      </c>
      <c r="S14" s="79">
        <v>3</v>
      </c>
      <c r="T14" s="80">
        <f>IFERROR(R14/(P14),"-")</f>
        <v>0.375</v>
      </c>
      <c r="U14" s="186"/>
      <c r="V14" s="82">
        <v>2</v>
      </c>
      <c r="W14" s="80">
        <f>IF(P14=0,"-",V14/P14)</f>
        <v>0.25</v>
      </c>
      <c r="X14" s="185">
        <v>953000</v>
      </c>
      <c r="Y14" s="186">
        <f>IFERROR(X14/P14,"-")</f>
        <v>119125</v>
      </c>
      <c r="Z14" s="186">
        <f>IFERROR(X14/V14,"-")</f>
        <v>476500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4</v>
      </c>
      <c r="BO14" s="118">
        <f>IF(P14=0,"",IF(BN14=0,"",(BN14/P14)))</f>
        <v>0.5</v>
      </c>
      <c r="BP14" s="119">
        <v>1</v>
      </c>
      <c r="BQ14" s="120">
        <f>IFERROR(BP14/BN14,"-")</f>
        <v>0.25</v>
      </c>
      <c r="BR14" s="121">
        <v>13000</v>
      </c>
      <c r="BS14" s="122">
        <f>IFERROR(BR14/BN14,"-")</f>
        <v>3250</v>
      </c>
      <c r="BT14" s="123"/>
      <c r="BU14" s="123"/>
      <c r="BV14" s="123">
        <v>1</v>
      </c>
      <c r="BW14" s="124">
        <v>1</v>
      </c>
      <c r="BX14" s="125">
        <f>IF(P14=0,"",IF(BW14=0,"",(BW14/P14)))</f>
        <v>0.125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>
        <v>3</v>
      </c>
      <c r="CG14" s="132">
        <f>IF(P14=0,"",IF(CF14=0,"",(CF14/P14)))</f>
        <v>0.375</v>
      </c>
      <c r="CH14" s="133">
        <v>2</v>
      </c>
      <c r="CI14" s="134">
        <f>IFERROR(CH14/CF14,"-")</f>
        <v>0.66666666666667</v>
      </c>
      <c r="CJ14" s="135">
        <v>1186000</v>
      </c>
      <c r="CK14" s="136">
        <f>IFERROR(CJ14/CF14,"-")</f>
        <v>395333.33333333</v>
      </c>
      <c r="CL14" s="137"/>
      <c r="CM14" s="137"/>
      <c r="CN14" s="137">
        <v>2</v>
      </c>
      <c r="CO14" s="138">
        <v>2</v>
      </c>
      <c r="CP14" s="139">
        <v>953000</v>
      </c>
      <c r="CQ14" s="139">
        <v>758000</v>
      </c>
      <c r="CR14" s="139"/>
      <c r="CS14" s="140" t="str">
        <f>IF(AND(CQ14=0,CR14=0),"",IF(AND(CQ14&lt;=100000,CR14&lt;=100000),"",IF(CQ14/CP14&gt;0.7,"男高",IF(CR14/CP14&gt;0.7,"女高",""))))</f>
        <v>男高</v>
      </c>
    </row>
    <row r="15" spans="1:98">
      <c r="A15" s="78"/>
      <c r="B15" s="189" t="s">
        <v>92</v>
      </c>
      <c r="C15" s="189"/>
      <c r="D15" s="189" t="s">
        <v>93</v>
      </c>
      <c r="E15" s="189" t="s">
        <v>94</v>
      </c>
      <c r="F15" s="189" t="s">
        <v>65</v>
      </c>
      <c r="G15" s="88" t="s">
        <v>88</v>
      </c>
      <c r="H15" s="88" t="s">
        <v>89</v>
      </c>
      <c r="I15" s="191" t="s">
        <v>95</v>
      </c>
      <c r="J15" s="180"/>
      <c r="K15" s="79">
        <v>9</v>
      </c>
      <c r="L15" s="79">
        <v>0</v>
      </c>
      <c r="M15" s="79">
        <v>34</v>
      </c>
      <c r="N15" s="89">
        <v>2</v>
      </c>
      <c r="O15" s="90">
        <v>0</v>
      </c>
      <c r="P15" s="91">
        <f>N15+O15</f>
        <v>2</v>
      </c>
      <c r="Q15" s="80">
        <f>IFERROR(P15/M15,"-")</f>
        <v>0.058823529411765</v>
      </c>
      <c r="R15" s="79">
        <v>0</v>
      </c>
      <c r="S15" s="79">
        <v>0</v>
      </c>
      <c r="T15" s="80">
        <f>IFERROR(R15/(P15),"-")</f>
        <v>0</v>
      </c>
      <c r="U15" s="186"/>
      <c r="V15" s="82">
        <v>1</v>
      </c>
      <c r="W15" s="80">
        <f>IF(P15=0,"-",V15/P15)</f>
        <v>0.5</v>
      </c>
      <c r="X15" s="185">
        <v>10000</v>
      </c>
      <c r="Y15" s="186">
        <f>IFERROR(X15/P15,"-")</f>
        <v>5000</v>
      </c>
      <c r="Z15" s="186">
        <f>IFERROR(X15/V15,"-")</f>
        <v>10000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0.5</v>
      </c>
      <c r="BG15" s="110">
        <v>1</v>
      </c>
      <c r="BH15" s="112">
        <f>IFERROR(BG15/BE15,"-")</f>
        <v>1</v>
      </c>
      <c r="BI15" s="113">
        <v>10000</v>
      </c>
      <c r="BJ15" s="114">
        <f>IFERROR(BI15/BE15,"-")</f>
        <v>10000</v>
      </c>
      <c r="BK15" s="115"/>
      <c r="BL15" s="115">
        <v>1</v>
      </c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>
        <v>1</v>
      </c>
      <c r="BX15" s="125">
        <f>IF(P15=0,"",IF(BW15=0,"",(BW15/P15)))</f>
        <v>0.5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10000</v>
      </c>
      <c r="CQ15" s="139">
        <v>10000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96</v>
      </c>
      <c r="C16" s="189"/>
      <c r="D16" s="189" t="s">
        <v>93</v>
      </c>
      <c r="E16" s="189" t="s">
        <v>94</v>
      </c>
      <c r="F16" s="189" t="s">
        <v>77</v>
      </c>
      <c r="G16" s="88"/>
      <c r="H16" s="88"/>
      <c r="I16" s="88"/>
      <c r="J16" s="180"/>
      <c r="K16" s="79">
        <v>17</v>
      </c>
      <c r="L16" s="79">
        <v>9</v>
      </c>
      <c r="M16" s="79">
        <v>1</v>
      </c>
      <c r="N16" s="89">
        <v>1</v>
      </c>
      <c r="O16" s="90">
        <v>0</v>
      </c>
      <c r="P16" s="91">
        <f>N16+O16</f>
        <v>1</v>
      </c>
      <c r="Q16" s="80">
        <f>IFERROR(P16/M16,"-")</f>
        <v>1</v>
      </c>
      <c r="R16" s="79">
        <v>0</v>
      </c>
      <c r="S16" s="79">
        <v>0</v>
      </c>
      <c r="T16" s="80">
        <f>IFERROR(R16/(P16),"-")</f>
        <v>0</v>
      </c>
      <c r="U16" s="186"/>
      <c r="V16" s="82">
        <v>0</v>
      </c>
      <c r="W16" s="80">
        <f>IF(P16=0,"-",V16/P16)</f>
        <v>0</v>
      </c>
      <c r="X16" s="185">
        <v>0</v>
      </c>
      <c r="Y16" s="186">
        <f>IFERROR(X16/P16,"-")</f>
        <v>0</v>
      </c>
      <c r="Z16" s="186" t="str">
        <f>IFERROR(X16/V16,"-")</f>
        <v>-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>
        <v>1</v>
      </c>
      <c r="BX16" s="125">
        <f>IF(P16=0,"",IF(BW16=0,"",(BW16/P16)))</f>
        <v>1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3.1271929824561</v>
      </c>
      <c r="B17" s="189" t="s">
        <v>97</v>
      </c>
      <c r="C17" s="189"/>
      <c r="D17" s="189" t="s">
        <v>98</v>
      </c>
      <c r="E17" s="189" t="s">
        <v>87</v>
      </c>
      <c r="F17" s="189" t="s">
        <v>65</v>
      </c>
      <c r="G17" s="88" t="s">
        <v>99</v>
      </c>
      <c r="H17" s="88" t="s">
        <v>67</v>
      </c>
      <c r="I17" s="190" t="s">
        <v>100</v>
      </c>
      <c r="J17" s="180">
        <v>228000</v>
      </c>
      <c r="K17" s="79">
        <v>12</v>
      </c>
      <c r="L17" s="79">
        <v>0</v>
      </c>
      <c r="M17" s="79">
        <v>40</v>
      </c>
      <c r="N17" s="89">
        <v>6</v>
      </c>
      <c r="O17" s="90">
        <v>0</v>
      </c>
      <c r="P17" s="91">
        <f>N17+O17</f>
        <v>6</v>
      </c>
      <c r="Q17" s="80">
        <f>IFERROR(P17/M17,"-")</f>
        <v>0.15</v>
      </c>
      <c r="R17" s="79">
        <v>1</v>
      </c>
      <c r="S17" s="79">
        <v>2</v>
      </c>
      <c r="T17" s="80">
        <f>IFERROR(R17/(P17),"-")</f>
        <v>0.16666666666667</v>
      </c>
      <c r="U17" s="186">
        <f>IFERROR(J17/SUM(N17:O18),"-")</f>
        <v>12666.666666667</v>
      </c>
      <c r="V17" s="82">
        <v>2</v>
      </c>
      <c r="W17" s="80">
        <f>IF(P17=0,"-",V17/P17)</f>
        <v>0.33333333333333</v>
      </c>
      <c r="X17" s="185">
        <v>170000</v>
      </c>
      <c r="Y17" s="186">
        <f>IFERROR(X17/P17,"-")</f>
        <v>28333.333333333</v>
      </c>
      <c r="Z17" s="186">
        <f>IFERROR(X17/V17,"-")</f>
        <v>85000</v>
      </c>
      <c r="AA17" s="180">
        <f>SUM(X17:X18)-SUM(J17:J18)</f>
        <v>485000</v>
      </c>
      <c r="AB17" s="83">
        <f>SUM(X17:X18)/SUM(J17:J18)</f>
        <v>3.1271929824561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2</v>
      </c>
      <c r="BF17" s="111">
        <f>IF(P17=0,"",IF(BE17=0,"",(BE17/P17)))</f>
        <v>0.33333333333333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1</v>
      </c>
      <c r="BO17" s="118">
        <f>IF(P17=0,"",IF(BN17=0,"",(BN17/P17)))</f>
        <v>0.16666666666667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2</v>
      </c>
      <c r="BX17" s="125">
        <f>IF(P17=0,"",IF(BW17=0,"",(BW17/P17)))</f>
        <v>0.33333333333333</v>
      </c>
      <c r="BY17" s="126">
        <v>1</v>
      </c>
      <c r="BZ17" s="127">
        <f>IFERROR(BY17/BW17,"-")</f>
        <v>0.5</v>
      </c>
      <c r="CA17" s="128">
        <v>25000</v>
      </c>
      <c r="CB17" s="129">
        <f>IFERROR(CA17/BW17,"-")</f>
        <v>12500</v>
      </c>
      <c r="CC17" s="130"/>
      <c r="CD17" s="130"/>
      <c r="CE17" s="130">
        <v>1</v>
      </c>
      <c r="CF17" s="131">
        <v>1</v>
      </c>
      <c r="CG17" s="132">
        <f>IF(P17=0,"",IF(CF17=0,"",(CF17/P17)))</f>
        <v>0.16666666666667</v>
      </c>
      <c r="CH17" s="133">
        <v>1</v>
      </c>
      <c r="CI17" s="134">
        <f>IFERROR(CH17/CF17,"-")</f>
        <v>1</v>
      </c>
      <c r="CJ17" s="135">
        <v>145000</v>
      </c>
      <c r="CK17" s="136">
        <f>IFERROR(CJ17/CF17,"-")</f>
        <v>145000</v>
      </c>
      <c r="CL17" s="137"/>
      <c r="CM17" s="137"/>
      <c r="CN17" s="137">
        <v>1</v>
      </c>
      <c r="CO17" s="138">
        <v>2</v>
      </c>
      <c r="CP17" s="139">
        <v>170000</v>
      </c>
      <c r="CQ17" s="139">
        <v>145000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78"/>
      <c r="B18" s="189" t="s">
        <v>101</v>
      </c>
      <c r="C18" s="189"/>
      <c r="D18" s="189" t="s">
        <v>98</v>
      </c>
      <c r="E18" s="189" t="s">
        <v>87</v>
      </c>
      <c r="F18" s="189" t="s">
        <v>77</v>
      </c>
      <c r="G18" s="88"/>
      <c r="H18" s="88"/>
      <c r="I18" s="88"/>
      <c r="J18" s="180"/>
      <c r="K18" s="79">
        <v>43</v>
      </c>
      <c r="L18" s="79">
        <v>29</v>
      </c>
      <c r="M18" s="79">
        <v>6</v>
      </c>
      <c r="N18" s="89">
        <v>12</v>
      </c>
      <c r="O18" s="90">
        <v>0</v>
      </c>
      <c r="P18" s="91">
        <f>N18+O18</f>
        <v>12</v>
      </c>
      <c r="Q18" s="80">
        <f>IFERROR(P18/M18,"-")</f>
        <v>2</v>
      </c>
      <c r="R18" s="79">
        <v>0</v>
      </c>
      <c r="S18" s="79">
        <v>5</v>
      </c>
      <c r="T18" s="80">
        <f>IFERROR(R18/(P18),"-")</f>
        <v>0</v>
      </c>
      <c r="U18" s="186"/>
      <c r="V18" s="82">
        <v>3</v>
      </c>
      <c r="W18" s="80">
        <f>IF(P18=0,"-",V18/P18)</f>
        <v>0.25</v>
      </c>
      <c r="X18" s="185">
        <v>543000</v>
      </c>
      <c r="Y18" s="186">
        <f>IFERROR(X18/P18,"-")</f>
        <v>45250</v>
      </c>
      <c r="Z18" s="186">
        <f>IFERROR(X18/V18,"-")</f>
        <v>181000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>
        <v>1</v>
      </c>
      <c r="AW18" s="105">
        <f>IF(P18=0,"",IF(AV18=0,"",(AV18/P18)))</f>
        <v>0.083333333333333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4</v>
      </c>
      <c r="BF18" s="111">
        <f>IF(P18=0,"",IF(BE18=0,"",(BE18/P18)))</f>
        <v>0.33333333333333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4</v>
      </c>
      <c r="BO18" s="118">
        <f>IF(P18=0,"",IF(BN18=0,"",(BN18/P18)))</f>
        <v>0.33333333333333</v>
      </c>
      <c r="BP18" s="119">
        <v>1</v>
      </c>
      <c r="BQ18" s="120">
        <f>IFERROR(BP18/BN18,"-")</f>
        <v>0.25</v>
      </c>
      <c r="BR18" s="121">
        <v>8000</v>
      </c>
      <c r="BS18" s="122">
        <f>IFERROR(BR18/BN18,"-")</f>
        <v>2000</v>
      </c>
      <c r="BT18" s="123"/>
      <c r="BU18" s="123"/>
      <c r="BV18" s="123">
        <v>1</v>
      </c>
      <c r="BW18" s="124">
        <v>3</v>
      </c>
      <c r="BX18" s="125">
        <f>IF(P18=0,"",IF(BW18=0,"",(BW18/P18)))</f>
        <v>0.25</v>
      </c>
      <c r="BY18" s="126">
        <v>2</v>
      </c>
      <c r="BZ18" s="127">
        <f>IFERROR(BY18/BW18,"-")</f>
        <v>0.66666666666667</v>
      </c>
      <c r="CA18" s="128">
        <v>535000</v>
      </c>
      <c r="CB18" s="129">
        <f>IFERROR(CA18/BW18,"-")</f>
        <v>178333.33333333</v>
      </c>
      <c r="CC18" s="130"/>
      <c r="CD18" s="130"/>
      <c r="CE18" s="130">
        <v>2</v>
      </c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3</v>
      </c>
      <c r="CP18" s="139">
        <v>543000</v>
      </c>
      <c r="CQ18" s="139">
        <v>405000</v>
      </c>
      <c r="CR18" s="139"/>
      <c r="CS18" s="140" t="str">
        <f>IF(AND(CQ18=0,CR18=0),"",IF(AND(CQ18&lt;=100000,CR18&lt;=100000),"",IF(CQ18/CP18&gt;0.7,"男高",IF(CR18/CP18&gt;0.7,"女高",""))))</f>
        <v>男高</v>
      </c>
    </row>
    <row r="19" spans="1:98">
      <c r="A19" s="78">
        <f>AB19</f>
        <v>0.35416666666667</v>
      </c>
      <c r="B19" s="189" t="s">
        <v>102</v>
      </c>
      <c r="C19" s="189"/>
      <c r="D19" s="189" t="s">
        <v>103</v>
      </c>
      <c r="E19" s="189" t="s">
        <v>104</v>
      </c>
      <c r="F19" s="189" t="s">
        <v>65</v>
      </c>
      <c r="G19" s="88" t="s">
        <v>99</v>
      </c>
      <c r="H19" s="88" t="s">
        <v>105</v>
      </c>
      <c r="I19" s="88"/>
      <c r="J19" s="180">
        <v>336000</v>
      </c>
      <c r="K19" s="79">
        <v>0</v>
      </c>
      <c r="L19" s="79">
        <v>0</v>
      </c>
      <c r="M19" s="79">
        <v>16</v>
      </c>
      <c r="N19" s="89">
        <v>0</v>
      </c>
      <c r="O19" s="90">
        <v>0</v>
      </c>
      <c r="P19" s="91">
        <f>N19+O19</f>
        <v>0</v>
      </c>
      <c r="Q19" s="80">
        <f>IFERROR(P19/M19,"-")</f>
        <v>0</v>
      </c>
      <c r="R19" s="79">
        <v>0</v>
      </c>
      <c r="S19" s="79">
        <v>0</v>
      </c>
      <c r="T19" s="80" t="str">
        <f>IFERROR(R19/(P19),"-")</f>
        <v>-</v>
      </c>
      <c r="U19" s="186">
        <f>IFERROR(J19/SUM(N19:O23),"-")</f>
        <v>37333.333333333</v>
      </c>
      <c r="V19" s="82">
        <v>0</v>
      </c>
      <c r="W19" s="80" t="str">
        <f>IF(P19=0,"-",V19/P19)</f>
        <v>-</v>
      </c>
      <c r="X19" s="185">
        <v>0</v>
      </c>
      <c r="Y19" s="186" t="str">
        <f>IFERROR(X19/P19,"-")</f>
        <v>-</v>
      </c>
      <c r="Z19" s="186" t="str">
        <f>IFERROR(X19/V19,"-")</f>
        <v>-</v>
      </c>
      <c r="AA19" s="180">
        <f>SUM(X19:X23)-SUM(J19:J23)</f>
        <v>-217000</v>
      </c>
      <c r="AB19" s="83">
        <f>SUM(X19:X23)/SUM(J19:J23)</f>
        <v>0.35416666666667</v>
      </c>
      <c r="AC19" s="77"/>
      <c r="AD19" s="92"/>
      <c r="AE19" s="93" t="str">
        <f>IF(P19=0,"",IF(AD19=0,"",(AD19/P19)))</f>
        <v/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 t="str">
        <f>IF(P19=0,"",IF(AM19=0,"",(AM19/P19)))</f>
        <v/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 t="str">
        <f>IF(P19=0,"",IF(AV19=0,"",(AV19/P19)))</f>
        <v/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 t="str">
        <f>IF(P19=0,"",IF(BE19=0,"",(BE19/P19)))</f>
        <v/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 t="str">
        <f>IF(P19=0,"",IF(BN19=0,"",(BN19/P19)))</f>
        <v/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 t="str">
        <f>IF(P19=0,"",IF(BW19=0,"",(BW19/P19)))</f>
        <v/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 t="str">
        <f>IF(P19=0,"",IF(CF19=0,"",(CF19/P19)))</f>
        <v/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106</v>
      </c>
      <c r="C20" s="189"/>
      <c r="D20" s="189" t="s">
        <v>107</v>
      </c>
      <c r="E20" s="189" t="s">
        <v>81</v>
      </c>
      <c r="F20" s="189" t="s">
        <v>65</v>
      </c>
      <c r="G20" s="88" t="s">
        <v>99</v>
      </c>
      <c r="H20" s="88" t="s">
        <v>105</v>
      </c>
      <c r="I20" s="88"/>
      <c r="J20" s="180"/>
      <c r="K20" s="79">
        <v>0</v>
      </c>
      <c r="L20" s="79">
        <v>0</v>
      </c>
      <c r="M20" s="79">
        <v>7</v>
      </c>
      <c r="N20" s="89">
        <v>0</v>
      </c>
      <c r="O20" s="90">
        <v>0</v>
      </c>
      <c r="P20" s="91">
        <f>N20+O20</f>
        <v>0</v>
      </c>
      <c r="Q20" s="80">
        <f>IFERROR(P20/M20,"-")</f>
        <v>0</v>
      </c>
      <c r="R20" s="79">
        <v>0</v>
      </c>
      <c r="S20" s="79">
        <v>0</v>
      </c>
      <c r="T20" s="80" t="str">
        <f>IFERROR(R20/(P20),"-")</f>
        <v>-</v>
      </c>
      <c r="U20" s="186"/>
      <c r="V20" s="82">
        <v>0</v>
      </c>
      <c r="W20" s="80" t="str">
        <f>IF(P20=0,"-",V20/P20)</f>
        <v>-</v>
      </c>
      <c r="X20" s="185">
        <v>0</v>
      </c>
      <c r="Y20" s="186" t="str">
        <f>IFERROR(X20/P20,"-")</f>
        <v>-</v>
      </c>
      <c r="Z20" s="186" t="str">
        <f>IFERROR(X20/V20,"-")</f>
        <v>-</v>
      </c>
      <c r="AA20" s="180"/>
      <c r="AB20" s="83"/>
      <c r="AC20" s="77"/>
      <c r="AD20" s="92"/>
      <c r="AE20" s="93" t="str">
        <f>IF(P20=0,"",IF(AD20=0,"",(AD20/P20)))</f>
        <v/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 t="str">
        <f>IF(P20=0,"",IF(AM20=0,"",(AM20/P20)))</f>
        <v/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 t="str">
        <f>IF(P20=0,"",IF(AV20=0,"",(AV20/P20)))</f>
        <v/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 t="str">
        <f>IF(P20=0,"",IF(BE20=0,"",(BE20/P20)))</f>
        <v/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 t="str">
        <f>IF(P20=0,"",IF(BN20=0,"",(BN20/P20)))</f>
        <v/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 t="str">
        <f>IF(P20=0,"",IF(BW20=0,"",(BW20/P20)))</f>
        <v/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 t="str">
        <f>IF(P20=0,"",IF(CF20=0,"",(CF20/P20)))</f>
        <v/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108</v>
      </c>
      <c r="C21" s="189"/>
      <c r="D21" s="189" t="s">
        <v>63</v>
      </c>
      <c r="E21" s="189" t="s">
        <v>64</v>
      </c>
      <c r="F21" s="189" t="s">
        <v>65</v>
      </c>
      <c r="G21" s="88" t="s">
        <v>99</v>
      </c>
      <c r="H21" s="88" t="s">
        <v>105</v>
      </c>
      <c r="I21" s="88"/>
      <c r="J21" s="180"/>
      <c r="K21" s="79">
        <v>8</v>
      </c>
      <c r="L21" s="79">
        <v>0</v>
      </c>
      <c r="M21" s="79">
        <v>34</v>
      </c>
      <c r="N21" s="89">
        <v>0</v>
      </c>
      <c r="O21" s="90">
        <v>0</v>
      </c>
      <c r="P21" s="91">
        <f>N21+O21</f>
        <v>0</v>
      </c>
      <c r="Q21" s="80">
        <f>IFERROR(P21/M21,"-")</f>
        <v>0</v>
      </c>
      <c r="R21" s="79">
        <v>0</v>
      </c>
      <c r="S21" s="79">
        <v>0</v>
      </c>
      <c r="T21" s="80" t="str">
        <f>IFERROR(R21/(P21),"-")</f>
        <v>-</v>
      </c>
      <c r="U21" s="186"/>
      <c r="V21" s="82">
        <v>0</v>
      </c>
      <c r="W21" s="80" t="str">
        <f>IF(P21=0,"-",V21/P21)</f>
        <v>-</v>
      </c>
      <c r="X21" s="185">
        <v>0</v>
      </c>
      <c r="Y21" s="186" t="str">
        <f>IFERROR(X21/P21,"-")</f>
        <v>-</v>
      </c>
      <c r="Z21" s="186" t="str">
        <f>IFERROR(X21/V21,"-")</f>
        <v>-</v>
      </c>
      <c r="AA21" s="180"/>
      <c r="AB21" s="83"/>
      <c r="AC21" s="77"/>
      <c r="AD21" s="92"/>
      <c r="AE21" s="93" t="str">
        <f>IF(P21=0,"",IF(AD21=0,"",(AD21/P21)))</f>
        <v/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 t="str">
        <f>IF(P21=0,"",IF(AM21=0,"",(AM21/P21)))</f>
        <v/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 t="str">
        <f>IF(P21=0,"",IF(AV21=0,"",(AV21/P21)))</f>
        <v/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 t="str">
        <f>IF(P21=0,"",IF(BE21=0,"",(BE21/P21)))</f>
        <v/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 t="str">
        <f>IF(P21=0,"",IF(BN21=0,"",(BN21/P21)))</f>
        <v/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 t="str">
        <f>IF(P21=0,"",IF(BW21=0,"",(BW21/P21)))</f>
        <v/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 t="str">
        <f>IF(P21=0,"",IF(CF21=0,"",(CF21/P21)))</f>
        <v/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109</v>
      </c>
      <c r="C22" s="189"/>
      <c r="D22" s="189" t="s">
        <v>93</v>
      </c>
      <c r="E22" s="189" t="s">
        <v>94</v>
      </c>
      <c r="F22" s="189" t="s">
        <v>65</v>
      </c>
      <c r="G22" s="88" t="s">
        <v>99</v>
      </c>
      <c r="H22" s="88" t="s">
        <v>105</v>
      </c>
      <c r="I22" s="88"/>
      <c r="J22" s="180"/>
      <c r="K22" s="79">
        <v>9</v>
      </c>
      <c r="L22" s="79">
        <v>0</v>
      </c>
      <c r="M22" s="79">
        <v>17</v>
      </c>
      <c r="N22" s="89">
        <v>0</v>
      </c>
      <c r="O22" s="90">
        <v>0</v>
      </c>
      <c r="P22" s="91">
        <f>N22+O22</f>
        <v>0</v>
      </c>
      <c r="Q22" s="80">
        <f>IFERROR(P22/M22,"-")</f>
        <v>0</v>
      </c>
      <c r="R22" s="79">
        <v>0</v>
      </c>
      <c r="S22" s="79">
        <v>0</v>
      </c>
      <c r="T22" s="80" t="str">
        <f>IFERROR(R22/(P22),"-")</f>
        <v>-</v>
      </c>
      <c r="U22" s="186"/>
      <c r="V22" s="82">
        <v>0</v>
      </c>
      <c r="W22" s="80" t="str">
        <f>IF(P22=0,"-",V22/P22)</f>
        <v>-</v>
      </c>
      <c r="X22" s="185">
        <v>0</v>
      </c>
      <c r="Y22" s="186" t="str">
        <f>IFERROR(X22/P22,"-")</f>
        <v>-</v>
      </c>
      <c r="Z22" s="186" t="str">
        <f>IFERROR(X22/V22,"-")</f>
        <v>-</v>
      </c>
      <c r="AA22" s="180"/>
      <c r="AB22" s="83"/>
      <c r="AC22" s="77"/>
      <c r="AD22" s="92"/>
      <c r="AE22" s="93" t="str">
        <f>IF(P22=0,"",IF(AD22=0,"",(AD22/P22)))</f>
        <v/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 t="str">
        <f>IF(P22=0,"",IF(AM22=0,"",(AM22/P22)))</f>
        <v/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 t="str">
        <f>IF(P22=0,"",IF(AV22=0,"",(AV22/P22)))</f>
        <v/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 t="str">
        <f>IF(P22=0,"",IF(BE22=0,"",(BE22/P22)))</f>
        <v/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 t="str">
        <f>IF(P22=0,"",IF(BN22=0,"",(BN22/P22)))</f>
        <v/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/>
      <c r="BX22" s="125" t="str">
        <f>IF(P22=0,"",IF(BW22=0,"",(BW22/P22)))</f>
        <v/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 t="str">
        <f>IF(P22=0,"",IF(CF22=0,"",(CF22/P22)))</f>
        <v/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110</v>
      </c>
      <c r="C23" s="189"/>
      <c r="D23" s="189" t="s">
        <v>76</v>
      </c>
      <c r="E23" s="189" t="s">
        <v>76</v>
      </c>
      <c r="F23" s="189" t="s">
        <v>77</v>
      </c>
      <c r="G23" s="88" t="s">
        <v>78</v>
      </c>
      <c r="H23" s="88"/>
      <c r="I23" s="88"/>
      <c r="J23" s="180"/>
      <c r="K23" s="79">
        <v>118</v>
      </c>
      <c r="L23" s="79">
        <v>35</v>
      </c>
      <c r="M23" s="79">
        <v>5</v>
      </c>
      <c r="N23" s="89">
        <v>9</v>
      </c>
      <c r="O23" s="90">
        <v>0</v>
      </c>
      <c r="P23" s="91">
        <f>N23+O23</f>
        <v>9</v>
      </c>
      <c r="Q23" s="80">
        <f>IFERROR(P23/M23,"-")</f>
        <v>1.8</v>
      </c>
      <c r="R23" s="79">
        <v>1</v>
      </c>
      <c r="S23" s="79">
        <v>0</v>
      </c>
      <c r="T23" s="80">
        <f>IFERROR(R23/(P23),"-")</f>
        <v>0.11111111111111</v>
      </c>
      <c r="U23" s="186"/>
      <c r="V23" s="82">
        <v>1</v>
      </c>
      <c r="W23" s="80">
        <f>IF(P23=0,"-",V23/P23)</f>
        <v>0.11111111111111</v>
      </c>
      <c r="X23" s="185">
        <v>119000</v>
      </c>
      <c r="Y23" s="186">
        <f>IFERROR(X23/P23,"-")</f>
        <v>13222.222222222</v>
      </c>
      <c r="Z23" s="186">
        <f>IFERROR(X23/V23,"-")</f>
        <v>119000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2</v>
      </c>
      <c r="BF23" s="111">
        <f>IF(P23=0,"",IF(BE23=0,"",(BE23/P23)))</f>
        <v>0.22222222222222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3</v>
      </c>
      <c r="BO23" s="118">
        <f>IF(P23=0,"",IF(BN23=0,"",(BN23/P23)))</f>
        <v>0.33333333333333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4</v>
      </c>
      <c r="BX23" s="125">
        <f>IF(P23=0,"",IF(BW23=0,"",(BW23/P23)))</f>
        <v>0.44444444444444</v>
      </c>
      <c r="BY23" s="126">
        <v>2</v>
      </c>
      <c r="BZ23" s="127">
        <f>IFERROR(BY23/BW23,"-")</f>
        <v>0.5</v>
      </c>
      <c r="CA23" s="128">
        <v>1099000</v>
      </c>
      <c r="CB23" s="129">
        <f>IFERROR(CA23/BW23,"-")</f>
        <v>274750</v>
      </c>
      <c r="CC23" s="130"/>
      <c r="CD23" s="130"/>
      <c r="CE23" s="130">
        <v>2</v>
      </c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1</v>
      </c>
      <c r="CP23" s="139">
        <v>119000</v>
      </c>
      <c r="CQ23" s="139">
        <v>985000</v>
      </c>
      <c r="CR23" s="139"/>
      <c r="CS23" s="140" t="str">
        <f>IF(AND(CQ23=0,CR23=0),"",IF(AND(CQ23&lt;=100000,CR23&lt;=100000),"",IF(CQ23/CP23&gt;0.7,"男高",IF(CR23/CP23&gt;0.7,"女高",""))))</f>
        <v>男高</v>
      </c>
    </row>
    <row r="24" spans="1:98">
      <c r="A24" s="78">
        <f>AB24</f>
        <v>2.6166666666667</v>
      </c>
      <c r="B24" s="189" t="s">
        <v>111</v>
      </c>
      <c r="C24" s="189"/>
      <c r="D24" s="189" t="s">
        <v>112</v>
      </c>
      <c r="E24" s="189" t="s">
        <v>113</v>
      </c>
      <c r="F24" s="189" t="s">
        <v>65</v>
      </c>
      <c r="G24" s="88" t="s">
        <v>66</v>
      </c>
      <c r="H24" s="88" t="s">
        <v>114</v>
      </c>
      <c r="I24" s="88" t="s">
        <v>115</v>
      </c>
      <c r="J24" s="180">
        <v>480000</v>
      </c>
      <c r="K24" s="79">
        <v>16</v>
      </c>
      <c r="L24" s="79">
        <v>0</v>
      </c>
      <c r="M24" s="79">
        <v>68</v>
      </c>
      <c r="N24" s="89">
        <v>3</v>
      </c>
      <c r="O24" s="90">
        <v>0</v>
      </c>
      <c r="P24" s="91">
        <f>N24+O24</f>
        <v>3</v>
      </c>
      <c r="Q24" s="80">
        <f>IFERROR(P24/M24,"-")</f>
        <v>0.044117647058824</v>
      </c>
      <c r="R24" s="79">
        <v>0</v>
      </c>
      <c r="S24" s="79">
        <v>1</v>
      </c>
      <c r="T24" s="80">
        <f>IFERROR(R24/(P24),"-")</f>
        <v>0</v>
      </c>
      <c r="U24" s="186">
        <f>IFERROR(J24/SUM(N24:O28),"-")</f>
        <v>13714.285714286</v>
      </c>
      <c r="V24" s="82">
        <v>0</v>
      </c>
      <c r="W24" s="80">
        <f>IF(P24=0,"-",V24/P24)</f>
        <v>0</v>
      </c>
      <c r="X24" s="185">
        <v>0</v>
      </c>
      <c r="Y24" s="186">
        <f>IFERROR(X24/P24,"-")</f>
        <v>0</v>
      </c>
      <c r="Z24" s="186" t="str">
        <f>IFERROR(X24/V24,"-")</f>
        <v>-</v>
      </c>
      <c r="AA24" s="180">
        <f>SUM(X24:X28)-SUM(J24:J28)</f>
        <v>776000</v>
      </c>
      <c r="AB24" s="83">
        <f>SUM(X24:X28)/SUM(J24:J28)</f>
        <v>2.6166666666667</v>
      </c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1</v>
      </c>
      <c r="BF24" s="111">
        <f>IF(P24=0,"",IF(BE24=0,"",(BE24/P24)))</f>
        <v>0.33333333333333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1</v>
      </c>
      <c r="BO24" s="118">
        <f>IF(P24=0,"",IF(BN24=0,"",(BN24/P24)))</f>
        <v>0.33333333333333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1</v>
      </c>
      <c r="BX24" s="125">
        <f>IF(P24=0,"",IF(BW24=0,"",(BW24/P24)))</f>
        <v>0.33333333333333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116</v>
      </c>
      <c r="C25" s="189"/>
      <c r="D25" s="189" t="s">
        <v>117</v>
      </c>
      <c r="E25" s="189" t="s">
        <v>118</v>
      </c>
      <c r="F25" s="189" t="s">
        <v>65</v>
      </c>
      <c r="G25" s="88"/>
      <c r="H25" s="88" t="s">
        <v>114</v>
      </c>
      <c r="I25" s="88"/>
      <c r="J25" s="180"/>
      <c r="K25" s="79">
        <v>22</v>
      </c>
      <c r="L25" s="79">
        <v>0</v>
      </c>
      <c r="M25" s="79">
        <v>89</v>
      </c>
      <c r="N25" s="89">
        <v>4</v>
      </c>
      <c r="O25" s="90">
        <v>0</v>
      </c>
      <c r="P25" s="91">
        <f>N25+O25</f>
        <v>4</v>
      </c>
      <c r="Q25" s="80">
        <f>IFERROR(P25/M25,"-")</f>
        <v>0.044943820224719</v>
      </c>
      <c r="R25" s="79">
        <v>0</v>
      </c>
      <c r="S25" s="79">
        <v>3</v>
      </c>
      <c r="T25" s="80">
        <f>IFERROR(R25/(P25),"-")</f>
        <v>0</v>
      </c>
      <c r="U25" s="186"/>
      <c r="V25" s="82">
        <v>0</v>
      </c>
      <c r="W25" s="80">
        <f>IF(P25=0,"-",V25/P25)</f>
        <v>0</v>
      </c>
      <c r="X25" s="185">
        <v>15000</v>
      </c>
      <c r="Y25" s="186">
        <f>IFERROR(X25/P25,"-")</f>
        <v>3750</v>
      </c>
      <c r="Z25" s="186" t="str">
        <f>IFERROR(X25/V25,"-")</f>
        <v>-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1</v>
      </c>
      <c r="BF25" s="111">
        <f>IF(P25=0,"",IF(BE25=0,"",(BE25/P25)))</f>
        <v>0.25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1</v>
      </c>
      <c r="BO25" s="118">
        <f>IF(P25=0,"",IF(BN25=0,"",(BN25/P25)))</f>
        <v>0.25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2</v>
      </c>
      <c r="BX25" s="125">
        <f>IF(P25=0,"",IF(BW25=0,"",(BW25/P25)))</f>
        <v>0.5</v>
      </c>
      <c r="BY25" s="126">
        <v>1</v>
      </c>
      <c r="BZ25" s="127">
        <f>IFERROR(BY25/BW25,"-")</f>
        <v>0.5</v>
      </c>
      <c r="CA25" s="128">
        <v>45000</v>
      </c>
      <c r="CB25" s="129">
        <f>IFERROR(CA25/BW25,"-")</f>
        <v>22500</v>
      </c>
      <c r="CC25" s="130"/>
      <c r="CD25" s="130"/>
      <c r="CE25" s="130">
        <v>1</v>
      </c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15000</v>
      </c>
      <c r="CQ25" s="139">
        <v>45000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119</v>
      </c>
      <c r="C26" s="189"/>
      <c r="D26" s="189" t="s">
        <v>120</v>
      </c>
      <c r="E26" s="189" t="s">
        <v>121</v>
      </c>
      <c r="F26" s="189" t="s">
        <v>65</v>
      </c>
      <c r="G26" s="88"/>
      <c r="H26" s="88" t="s">
        <v>114</v>
      </c>
      <c r="I26" s="88"/>
      <c r="J26" s="180"/>
      <c r="K26" s="79">
        <v>10</v>
      </c>
      <c r="L26" s="79">
        <v>0</v>
      </c>
      <c r="M26" s="79">
        <v>53</v>
      </c>
      <c r="N26" s="89">
        <v>1</v>
      </c>
      <c r="O26" s="90">
        <v>0</v>
      </c>
      <c r="P26" s="91">
        <f>N26+O26</f>
        <v>1</v>
      </c>
      <c r="Q26" s="80">
        <f>IFERROR(P26/M26,"-")</f>
        <v>0.018867924528302</v>
      </c>
      <c r="R26" s="79">
        <v>0</v>
      </c>
      <c r="S26" s="79">
        <v>1</v>
      </c>
      <c r="T26" s="80">
        <f>IFERROR(R26/(P26),"-")</f>
        <v>0</v>
      </c>
      <c r="U26" s="186"/>
      <c r="V26" s="82">
        <v>0</v>
      </c>
      <c r="W26" s="80">
        <f>IF(P26=0,"-",V26/P26)</f>
        <v>0</v>
      </c>
      <c r="X26" s="185">
        <v>0</v>
      </c>
      <c r="Y26" s="186">
        <f>IFERROR(X26/P26,"-")</f>
        <v>0</v>
      </c>
      <c r="Z26" s="186" t="str">
        <f>IFERROR(X26/V26,"-")</f>
        <v>-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>
        <v>1</v>
      </c>
      <c r="AW26" s="105">
        <f>IF(P26=0,"",IF(AV26=0,"",(AV26/P26)))</f>
        <v>1</v>
      </c>
      <c r="AX26" s="104"/>
      <c r="AY26" s="106">
        <f>IFERROR(AX26/AV26,"-")</f>
        <v>0</v>
      </c>
      <c r="AZ26" s="107"/>
      <c r="BA26" s="108">
        <f>IFERROR(AZ26/AV26,"-")</f>
        <v>0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122</v>
      </c>
      <c r="C27" s="189"/>
      <c r="D27" s="189" t="s">
        <v>123</v>
      </c>
      <c r="E27" s="189" t="s">
        <v>124</v>
      </c>
      <c r="F27" s="189" t="s">
        <v>65</v>
      </c>
      <c r="G27" s="88"/>
      <c r="H27" s="88" t="s">
        <v>114</v>
      </c>
      <c r="I27" s="88"/>
      <c r="J27" s="180"/>
      <c r="K27" s="79">
        <v>12</v>
      </c>
      <c r="L27" s="79">
        <v>0</v>
      </c>
      <c r="M27" s="79">
        <v>64</v>
      </c>
      <c r="N27" s="89">
        <v>2</v>
      </c>
      <c r="O27" s="90">
        <v>0</v>
      </c>
      <c r="P27" s="91">
        <f>N27+O27</f>
        <v>2</v>
      </c>
      <c r="Q27" s="80">
        <f>IFERROR(P27/M27,"-")</f>
        <v>0.03125</v>
      </c>
      <c r="R27" s="79">
        <v>0</v>
      </c>
      <c r="S27" s="79">
        <v>1</v>
      </c>
      <c r="T27" s="80">
        <f>IFERROR(R27/(P27),"-")</f>
        <v>0</v>
      </c>
      <c r="U27" s="186"/>
      <c r="V27" s="82">
        <v>0</v>
      </c>
      <c r="W27" s="80">
        <f>IF(P27=0,"-",V27/P27)</f>
        <v>0</v>
      </c>
      <c r="X27" s="185">
        <v>0</v>
      </c>
      <c r="Y27" s="186">
        <f>IFERROR(X27/P27,"-")</f>
        <v>0</v>
      </c>
      <c r="Z27" s="186" t="str">
        <f>IFERROR(X27/V27,"-")</f>
        <v>-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2</v>
      </c>
      <c r="BO27" s="118">
        <f>IF(P27=0,"",IF(BN27=0,"",(BN27/P27)))</f>
        <v>1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125</v>
      </c>
      <c r="C28" s="189"/>
      <c r="D28" s="189" t="s">
        <v>76</v>
      </c>
      <c r="E28" s="189" t="s">
        <v>76</v>
      </c>
      <c r="F28" s="189" t="s">
        <v>77</v>
      </c>
      <c r="G28" s="88"/>
      <c r="H28" s="88"/>
      <c r="I28" s="88"/>
      <c r="J28" s="180"/>
      <c r="K28" s="79">
        <v>122</v>
      </c>
      <c r="L28" s="79">
        <v>95</v>
      </c>
      <c r="M28" s="79">
        <v>32</v>
      </c>
      <c r="N28" s="89">
        <v>25</v>
      </c>
      <c r="O28" s="90">
        <v>0</v>
      </c>
      <c r="P28" s="91">
        <f>N28+O28</f>
        <v>25</v>
      </c>
      <c r="Q28" s="80">
        <f>IFERROR(P28/M28,"-")</f>
        <v>0.78125</v>
      </c>
      <c r="R28" s="79">
        <v>3</v>
      </c>
      <c r="S28" s="79">
        <v>8</v>
      </c>
      <c r="T28" s="80">
        <f>IFERROR(R28/(P28),"-")</f>
        <v>0.12</v>
      </c>
      <c r="U28" s="186"/>
      <c r="V28" s="82">
        <v>6</v>
      </c>
      <c r="W28" s="80">
        <f>IF(P28=0,"-",V28/P28)</f>
        <v>0.24</v>
      </c>
      <c r="X28" s="185">
        <v>1241000</v>
      </c>
      <c r="Y28" s="186">
        <f>IFERROR(X28/P28,"-")</f>
        <v>49640</v>
      </c>
      <c r="Z28" s="186">
        <f>IFERROR(X28/V28,"-")</f>
        <v>206833.33333333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>
        <v>1</v>
      </c>
      <c r="AN28" s="99">
        <f>IF(P28=0,"",IF(AM28=0,"",(AM28/P28)))</f>
        <v>0.04</v>
      </c>
      <c r="AO28" s="98"/>
      <c r="AP28" s="100">
        <f>IFERROR(AO28/AM28,"-")</f>
        <v>0</v>
      </c>
      <c r="AQ28" s="101"/>
      <c r="AR28" s="102">
        <f>IFERROR(AQ28/AM28,"-")</f>
        <v>0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4</v>
      </c>
      <c r="BF28" s="111">
        <f>IF(P28=0,"",IF(BE28=0,"",(BE28/P28)))</f>
        <v>0.16</v>
      </c>
      <c r="BG28" s="110">
        <v>1</v>
      </c>
      <c r="BH28" s="112">
        <f>IFERROR(BG28/BE28,"-")</f>
        <v>0.25</v>
      </c>
      <c r="BI28" s="113">
        <v>1286500</v>
      </c>
      <c r="BJ28" s="114">
        <f>IFERROR(BI28/BE28,"-")</f>
        <v>321625</v>
      </c>
      <c r="BK28" s="115"/>
      <c r="BL28" s="115"/>
      <c r="BM28" s="115">
        <v>1</v>
      </c>
      <c r="BN28" s="117">
        <v>10</v>
      </c>
      <c r="BO28" s="118">
        <f>IF(P28=0,"",IF(BN28=0,"",(BN28/P28)))</f>
        <v>0.4</v>
      </c>
      <c r="BP28" s="119">
        <v>1</v>
      </c>
      <c r="BQ28" s="120">
        <f>IFERROR(BP28/BN28,"-")</f>
        <v>0.1</v>
      </c>
      <c r="BR28" s="121">
        <v>34000</v>
      </c>
      <c r="BS28" s="122">
        <f>IFERROR(BR28/BN28,"-")</f>
        <v>3400</v>
      </c>
      <c r="BT28" s="123"/>
      <c r="BU28" s="123"/>
      <c r="BV28" s="123">
        <v>1</v>
      </c>
      <c r="BW28" s="124">
        <v>6</v>
      </c>
      <c r="BX28" s="125">
        <f>IF(P28=0,"",IF(BW28=0,"",(BW28/P28)))</f>
        <v>0.24</v>
      </c>
      <c r="BY28" s="126">
        <v>4</v>
      </c>
      <c r="BZ28" s="127">
        <f>IFERROR(BY28/BW28,"-")</f>
        <v>0.66666666666667</v>
      </c>
      <c r="CA28" s="128">
        <v>802000</v>
      </c>
      <c r="CB28" s="129">
        <f>IFERROR(CA28/BW28,"-")</f>
        <v>133666.66666667</v>
      </c>
      <c r="CC28" s="130">
        <v>1</v>
      </c>
      <c r="CD28" s="130"/>
      <c r="CE28" s="130">
        <v>3</v>
      </c>
      <c r="CF28" s="131">
        <v>4</v>
      </c>
      <c r="CG28" s="132">
        <f>IF(P28=0,"",IF(CF28=0,"",(CF28/P28)))</f>
        <v>0.16</v>
      </c>
      <c r="CH28" s="133">
        <v>3</v>
      </c>
      <c r="CI28" s="134">
        <f>IFERROR(CH28/CF28,"-")</f>
        <v>0.75</v>
      </c>
      <c r="CJ28" s="135">
        <v>51000</v>
      </c>
      <c r="CK28" s="136">
        <f>IFERROR(CJ28/CF28,"-")</f>
        <v>12750</v>
      </c>
      <c r="CL28" s="137">
        <v>1</v>
      </c>
      <c r="CM28" s="137"/>
      <c r="CN28" s="137">
        <v>2</v>
      </c>
      <c r="CO28" s="138">
        <v>6</v>
      </c>
      <c r="CP28" s="139">
        <v>1241000</v>
      </c>
      <c r="CQ28" s="139">
        <v>1286500</v>
      </c>
      <c r="CR28" s="139"/>
      <c r="CS28" s="140" t="str">
        <f>IF(AND(CQ28=0,CR28=0),"",IF(AND(CQ28&lt;=100000,CR28&lt;=100000),"",IF(CQ28/CP28&gt;0.7,"男高",IF(CR28/CP28&gt;0.7,"女高",""))))</f>
        <v>男高</v>
      </c>
    </row>
    <row r="29" spans="1:98">
      <c r="A29" s="78">
        <f>AB29</f>
        <v>2.8895833333333</v>
      </c>
      <c r="B29" s="189" t="s">
        <v>126</v>
      </c>
      <c r="C29" s="189"/>
      <c r="D29" s="189" t="s">
        <v>112</v>
      </c>
      <c r="E29" s="189" t="s">
        <v>113</v>
      </c>
      <c r="F29" s="189" t="s">
        <v>65</v>
      </c>
      <c r="G29" s="88" t="s">
        <v>70</v>
      </c>
      <c r="H29" s="88" t="s">
        <v>114</v>
      </c>
      <c r="I29" s="88" t="s">
        <v>115</v>
      </c>
      <c r="J29" s="180">
        <v>480000</v>
      </c>
      <c r="K29" s="79">
        <v>16</v>
      </c>
      <c r="L29" s="79">
        <v>0</v>
      </c>
      <c r="M29" s="79">
        <v>140</v>
      </c>
      <c r="N29" s="89">
        <v>6</v>
      </c>
      <c r="O29" s="90">
        <v>0</v>
      </c>
      <c r="P29" s="91">
        <f>N29+O29</f>
        <v>6</v>
      </c>
      <c r="Q29" s="80">
        <f>IFERROR(P29/M29,"-")</f>
        <v>0.042857142857143</v>
      </c>
      <c r="R29" s="79">
        <v>0</v>
      </c>
      <c r="S29" s="79">
        <v>2</v>
      </c>
      <c r="T29" s="80">
        <f>IFERROR(R29/(P29),"-")</f>
        <v>0</v>
      </c>
      <c r="U29" s="186">
        <f>IFERROR(J29/SUM(N29:O33),"-")</f>
        <v>7868.8524590164</v>
      </c>
      <c r="V29" s="82">
        <v>3</v>
      </c>
      <c r="W29" s="80">
        <f>IF(P29=0,"-",V29/P29)</f>
        <v>0.5</v>
      </c>
      <c r="X29" s="185">
        <v>23000</v>
      </c>
      <c r="Y29" s="186">
        <f>IFERROR(X29/P29,"-")</f>
        <v>3833.3333333333</v>
      </c>
      <c r="Z29" s="186">
        <f>IFERROR(X29/V29,"-")</f>
        <v>7666.6666666667</v>
      </c>
      <c r="AA29" s="180">
        <f>SUM(X29:X33)-SUM(J29:J33)</f>
        <v>907000</v>
      </c>
      <c r="AB29" s="83">
        <f>SUM(X29:X33)/SUM(J29:J33)</f>
        <v>2.8895833333333</v>
      </c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2</v>
      </c>
      <c r="BO29" s="118">
        <f>IF(P29=0,"",IF(BN29=0,"",(BN29/P29)))</f>
        <v>0.33333333333333</v>
      </c>
      <c r="BP29" s="119">
        <v>1</v>
      </c>
      <c r="BQ29" s="120">
        <f>IFERROR(BP29/BN29,"-")</f>
        <v>0.5</v>
      </c>
      <c r="BR29" s="121">
        <v>3000</v>
      </c>
      <c r="BS29" s="122">
        <f>IFERROR(BR29/BN29,"-")</f>
        <v>1500</v>
      </c>
      <c r="BT29" s="123">
        <v>1</v>
      </c>
      <c r="BU29" s="123"/>
      <c r="BV29" s="123"/>
      <c r="BW29" s="124">
        <v>3</v>
      </c>
      <c r="BX29" s="125">
        <f>IF(P29=0,"",IF(BW29=0,"",(BW29/P29)))</f>
        <v>0.5</v>
      </c>
      <c r="BY29" s="126">
        <v>1</v>
      </c>
      <c r="BZ29" s="127">
        <f>IFERROR(BY29/BW29,"-")</f>
        <v>0.33333333333333</v>
      </c>
      <c r="CA29" s="128">
        <v>8000</v>
      </c>
      <c r="CB29" s="129">
        <f>IFERROR(CA29/BW29,"-")</f>
        <v>2666.6666666667</v>
      </c>
      <c r="CC29" s="130"/>
      <c r="CD29" s="130">
        <v>1</v>
      </c>
      <c r="CE29" s="130"/>
      <c r="CF29" s="131">
        <v>1</v>
      </c>
      <c r="CG29" s="132">
        <f>IF(P29=0,"",IF(CF29=0,"",(CF29/P29)))</f>
        <v>0.16666666666667</v>
      </c>
      <c r="CH29" s="133">
        <v>1</v>
      </c>
      <c r="CI29" s="134">
        <f>IFERROR(CH29/CF29,"-")</f>
        <v>1</v>
      </c>
      <c r="CJ29" s="135">
        <v>12000</v>
      </c>
      <c r="CK29" s="136">
        <f>IFERROR(CJ29/CF29,"-")</f>
        <v>12000</v>
      </c>
      <c r="CL29" s="137"/>
      <c r="CM29" s="137"/>
      <c r="CN29" s="137">
        <v>1</v>
      </c>
      <c r="CO29" s="138">
        <v>3</v>
      </c>
      <c r="CP29" s="139">
        <v>23000</v>
      </c>
      <c r="CQ29" s="139">
        <v>12000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127</v>
      </c>
      <c r="C30" s="189"/>
      <c r="D30" s="189" t="s">
        <v>117</v>
      </c>
      <c r="E30" s="189" t="s">
        <v>118</v>
      </c>
      <c r="F30" s="189" t="s">
        <v>65</v>
      </c>
      <c r="G30" s="88"/>
      <c r="H30" s="88" t="s">
        <v>114</v>
      </c>
      <c r="I30" s="88"/>
      <c r="J30" s="180"/>
      <c r="K30" s="79">
        <v>33</v>
      </c>
      <c r="L30" s="79">
        <v>0</v>
      </c>
      <c r="M30" s="79">
        <v>128</v>
      </c>
      <c r="N30" s="89">
        <v>9</v>
      </c>
      <c r="O30" s="90">
        <v>0</v>
      </c>
      <c r="P30" s="91">
        <f>N30+O30</f>
        <v>9</v>
      </c>
      <c r="Q30" s="80">
        <f>IFERROR(P30/M30,"-")</f>
        <v>0.0703125</v>
      </c>
      <c r="R30" s="79">
        <v>0</v>
      </c>
      <c r="S30" s="79">
        <v>7</v>
      </c>
      <c r="T30" s="80">
        <f>IFERROR(R30/(P30),"-")</f>
        <v>0</v>
      </c>
      <c r="U30" s="186"/>
      <c r="V30" s="82">
        <v>3</v>
      </c>
      <c r="W30" s="80">
        <f>IF(P30=0,"-",V30/P30)</f>
        <v>0.33333333333333</v>
      </c>
      <c r="X30" s="185">
        <v>228000</v>
      </c>
      <c r="Y30" s="186">
        <f>IFERROR(X30/P30,"-")</f>
        <v>25333.333333333</v>
      </c>
      <c r="Z30" s="186">
        <f>IFERROR(X30/V30,"-")</f>
        <v>76000</v>
      </c>
      <c r="AA30" s="18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>
        <v>1</v>
      </c>
      <c r="AW30" s="105">
        <f>IF(P30=0,"",IF(AV30=0,"",(AV30/P30)))</f>
        <v>0.11111111111111</v>
      </c>
      <c r="AX30" s="104"/>
      <c r="AY30" s="106">
        <f>IFERROR(AX30/AV30,"-")</f>
        <v>0</v>
      </c>
      <c r="AZ30" s="107"/>
      <c r="BA30" s="108">
        <f>IFERROR(AZ30/AV30,"-")</f>
        <v>0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5</v>
      </c>
      <c r="BO30" s="118">
        <f>IF(P30=0,"",IF(BN30=0,"",(BN30/P30)))</f>
        <v>0.55555555555556</v>
      </c>
      <c r="BP30" s="119">
        <v>2</v>
      </c>
      <c r="BQ30" s="120">
        <f>IFERROR(BP30/BN30,"-")</f>
        <v>0.4</v>
      </c>
      <c r="BR30" s="121">
        <v>226000</v>
      </c>
      <c r="BS30" s="122">
        <f>IFERROR(BR30/BN30,"-")</f>
        <v>45200</v>
      </c>
      <c r="BT30" s="123">
        <v>1</v>
      </c>
      <c r="BU30" s="123"/>
      <c r="BV30" s="123">
        <v>1</v>
      </c>
      <c r="BW30" s="124">
        <v>3</v>
      </c>
      <c r="BX30" s="125">
        <f>IF(P30=0,"",IF(BW30=0,"",(BW30/P30)))</f>
        <v>0.33333333333333</v>
      </c>
      <c r="BY30" s="126">
        <v>1</v>
      </c>
      <c r="BZ30" s="127">
        <f>IFERROR(BY30/BW30,"-")</f>
        <v>0.33333333333333</v>
      </c>
      <c r="CA30" s="128">
        <v>2000</v>
      </c>
      <c r="CB30" s="129">
        <f>IFERROR(CA30/BW30,"-")</f>
        <v>666.66666666667</v>
      </c>
      <c r="CC30" s="130"/>
      <c r="CD30" s="130">
        <v>1</v>
      </c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3</v>
      </c>
      <c r="CP30" s="139">
        <v>228000</v>
      </c>
      <c r="CQ30" s="139">
        <v>220000</v>
      </c>
      <c r="CR30" s="139"/>
      <c r="CS30" s="140" t="str">
        <f>IF(AND(CQ30=0,CR30=0),"",IF(AND(CQ30&lt;=100000,CR30&lt;=100000),"",IF(CQ30/CP30&gt;0.7,"男高",IF(CR30/CP30&gt;0.7,"女高",""))))</f>
        <v>男高</v>
      </c>
    </row>
    <row r="31" spans="1:98">
      <c r="A31" s="78"/>
      <c r="B31" s="189" t="s">
        <v>128</v>
      </c>
      <c r="C31" s="189"/>
      <c r="D31" s="189" t="s">
        <v>120</v>
      </c>
      <c r="E31" s="189" t="s">
        <v>121</v>
      </c>
      <c r="F31" s="189" t="s">
        <v>65</v>
      </c>
      <c r="G31" s="88"/>
      <c r="H31" s="88" t="s">
        <v>114</v>
      </c>
      <c r="I31" s="88"/>
      <c r="J31" s="180"/>
      <c r="K31" s="79">
        <v>25</v>
      </c>
      <c r="L31" s="79">
        <v>0</v>
      </c>
      <c r="M31" s="79">
        <v>90</v>
      </c>
      <c r="N31" s="89">
        <v>7</v>
      </c>
      <c r="O31" s="90">
        <v>0</v>
      </c>
      <c r="P31" s="91">
        <f>N31+O31</f>
        <v>7</v>
      </c>
      <c r="Q31" s="80">
        <f>IFERROR(P31/M31,"-")</f>
        <v>0.077777777777778</v>
      </c>
      <c r="R31" s="79">
        <v>0</v>
      </c>
      <c r="S31" s="79">
        <v>5</v>
      </c>
      <c r="T31" s="80">
        <f>IFERROR(R31/(P31),"-")</f>
        <v>0</v>
      </c>
      <c r="U31" s="186"/>
      <c r="V31" s="82">
        <v>0</v>
      </c>
      <c r="W31" s="80">
        <f>IF(P31=0,"-",V31/P31)</f>
        <v>0</v>
      </c>
      <c r="X31" s="185">
        <v>0</v>
      </c>
      <c r="Y31" s="186">
        <f>IFERROR(X31/P31,"-")</f>
        <v>0</v>
      </c>
      <c r="Z31" s="186" t="str">
        <f>IFERROR(X31/V31,"-")</f>
        <v>-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>
        <v>1</v>
      </c>
      <c r="AN31" s="99">
        <f>IF(P31=0,"",IF(AM31=0,"",(AM31/P31)))</f>
        <v>0.14285714285714</v>
      </c>
      <c r="AO31" s="98"/>
      <c r="AP31" s="100">
        <f>IFERROR(AO31/AM31,"-")</f>
        <v>0</v>
      </c>
      <c r="AQ31" s="101"/>
      <c r="AR31" s="102">
        <f>IFERROR(AQ31/AM31,"-")</f>
        <v>0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>
        <v>4</v>
      </c>
      <c r="BO31" s="118">
        <f>IF(P31=0,"",IF(BN31=0,"",(BN31/P31)))</f>
        <v>0.57142857142857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2</v>
      </c>
      <c r="BX31" s="125">
        <f>IF(P31=0,"",IF(BW31=0,"",(BW31/P31)))</f>
        <v>0.28571428571429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129</v>
      </c>
      <c r="C32" s="189"/>
      <c r="D32" s="189" t="s">
        <v>123</v>
      </c>
      <c r="E32" s="189" t="s">
        <v>124</v>
      </c>
      <c r="F32" s="189" t="s">
        <v>65</v>
      </c>
      <c r="G32" s="88"/>
      <c r="H32" s="88" t="s">
        <v>114</v>
      </c>
      <c r="I32" s="88"/>
      <c r="J32" s="180"/>
      <c r="K32" s="79">
        <v>20</v>
      </c>
      <c r="L32" s="79">
        <v>0</v>
      </c>
      <c r="M32" s="79">
        <v>77</v>
      </c>
      <c r="N32" s="89">
        <v>9</v>
      </c>
      <c r="O32" s="90">
        <v>0</v>
      </c>
      <c r="P32" s="91">
        <f>N32+O32</f>
        <v>9</v>
      </c>
      <c r="Q32" s="80">
        <f>IFERROR(P32/M32,"-")</f>
        <v>0.11688311688312</v>
      </c>
      <c r="R32" s="79">
        <v>0</v>
      </c>
      <c r="S32" s="79">
        <v>6</v>
      </c>
      <c r="T32" s="80">
        <f>IFERROR(R32/(P32),"-")</f>
        <v>0</v>
      </c>
      <c r="U32" s="186"/>
      <c r="V32" s="82">
        <v>0</v>
      </c>
      <c r="W32" s="80">
        <f>IF(P32=0,"-",V32/P32)</f>
        <v>0</v>
      </c>
      <c r="X32" s="185">
        <v>0</v>
      </c>
      <c r="Y32" s="186">
        <f>IFERROR(X32/P32,"-")</f>
        <v>0</v>
      </c>
      <c r="Z32" s="186" t="str">
        <f>IFERROR(X32/V32,"-")</f>
        <v>-</v>
      </c>
      <c r="AA32" s="18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>
        <v>1</v>
      </c>
      <c r="AN32" s="99">
        <f>IF(P32=0,"",IF(AM32=0,"",(AM32/P32)))</f>
        <v>0.11111111111111</v>
      </c>
      <c r="AO32" s="98"/>
      <c r="AP32" s="100">
        <f>IFERROR(AO32/AM32,"-")</f>
        <v>0</v>
      </c>
      <c r="AQ32" s="101"/>
      <c r="AR32" s="102">
        <f>IFERROR(AQ32/AM32,"-")</f>
        <v>0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5</v>
      </c>
      <c r="BF32" s="111">
        <f>IF(P32=0,"",IF(BE32=0,"",(BE32/P32)))</f>
        <v>0.55555555555556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3</v>
      </c>
      <c r="BO32" s="118">
        <f>IF(P32=0,"",IF(BN32=0,"",(BN32/P32)))</f>
        <v>0.33333333333333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130</v>
      </c>
      <c r="C33" s="189"/>
      <c r="D33" s="189" t="s">
        <v>76</v>
      </c>
      <c r="E33" s="189" t="s">
        <v>76</v>
      </c>
      <c r="F33" s="189" t="s">
        <v>77</v>
      </c>
      <c r="G33" s="88"/>
      <c r="H33" s="88"/>
      <c r="I33" s="88"/>
      <c r="J33" s="180"/>
      <c r="K33" s="79">
        <v>441</v>
      </c>
      <c r="L33" s="79">
        <v>113</v>
      </c>
      <c r="M33" s="79">
        <v>40</v>
      </c>
      <c r="N33" s="89">
        <v>30</v>
      </c>
      <c r="O33" s="90">
        <v>0</v>
      </c>
      <c r="P33" s="91">
        <f>N33+O33</f>
        <v>30</v>
      </c>
      <c r="Q33" s="80">
        <f>IFERROR(P33/M33,"-")</f>
        <v>0.75</v>
      </c>
      <c r="R33" s="79">
        <v>7</v>
      </c>
      <c r="S33" s="79">
        <v>11</v>
      </c>
      <c r="T33" s="80">
        <f>IFERROR(R33/(P33),"-")</f>
        <v>0.23333333333333</v>
      </c>
      <c r="U33" s="186"/>
      <c r="V33" s="82">
        <v>13</v>
      </c>
      <c r="W33" s="80">
        <f>IF(P33=0,"-",V33/P33)</f>
        <v>0.43333333333333</v>
      </c>
      <c r="X33" s="185">
        <v>1136000</v>
      </c>
      <c r="Y33" s="186">
        <f>IFERROR(X33/P33,"-")</f>
        <v>37866.666666667</v>
      </c>
      <c r="Z33" s="186">
        <f>IFERROR(X33/V33,"-")</f>
        <v>87384.615384615</v>
      </c>
      <c r="AA33" s="18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>
        <v>1</v>
      </c>
      <c r="AN33" s="99">
        <f>IF(P33=0,"",IF(AM33=0,"",(AM33/P33)))</f>
        <v>0.033333333333333</v>
      </c>
      <c r="AO33" s="98"/>
      <c r="AP33" s="100">
        <f>IFERROR(AO33/AM33,"-")</f>
        <v>0</v>
      </c>
      <c r="AQ33" s="101"/>
      <c r="AR33" s="102">
        <f>IFERROR(AQ33/AM33,"-")</f>
        <v>0</v>
      </c>
      <c r="AS33" s="103"/>
      <c r="AT33" s="103"/>
      <c r="AU33" s="103"/>
      <c r="AV33" s="104">
        <v>1</v>
      </c>
      <c r="AW33" s="105">
        <f>IF(P33=0,"",IF(AV33=0,"",(AV33/P33)))</f>
        <v>0.033333333333333</v>
      </c>
      <c r="AX33" s="104"/>
      <c r="AY33" s="106">
        <f>IFERROR(AX33/AV33,"-")</f>
        <v>0</v>
      </c>
      <c r="AZ33" s="107"/>
      <c r="BA33" s="108">
        <f>IFERROR(AZ33/AV33,"-")</f>
        <v>0</v>
      </c>
      <c r="BB33" s="109"/>
      <c r="BC33" s="109"/>
      <c r="BD33" s="109"/>
      <c r="BE33" s="110">
        <v>2</v>
      </c>
      <c r="BF33" s="111">
        <f>IF(P33=0,"",IF(BE33=0,"",(BE33/P33)))</f>
        <v>0.066666666666667</v>
      </c>
      <c r="BG33" s="110">
        <v>2</v>
      </c>
      <c r="BH33" s="112">
        <f>IFERROR(BG33/BE33,"-")</f>
        <v>1</v>
      </c>
      <c r="BI33" s="113">
        <v>19000</v>
      </c>
      <c r="BJ33" s="114">
        <f>IFERROR(BI33/BE33,"-")</f>
        <v>9500</v>
      </c>
      <c r="BK33" s="115"/>
      <c r="BL33" s="115">
        <v>1</v>
      </c>
      <c r="BM33" s="115">
        <v>1</v>
      </c>
      <c r="BN33" s="117">
        <v>13</v>
      </c>
      <c r="BO33" s="118">
        <f>IF(P33=0,"",IF(BN33=0,"",(BN33/P33)))</f>
        <v>0.43333333333333</v>
      </c>
      <c r="BP33" s="119">
        <v>8</v>
      </c>
      <c r="BQ33" s="120">
        <f>IFERROR(BP33/BN33,"-")</f>
        <v>0.61538461538462</v>
      </c>
      <c r="BR33" s="121">
        <v>2689000</v>
      </c>
      <c r="BS33" s="122">
        <f>IFERROR(BR33/BN33,"-")</f>
        <v>206846.15384615</v>
      </c>
      <c r="BT33" s="123">
        <v>3</v>
      </c>
      <c r="BU33" s="123">
        <v>3</v>
      </c>
      <c r="BV33" s="123">
        <v>2</v>
      </c>
      <c r="BW33" s="124">
        <v>10</v>
      </c>
      <c r="BX33" s="125">
        <f>IF(P33=0,"",IF(BW33=0,"",(BW33/P33)))</f>
        <v>0.33333333333333</v>
      </c>
      <c r="BY33" s="126">
        <v>4</v>
      </c>
      <c r="BZ33" s="127">
        <f>IFERROR(BY33/BW33,"-")</f>
        <v>0.4</v>
      </c>
      <c r="CA33" s="128">
        <v>93000</v>
      </c>
      <c r="CB33" s="129">
        <f>IFERROR(CA33/BW33,"-")</f>
        <v>9300</v>
      </c>
      <c r="CC33" s="130">
        <v>2</v>
      </c>
      <c r="CD33" s="130"/>
      <c r="CE33" s="130">
        <v>2</v>
      </c>
      <c r="CF33" s="131">
        <v>3</v>
      </c>
      <c r="CG33" s="132">
        <f>IF(P33=0,"",IF(CF33=0,"",(CF33/P33)))</f>
        <v>0.1</v>
      </c>
      <c r="CH33" s="133">
        <v>2</v>
      </c>
      <c r="CI33" s="134">
        <f>IFERROR(CH33/CF33,"-")</f>
        <v>0.66666666666667</v>
      </c>
      <c r="CJ33" s="135">
        <v>13000</v>
      </c>
      <c r="CK33" s="136">
        <f>IFERROR(CJ33/CF33,"-")</f>
        <v>4333.3333333333</v>
      </c>
      <c r="CL33" s="137">
        <v>2</v>
      </c>
      <c r="CM33" s="137"/>
      <c r="CN33" s="137"/>
      <c r="CO33" s="138">
        <v>13</v>
      </c>
      <c r="CP33" s="139">
        <v>1136000</v>
      </c>
      <c r="CQ33" s="139">
        <v>2593000</v>
      </c>
      <c r="CR33" s="139"/>
      <c r="CS33" s="140" t="str">
        <f>IF(AND(CQ33=0,CR33=0),"",IF(AND(CQ33&lt;=100000,CR33&lt;=100000),"",IF(CQ33/CP33&gt;0.7,"男高",IF(CR33/CP33&gt;0.7,"女高",""))))</f>
        <v>男高</v>
      </c>
    </row>
    <row r="34" spans="1:98">
      <c r="A34" s="78">
        <f>AB34</f>
        <v>0.19333333333333</v>
      </c>
      <c r="B34" s="189" t="s">
        <v>131</v>
      </c>
      <c r="C34" s="189"/>
      <c r="D34" s="189" t="s">
        <v>112</v>
      </c>
      <c r="E34" s="189" t="s">
        <v>113</v>
      </c>
      <c r="F34" s="189" t="s">
        <v>65</v>
      </c>
      <c r="G34" s="88" t="s">
        <v>132</v>
      </c>
      <c r="H34" s="88" t="s">
        <v>133</v>
      </c>
      <c r="I34" s="88" t="s">
        <v>134</v>
      </c>
      <c r="J34" s="180">
        <v>150000</v>
      </c>
      <c r="K34" s="79">
        <v>9</v>
      </c>
      <c r="L34" s="79">
        <v>0</v>
      </c>
      <c r="M34" s="79">
        <v>30</v>
      </c>
      <c r="N34" s="89">
        <v>4</v>
      </c>
      <c r="O34" s="90">
        <v>0</v>
      </c>
      <c r="P34" s="91">
        <f>N34+O34</f>
        <v>4</v>
      </c>
      <c r="Q34" s="80">
        <f>IFERROR(P34/M34,"-")</f>
        <v>0.13333333333333</v>
      </c>
      <c r="R34" s="79">
        <v>0</v>
      </c>
      <c r="S34" s="79">
        <v>0</v>
      </c>
      <c r="T34" s="80">
        <f>IFERROR(R34/(P34),"-")</f>
        <v>0</v>
      </c>
      <c r="U34" s="186">
        <f>IFERROR(J34/SUM(N34:O37),"-")</f>
        <v>7894.7368421053</v>
      </c>
      <c r="V34" s="82">
        <v>0</v>
      </c>
      <c r="W34" s="80">
        <f>IF(P34=0,"-",V34/P34)</f>
        <v>0</v>
      </c>
      <c r="X34" s="185">
        <v>0</v>
      </c>
      <c r="Y34" s="186">
        <f>IFERROR(X34/P34,"-")</f>
        <v>0</v>
      </c>
      <c r="Z34" s="186" t="str">
        <f>IFERROR(X34/V34,"-")</f>
        <v>-</v>
      </c>
      <c r="AA34" s="180">
        <f>SUM(X34:X37)-SUM(J34:J37)</f>
        <v>-121000</v>
      </c>
      <c r="AB34" s="83">
        <f>SUM(X34:X37)/SUM(J34:J37)</f>
        <v>0.19333333333333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>
        <v>1</v>
      </c>
      <c r="AN34" s="99">
        <f>IF(P34=0,"",IF(AM34=0,"",(AM34/P34)))</f>
        <v>0.25</v>
      </c>
      <c r="AO34" s="98"/>
      <c r="AP34" s="100">
        <f>IFERROR(AO34/AM34,"-")</f>
        <v>0</v>
      </c>
      <c r="AQ34" s="101"/>
      <c r="AR34" s="102">
        <f>IFERROR(AQ34/AM34,"-")</f>
        <v>0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2</v>
      </c>
      <c r="BO34" s="118">
        <f>IF(P34=0,"",IF(BN34=0,"",(BN34/P34)))</f>
        <v>0.5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>
        <v>1</v>
      </c>
      <c r="CG34" s="132">
        <f>IF(P34=0,"",IF(CF34=0,"",(CF34/P34)))</f>
        <v>0.25</v>
      </c>
      <c r="CH34" s="133"/>
      <c r="CI34" s="134">
        <f>IFERROR(CH34/CF34,"-")</f>
        <v>0</v>
      </c>
      <c r="CJ34" s="135"/>
      <c r="CK34" s="136">
        <f>IFERROR(CJ34/CF34,"-")</f>
        <v>0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135</v>
      </c>
      <c r="C35" s="189"/>
      <c r="D35" s="189" t="s">
        <v>120</v>
      </c>
      <c r="E35" s="189" t="s">
        <v>121</v>
      </c>
      <c r="F35" s="189" t="s">
        <v>65</v>
      </c>
      <c r="G35" s="88"/>
      <c r="H35" s="88" t="s">
        <v>133</v>
      </c>
      <c r="I35" s="88" t="s">
        <v>136</v>
      </c>
      <c r="J35" s="180"/>
      <c r="K35" s="79">
        <v>5</v>
      </c>
      <c r="L35" s="79">
        <v>0</v>
      </c>
      <c r="M35" s="79">
        <v>45</v>
      </c>
      <c r="N35" s="89">
        <v>1</v>
      </c>
      <c r="O35" s="90">
        <v>0</v>
      </c>
      <c r="P35" s="91">
        <f>N35+O35</f>
        <v>1</v>
      </c>
      <c r="Q35" s="80">
        <f>IFERROR(P35/M35,"-")</f>
        <v>0.022222222222222</v>
      </c>
      <c r="R35" s="79">
        <v>0</v>
      </c>
      <c r="S35" s="79">
        <v>1</v>
      </c>
      <c r="T35" s="80">
        <f>IFERROR(R35/(P35),"-")</f>
        <v>0</v>
      </c>
      <c r="U35" s="186"/>
      <c r="V35" s="82">
        <v>0</v>
      </c>
      <c r="W35" s="80">
        <f>IF(P35=0,"-",V35/P35)</f>
        <v>0</v>
      </c>
      <c r="X35" s="185">
        <v>0</v>
      </c>
      <c r="Y35" s="186">
        <f>IFERROR(X35/P35,"-")</f>
        <v>0</v>
      </c>
      <c r="Z35" s="186" t="str">
        <f>IFERROR(X35/V35,"-")</f>
        <v>-</v>
      </c>
      <c r="AA35" s="18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1</v>
      </c>
      <c r="BO35" s="118">
        <f>IF(P35=0,"",IF(BN35=0,"",(BN35/P35)))</f>
        <v>1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189" t="s">
        <v>137</v>
      </c>
      <c r="C36" s="189"/>
      <c r="D36" s="189" t="s">
        <v>117</v>
      </c>
      <c r="E36" s="189" t="s">
        <v>118</v>
      </c>
      <c r="F36" s="189" t="s">
        <v>65</v>
      </c>
      <c r="G36" s="88"/>
      <c r="H36" s="88" t="s">
        <v>133</v>
      </c>
      <c r="I36" s="88" t="s">
        <v>138</v>
      </c>
      <c r="J36" s="180"/>
      <c r="K36" s="79">
        <v>5</v>
      </c>
      <c r="L36" s="79">
        <v>0</v>
      </c>
      <c r="M36" s="79">
        <v>11</v>
      </c>
      <c r="N36" s="89">
        <v>1</v>
      </c>
      <c r="O36" s="90">
        <v>0</v>
      </c>
      <c r="P36" s="91">
        <f>N36+O36</f>
        <v>1</v>
      </c>
      <c r="Q36" s="80">
        <f>IFERROR(P36/M36,"-")</f>
        <v>0.090909090909091</v>
      </c>
      <c r="R36" s="79">
        <v>0</v>
      </c>
      <c r="S36" s="79">
        <v>0</v>
      </c>
      <c r="T36" s="80">
        <f>IFERROR(R36/(P36),"-")</f>
        <v>0</v>
      </c>
      <c r="U36" s="186"/>
      <c r="V36" s="82">
        <v>0</v>
      </c>
      <c r="W36" s="80">
        <f>IF(P36=0,"-",V36/P36)</f>
        <v>0</v>
      </c>
      <c r="X36" s="185">
        <v>0</v>
      </c>
      <c r="Y36" s="186">
        <f>IFERROR(X36/P36,"-")</f>
        <v>0</v>
      </c>
      <c r="Z36" s="186" t="str">
        <f>IFERROR(X36/V36,"-")</f>
        <v>-</v>
      </c>
      <c r="AA36" s="18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/>
      <c r="BO36" s="118">
        <f>IF(P36=0,"",IF(BN36=0,"",(BN36/P36)))</f>
        <v>0</v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>
        <v>1</v>
      </c>
      <c r="BX36" s="125">
        <f>IF(P36=0,"",IF(BW36=0,"",(BW36/P36)))</f>
        <v>1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139</v>
      </c>
      <c r="C37" s="189"/>
      <c r="D37" s="189" t="s">
        <v>76</v>
      </c>
      <c r="E37" s="189" t="s">
        <v>76</v>
      </c>
      <c r="F37" s="189" t="s">
        <v>77</v>
      </c>
      <c r="G37" s="88"/>
      <c r="H37" s="88"/>
      <c r="I37" s="88"/>
      <c r="J37" s="180"/>
      <c r="K37" s="79">
        <v>52</v>
      </c>
      <c r="L37" s="79">
        <v>34</v>
      </c>
      <c r="M37" s="79">
        <v>9</v>
      </c>
      <c r="N37" s="89">
        <v>13</v>
      </c>
      <c r="O37" s="90">
        <v>0</v>
      </c>
      <c r="P37" s="91">
        <f>N37+O37</f>
        <v>13</v>
      </c>
      <c r="Q37" s="80">
        <f>IFERROR(P37/M37,"-")</f>
        <v>1.4444444444444</v>
      </c>
      <c r="R37" s="79">
        <v>2</v>
      </c>
      <c r="S37" s="79">
        <v>4</v>
      </c>
      <c r="T37" s="80">
        <f>IFERROR(R37/(P37),"-")</f>
        <v>0.15384615384615</v>
      </c>
      <c r="U37" s="186"/>
      <c r="V37" s="82">
        <v>3</v>
      </c>
      <c r="W37" s="80">
        <f>IF(P37=0,"-",V37/P37)</f>
        <v>0.23076923076923</v>
      </c>
      <c r="X37" s="185">
        <v>29000</v>
      </c>
      <c r="Y37" s="186">
        <f>IFERROR(X37/P37,"-")</f>
        <v>2230.7692307692</v>
      </c>
      <c r="Z37" s="186">
        <f>IFERROR(X37/V37,"-")</f>
        <v>9666.6666666667</v>
      </c>
      <c r="AA37" s="18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>
        <v>1</v>
      </c>
      <c r="AW37" s="105">
        <f>IF(P37=0,"",IF(AV37=0,"",(AV37/P37)))</f>
        <v>0.076923076923077</v>
      </c>
      <c r="AX37" s="104"/>
      <c r="AY37" s="106">
        <f>IFERROR(AX37/AV37,"-")</f>
        <v>0</v>
      </c>
      <c r="AZ37" s="107"/>
      <c r="BA37" s="108">
        <f>IFERROR(AZ37/AV37,"-")</f>
        <v>0</v>
      </c>
      <c r="BB37" s="109"/>
      <c r="BC37" s="109"/>
      <c r="BD37" s="109"/>
      <c r="BE37" s="110">
        <v>1</v>
      </c>
      <c r="BF37" s="111">
        <f>IF(P37=0,"",IF(BE37=0,"",(BE37/P37)))</f>
        <v>0.076923076923077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6</v>
      </c>
      <c r="BO37" s="118">
        <f>IF(P37=0,"",IF(BN37=0,"",(BN37/P37)))</f>
        <v>0.46153846153846</v>
      </c>
      <c r="BP37" s="119">
        <v>2</v>
      </c>
      <c r="BQ37" s="120">
        <f>IFERROR(BP37/BN37,"-")</f>
        <v>0.33333333333333</v>
      </c>
      <c r="BR37" s="121">
        <v>21000</v>
      </c>
      <c r="BS37" s="122">
        <f>IFERROR(BR37/BN37,"-")</f>
        <v>3500</v>
      </c>
      <c r="BT37" s="123"/>
      <c r="BU37" s="123">
        <v>1</v>
      </c>
      <c r="BV37" s="123">
        <v>1</v>
      </c>
      <c r="BW37" s="124">
        <v>4</v>
      </c>
      <c r="BX37" s="125">
        <f>IF(P37=0,"",IF(BW37=0,"",(BW37/P37)))</f>
        <v>0.30769230769231</v>
      </c>
      <c r="BY37" s="126">
        <v>2</v>
      </c>
      <c r="BZ37" s="127">
        <f>IFERROR(BY37/BW37,"-")</f>
        <v>0.5</v>
      </c>
      <c r="CA37" s="128">
        <v>15000</v>
      </c>
      <c r="CB37" s="129">
        <f>IFERROR(CA37/BW37,"-")</f>
        <v>3750</v>
      </c>
      <c r="CC37" s="130">
        <v>1</v>
      </c>
      <c r="CD37" s="130"/>
      <c r="CE37" s="130">
        <v>1</v>
      </c>
      <c r="CF37" s="131">
        <v>1</v>
      </c>
      <c r="CG37" s="132">
        <f>IF(P37=0,"",IF(CF37=0,"",(CF37/P37)))</f>
        <v>0.076923076923077</v>
      </c>
      <c r="CH37" s="133">
        <v>1</v>
      </c>
      <c r="CI37" s="134">
        <f>IFERROR(CH37/CF37,"-")</f>
        <v>1</v>
      </c>
      <c r="CJ37" s="135">
        <v>4000</v>
      </c>
      <c r="CK37" s="136">
        <f>IFERROR(CJ37/CF37,"-")</f>
        <v>4000</v>
      </c>
      <c r="CL37" s="137"/>
      <c r="CM37" s="137">
        <v>1</v>
      </c>
      <c r="CN37" s="137"/>
      <c r="CO37" s="138">
        <v>3</v>
      </c>
      <c r="CP37" s="139">
        <v>29000</v>
      </c>
      <c r="CQ37" s="139">
        <v>12000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3.1944444444444</v>
      </c>
      <c r="B38" s="189" t="s">
        <v>140</v>
      </c>
      <c r="C38" s="189"/>
      <c r="D38" s="189" t="s">
        <v>103</v>
      </c>
      <c r="E38" s="189" t="s">
        <v>104</v>
      </c>
      <c r="F38" s="189" t="s">
        <v>65</v>
      </c>
      <c r="G38" s="88" t="s">
        <v>141</v>
      </c>
      <c r="H38" s="88" t="s">
        <v>89</v>
      </c>
      <c r="I38" s="191" t="s">
        <v>83</v>
      </c>
      <c r="J38" s="180">
        <v>108000</v>
      </c>
      <c r="K38" s="79">
        <v>16</v>
      </c>
      <c r="L38" s="79">
        <v>0</v>
      </c>
      <c r="M38" s="79">
        <v>47</v>
      </c>
      <c r="N38" s="89">
        <v>3</v>
      </c>
      <c r="O38" s="90">
        <v>0</v>
      </c>
      <c r="P38" s="91">
        <f>N38+O38</f>
        <v>3</v>
      </c>
      <c r="Q38" s="80">
        <f>IFERROR(P38/M38,"-")</f>
        <v>0.063829787234043</v>
      </c>
      <c r="R38" s="79">
        <v>0</v>
      </c>
      <c r="S38" s="79">
        <v>3</v>
      </c>
      <c r="T38" s="80">
        <f>IFERROR(R38/(P38),"-")</f>
        <v>0</v>
      </c>
      <c r="U38" s="186">
        <f>IFERROR(J38/SUM(N38:O39),"-")</f>
        <v>15428.571428571</v>
      </c>
      <c r="V38" s="82">
        <v>1</v>
      </c>
      <c r="W38" s="80">
        <f>IF(P38=0,"-",V38/P38)</f>
        <v>0.33333333333333</v>
      </c>
      <c r="X38" s="185">
        <v>330000</v>
      </c>
      <c r="Y38" s="186">
        <f>IFERROR(X38/P38,"-")</f>
        <v>110000</v>
      </c>
      <c r="Z38" s="186">
        <f>IFERROR(X38/V38,"-")</f>
        <v>330000</v>
      </c>
      <c r="AA38" s="180">
        <f>SUM(X38:X39)-SUM(J38:J39)</f>
        <v>237000</v>
      </c>
      <c r="AB38" s="83">
        <f>SUM(X38:X39)/SUM(J38:J39)</f>
        <v>3.1944444444444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1</v>
      </c>
      <c r="BO38" s="118">
        <f>IF(P38=0,"",IF(BN38=0,"",(BN38/P38)))</f>
        <v>0.33333333333333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>
        <v>1</v>
      </c>
      <c r="BX38" s="125">
        <f>IF(P38=0,"",IF(BW38=0,"",(BW38/P38)))</f>
        <v>0.33333333333333</v>
      </c>
      <c r="BY38" s="126">
        <v>1</v>
      </c>
      <c r="BZ38" s="127">
        <f>IFERROR(BY38/BW38,"-")</f>
        <v>1</v>
      </c>
      <c r="CA38" s="128">
        <v>330000</v>
      </c>
      <c r="CB38" s="129">
        <f>IFERROR(CA38/BW38,"-")</f>
        <v>330000</v>
      </c>
      <c r="CC38" s="130"/>
      <c r="CD38" s="130"/>
      <c r="CE38" s="130">
        <v>1</v>
      </c>
      <c r="CF38" s="131">
        <v>1</v>
      </c>
      <c r="CG38" s="132">
        <f>IF(P38=0,"",IF(CF38=0,"",(CF38/P38)))</f>
        <v>0.33333333333333</v>
      </c>
      <c r="CH38" s="133"/>
      <c r="CI38" s="134">
        <f>IFERROR(CH38/CF38,"-")</f>
        <v>0</v>
      </c>
      <c r="CJ38" s="135"/>
      <c r="CK38" s="136">
        <f>IFERROR(CJ38/CF38,"-")</f>
        <v>0</v>
      </c>
      <c r="CL38" s="137"/>
      <c r="CM38" s="137"/>
      <c r="CN38" s="137"/>
      <c r="CO38" s="138">
        <v>1</v>
      </c>
      <c r="CP38" s="139">
        <v>330000</v>
      </c>
      <c r="CQ38" s="139">
        <v>330000</v>
      </c>
      <c r="CR38" s="139"/>
      <c r="CS38" s="140" t="str">
        <f>IF(AND(CQ38=0,CR38=0),"",IF(AND(CQ38&lt;=100000,CR38&lt;=100000),"",IF(CQ38/CP38&gt;0.7,"男高",IF(CR38/CP38&gt;0.7,"女高",""))))</f>
        <v>男高</v>
      </c>
    </row>
    <row r="39" spans="1:98">
      <c r="A39" s="78"/>
      <c r="B39" s="189" t="s">
        <v>142</v>
      </c>
      <c r="C39" s="189"/>
      <c r="D39" s="189" t="s">
        <v>103</v>
      </c>
      <c r="E39" s="189" t="s">
        <v>104</v>
      </c>
      <c r="F39" s="189" t="s">
        <v>77</v>
      </c>
      <c r="G39" s="88"/>
      <c r="H39" s="88"/>
      <c r="I39" s="88"/>
      <c r="J39" s="180"/>
      <c r="K39" s="79">
        <v>33</v>
      </c>
      <c r="L39" s="79">
        <v>18</v>
      </c>
      <c r="M39" s="79">
        <v>1</v>
      </c>
      <c r="N39" s="89">
        <v>4</v>
      </c>
      <c r="O39" s="90">
        <v>0</v>
      </c>
      <c r="P39" s="91">
        <f>N39+O39</f>
        <v>4</v>
      </c>
      <c r="Q39" s="80">
        <f>IFERROR(P39/M39,"-")</f>
        <v>4</v>
      </c>
      <c r="R39" s="79">
        <v>0</v>
      </c>
      <c r="S39" s="79">
        <v>3</v>
      </c>
      <c r="T39" s="80">
        <f>IFERROR(R39/(P39),"-")</f>
        <v>0</v>
      </c>
      <c r="U39" s="186"/>
      <c r="V39" s="82">
        <v>1</v>
      </c>
      <c r="W39" s="80">
        <f>IF(P39=0,"-",V39/P39)</f>
        <v>0.25</v>
      </c>
      <c r="X39" s="185">
        <v>15000</v>
      </c>
      <c r="Y39" s="186">
        <f>IFERROR(X39/P39,"-")</f>
        <v>3750</v>
      </c>
      <c r="Z39" s="186">
        <f>IFERROR(X39/V39,"-")</f>
        <v>15000</v>
      </c>
      <c r="AA39" s="180"/>
      <c r="AB39" s="83"/>
      <c r="AC39" s="77"/>
      <c r="AD39" s="92">
        <v>1</v>
      </c>
      <c r="AE39" s="93">
        <f>IF(P39=0,"",IF(AD39=0,"",(AD39/P39)))</f>
        <v>0.25</v>
      </c>
      <c r="AF39" s="92"/>
      <c r="AG39" s="94">
        <f>IFERROR(AF39/AD39,"-")</f>
        <v>0</v>
      </c>
      <c r="AH39" s="95"/>
      <c r="AI39" s="96">
        <f>IFERROR(AH39/AD39,"-")</f>
        <v>0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1</v>
      </c>
      <c r="BF39" s="111">
        <f>IF(P39=0,"",IF(BE39=0,"",(BE39/P39)))</f>
        <v>0.25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1</v>
      </c>
      <c r="BO39" s="118">
        <f>IF(P39=0,"",IF(BN39=0,"",(BN39/P39)))</f>
        <v>0.25</v>
      </c>
      <c r="BP39" s="119">
        <v>1</v>
      </c>
      <c r="BQ39" s="120">
        <f>IFERROR(BP39/BN39,"-")</f>
        <v>1</v>
      </c>
      <c r="BR39" s="121">
        <v>15000</v>
      </c>
      <c r="BS39" s="122">
        <f>IFERROR(BR39/BN39,"-")</f>
        <v>15000</v>
      </c>
      <c r="BT39" s="123"/>
      <c r="BU39" s="123">
        <v>1</v>
      </c>
      <c r="BV39" s="123"/>
      <c r="BW39" s="124">
        <v>1</v>
      </c>
      <c r="BX39" s="125">
        <f>IF(P39=0,"",IF(BW39=0,"",(BW39/P39)))</f>
        <v>0.25</v>
      </c>
      <c r="BY39" s="126"/>
      <c r="BZ39" s="127">
        <f>IFERROR(BY39/BW39,"-")</f>
        <v>0</v>
      </c>
      <c r="CA39" s="128"/>
      <c r="CB39" s="129">
        <f>IFERROR(CA39/BW39,"-")</f>
        <v>0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1</v>
      </c>
      <c r="CP39" s="139">
        <v>15000</v>
      </c>
      <c r="CQ39" s="139">
        <v>15000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>
        <f>AB40</f>
        <v>0.24305555555556</v>
      </c>
      <c r="B40" s="189" t="s">
        <v>143</v>
      </c>
      <c r="C40" s="189"/>
      <c r="D40" s="189" t="s">
        <v>93</v>
      </c>
      <c r="E40" s="189" t="s">
        <v>94</v>
      </c>
      <c r="F40" s="189" t="s">
        <v>65</v>
      </c>
      <c r="G40" s="88" t="s">
        <v>66</v>
      </c>
      <c r="H40" s="88" t="s">
        <v>89</v>
      </c>
      <c r="I40" s="88" t="s">
        <v>144</v>
      </c>
      <c r="J40" s="180">
        <v>144000</v>
      </c>
      <c r="K40" s="79">
        <v>8</v>
      </c>
      <c r="L40" s="79">
        <v>0</v>
      </c>
      <c r="M40" s="79">
        <v>35</v>
      </c>
      <c r="N40" s="89">
        <v>3</v>
      </c>
      <c r="O40" s="90">
        <v>0</v>
      </c>
      <c r="P40" s="91">
        <f>N40+O40</f>
        <v>3</v>
      </c>
      <c r="Q40" s="80">
        <f>IFERROR(P40/M40,"-")</f>
        <v>0.085714285714286</v>
      </c>
      <c r="R40" s="79">
        <v>0</v>
      </c>
      <c r="S40" s="79">
        <v>1</v>
      </c>
      <c r="T40" s="80">
        <f>IFERROR(R40/(P40),"-")</f>
        <v>0</v>
      </c>
      <c r="U40" s="186">
        <f>IFERROR(J40/SUM(N40:O41),"-")</f>
        <v>24000</v>
      </c>
      <c r="V40" s="82">
        <v>0</v>
      </c>
      <c r="W40" s="80">
        <f>IF(P40=0,"-",V40/P40)</f>
        <v>0</v>
      </c>
      <c r="X40" s="185">
        <v>0</v>
      </c>
      <c r="Y40" s="186">
        <f>IFERROR(X40/P40,"-")</f>
        <v>0</v>
      </c>
      <c r="Z40" s="186" t="str">
        <f>IFERROR(X40/V40,"-")</f>
        <v>-</v>
      </c>
      <c r="AA40" s="180">
        <f>SUM(X40:X41)-SUM(J40:J41)</f>
        <v>-109000</v>
      </c>
      <c r="AB40" s="83">
        <f>SUM(X40:X41)/SUM(J40:J41)</f>
        <v>0.24305555555556</v>
      </c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1</v>
      </c>
      <c r="BF40" s="111">
        <f>IF(P40=0,"",IF(BE40=0,"",(BE40/P40)))</f>
        <v>0.33333333333333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1</v>
      </c>
      <c r="BO40" s="118">
        <f>IF(P40=0,"",IF(BN40=0,"",(BN40/P40)))</f>
        <v>0.33333333333333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>
        <v>1</v>
      </c>
      <c r="BX40" s="125">
        <f>IF(P40=0,"",IF(BW40=0,"",(BW40/P40)))</f>
        <v>0.33333333333333</v>
      </c>
      <c r="BY40" s="126"/>
      <c r="BZ40" s="127">
        <f>IFERROR(BY40/BW40,"-")</f>
        <v>0</v>
      </c>
      <c r="CA40" s="128"/>
      <c r="CB40" s="129">
        <f>IFERROR(CA40/BW40,"-")</f>
        <v>0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145</v>
      </c>
      <c r="C41" s="189"/>
      <c r="D41" s="189" t="s">
        <v>93</v>
      </c>
      <c r="E41" s="189" t="s">
        <v>94</v>
      </c>
      <c r="F41" s="189" t="s">
        <v>77</v>
      </c>
      <c r="G41" s="88"/>
      <c r="H41" s="88"/>
      <c r="I41" s="88"/>
      <c r="J41" s="180"/>
      <c r="K41" s="79">
        <v>11</v>
      </c>
      <c r="L41" s="79">
        <v>10</v>
      </c>
      <c r="M41" s="79">
        <v>7</v>
      </c>
      <c r="N41" s="89">
        <v>3</v>
      </c>
      <c r="O41" s="90">
        <v>0</v>
      </c>
      <c r="P41" s="91">
        <f>N41+O41</f>
        <v>3</v>
      </c>
      <c r="Q41" s="80">
        <f>IFERROR(P41/M41,"-")</f>
        <v>0.42857142857143</v>
      </c>
      <c r="R41" s="79">
        <v>0</v>
      </c>
      <c r="S41" s="79">
        <v>2</v>
      </c>
      <c r="T41" s="80">
        <f>IFERROR(R41/(P41),"-")</f>
        <v>0</v>
      </c>
      <c r="U41" s="186"/>
      <c r="V41" s="82">
        <v>1</v>
      </c>
      <c r="W41" s="80">
        <f>IF(P41=0,"-",V41/P41)</f>
        <v>0.33333333333333</v>
      </c>
      <c r="X41" s="185">
        <v>35000</v>
      </c>
      <c r="Y41" s="186">
        <f>IFERROR(X41/P41,"-")</f>
        <v>11666.666666667</v>
      </c>
      <c r="Z41" s="186">
        <f>IFERROR(X41/V41,"-")</f>
        <v>35000</v>
      </c>
      <c r="AA41" s="18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2</v>
      </c>
      <c r="BF41" s="111">
        <f>IF(P41=0,"",IF(BE41=0,"",(BE41/P41)))</f>
        <v>0.66666666666667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/>
      <c r="BO41" s="118">
        <f>IF(P41=0,"",IF(BN41=0,"",(BN41/P41)))</f>
        <v>0</v>
      </c>
      <c r="BP41" s="119"/>
      <c r="BQ41" s="120" t="str">
        <f>IFERROR(BP41/BN41,"-")</f>
        <v>-</v>
      </c>
      <c r="BR41" s="121"/>
      <c r="BS41" s="122" t="str">
        <f>IFERROR(BR41/BN41,"-")</f>
        <v>-</v>
      </c>
      <c r="BT41" s="123"/>
      <c r="BU41" s="123"/>
      <c r="BV41" s="123"/>
      <c r="BW41" s="124">
        <v>1</v>
      </c>
      <c r="BX41" s="125">
        <f>IF(P41=0,"",IF(BW41=0,"",(BW41/P41)))</f>
        <v>0.33333333333333</v>
      </c>
      <c r="BY41" s="126">
        <v>1</v>
      </c>
      <c r="BZ41" s="127">
        <f>IFERROR(BY41/BW41,"-")</f>
        <v>1</v>
      </c>
      <c r="CA41" s="128">
        <v>35000</v>
      </c>
      <c r="CB41" s="129">
        <f>IFERROR(CA41/BW41,"-")</f>
        <v>35000</v>
      </c>
      <c r="CC41" s="130"/>
      <c r="CD41" s="130"/>
      <c r="CE41" s="130">
        <v>1</v>
      </c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1</v>
      </c>
      <c r="CP41" s="139">
        <v>35000</v>
      </c>
      <c r="CQ41" s="139">
        <v>35000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>
        <f>AB42</f>
        <v>4.1481481481481</v>
      </c>
      <c r="B42" s="189" t="s">
        <v>146</v>
      </c>
      <c r="C42" s="189"/>
      <c r="D42" s="189" t="s">
        <v>103</v>
      </c>
      <c r="E42" s="189" t="s">
        <v>104</v>
      </c>
      <c r="F42" s="189" t="s">
        <v>65</v>
      </c>
      <c r="G42" s="88" t="s">
        <v>147</v>
      </c>
      <c r="H42" s="88" t="s">
        <v>89</v>
      </c>
      <c r="I42" s="191" t="s">
        <v>83</v>
      </c>
      <c r="J42" s="180">
        <v>108000</v>
      </c>
      <c r="K42" s="79">
        <v>23</v>
      </c>
      <c r="L42" s="79">
        <v>0</v>
      </c>
      <c r="M42" s="79">
        <v>41</v>
      </c>
      <c r="N42" s="89">
        <v>3</v>
      </c>
      <c r="O42" s="90">
        <v>0</v>
      </c>
      <c r="P42" s="91">
        <f>N42+O42</f>
        <v>3</v>
      </c>
      <c r="Q42" s="80">
        <f>IFERROR(P42/M42,"-")</f>
        <v>0.073170731707317</v>
      </c>
      <c r="R42" s="79">
        <v>1</v>
      </c>
      <c r="S42" s="79">
        <v>0</v>
      </c>
      <c r="T42" s="80">
        <f>IFERROR(R42/(P42),"-")</f>
        <v>0.33333333333333</v>
      </c>
      <c r="U42" s="186">
        <f>IFERROR(J42/SUM(N42:O43),"-")</f>
        <v>13500</v>
      </c>
      <c r="V42" s="82">
        <v>1</v>
      </c>
      <c r="W42" s="80">
        <f>IF(P42=0,"-",V42/P42)</f>
        <v>0.33333333333333</v>
      </c>
      <c r="X42" s="185">
        <v>378000</v>
      </c>
      <c r="Y42" s="186">
        <f>IFERROR(X42/P42,"-")</f>
        <v>126000</v>
      </c>
      <c r="Z42" s="186">
        <f>IFERROR(X42/V42,"-")</f>
        <v>378000</v>
      </c>
      <c r="AA42" s="180">
        <f>SUM(X42:X43)-SUM(J42:J43)</f>
        <v>340000</v>
      </c>
      <c r="AB42" s="83">
        <f>SUM(X42:X43)/SUM(J42:J43)</f>
        <v>4.1481481481481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1</v>
      </c>
      <c r="BF42" s="111">
        <f>IF(P42=0,"",IF(BE42=0,"",(BE42/P42)))</f>
        <v>0.33333333333333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>
        <v>1</v>
      </c>
      <c r="BO42" s="118">
        <f>IF(P42=0,"",IF(BN42=0,"",(BN42/P42)))</f>
        <v>0.33333333333333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>
        <v>1</v>
      </c>
      <c r="BX42" s="125">
        <f>IF(P42=0,"",IF(BW42=0,"",(BW42/P42)))</f>
        <v>0.33333333333333</v>
      </c>
      <c r="BY42" s="126">
        <v>1</v>
      </c>
      <c r="BZ42" s="127">
        <f>IFERROR(BY42/BW42,"-")</f>
        <v>1</v>
      </c>
      <c r="CA42" s="128">
        <v>378000</v>
      </c>
      <c r="CB42" s="129">
        <f>IFERROR(CA42/BW42,"-")</f>
        <v>378000</v>
      </c>
      <c r="CC42" s="130"/>
      <c r="CD42" s="130"/>
      <c r="CE42" s="130">
        <v>1</v>
      </c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1</v>
      </c>
      <c r="CP42" s="139">
        <v>378000</v>
      </c>
      <c r="CQ42" s="139">
        <v>378000</v>
      </c>
      <c r="CR42" s="139"/>
      <c r="CS42" s="140" t="str">
        <f>IF(AND(CQ42=0,CR42=0),"",IF(AND(CQ42&lt;=100000,CR42&lt;=100000),"",IF(CQ42/CP42&gt;0.7,"男高",IF(CR42/CP42&gt;0.7,"女高",""))))</f>
        <v>男高</v>
      </c>
    </row>
    <row r="43" spans="1:98">
      <c r="A43" s="78"/>
      <c r="B43" s="189" t="s">
        <v>148</v>
      </c>
      <c r="C43" s="189"/>
      <c r="D43" s="189" t="s">
        <v>103</v>
      </c>
      <c r="E43" s="189" t="s">
        <v>104</v>
      </c>
      <c r="F43" s="189" t="s">
        <v>77</v>
      </c>
      <c r="G43" s="88"/>
      <c r="H43" s="88"/>
      <c r="I43" s="88"/>
      <c r="J43" s="180"/>
      <c r="K43" s="79">
        <v>83</v>
      </c>
      <c r="L43" s="79">
        <v>19</v>
      </c>
      <c r="M43" s="79">
        <v>6</v>
      </c>
      <c r="N43" s="89">
        <v>5</v>
      </c>
      <c r="O43" s="90">
        <v>0</v>
      </c>
      <c r="P43" s="91">
        <f>N43+O43</f>
        <v>5</v>
      </c>
      <c r="Q43" s="80">
        <f>IFERROR(P43/M43,"-")</f>
        <v>0.83333333333333</v>
      </c>
      <c r="R43" s="79">
        <v>2</v>
      </c>
      <c r="S43" s="79">
        <v>1</v>
      </c>
      <c r="T43" s="80">
        <f>IFERROR(R43/(P43),"-")</f>
        <v>0.4</v>
      </c>
      <c r="U43" s="186"/>
      <c r="V43" s="82">
        <v>2</v>
      </c>
      <c r="W43" s="80">
        <f>IF(P43=0,"-",V43/P43)</f>
        <v>0.4</v>
      </c>
      <c r="X43" s="185">
        <v>70000</v>
      </c>
      <c r="Y43" s="186">
        <f>IFERROR(X43/P43,"-")</f>
        <v>14000</v>
      </c>
      <c r="Z43" s="186">
        <f>IFERROR(X43/V43,"-")</f>
        <v>35000</v>
      </c>
      <c r="AA43" s="18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1</v>
      </c>
      <c r="BF43" s="111">
        <f>IF(P43=0,"",IF(BE43=0,"",(BE43/P43)))</f>
        <v>0.2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>
        <v>4</v>
      </c>
      <c r="BO43" s="118">
        <f>IF(P43=0,"",IF(BN43=0,"",(BN43/P43)))</f>
        <v>0.8</v>
      </c>
      <c r="BP43" s="119">
        <v>2</v>
      </c>
      <c r="BQ43" s="120">
        <f>IFERROR(BP43/BN43,"-")</f>
        <v>0.5</v>
      </c>
      <c r="BR43" s="121">
        <v>70000</v>
      </c>
      <c r="BS43" s="122">
        <f>IFERROR(BR43/BN43,"-")</f>
        <v>17500</v>
      </c>
      <c r="BT43" s="123">
        <v>1</v>
      </c>
      <c r="BU43" s="123"/>
      <c r="BV43" s="123">
        <v>1</v>
      </c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2</v>
      </c>
      <c r="CP43" s="139">
        <v>70000</v>
      </c>
      <c r="CQ43" s="139">
        <v>69000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>
        <f>AB44</f>
        <v>0.33333333333333</v>
      </c>
      <c r="B44" s="189" t="s">
        <v>149</v>
      </c>
      <c r="C44" s="189"/>
      <c r="D44" s="189" t="s">
        <v>86</v>
      </c>
      <c r="E44" s="189" t="s">
        <v>87</v>
      </c>
      <c r="F44" s="189" t="s">
        <v>65</v>
      </c>
      <c r="G44" s="88" t="s">
        <v>70</v>
      </c>
      <c r="H44" s="88" t="s">
        <v>89</v>
      </c>
      <c r="I44" s="191" t="s">
        <v>150</v>
      </c>
      <c r="J44" s="180">
        <v>180000</v>
      </c>
      <c r="K44" s="79">
        <v>17</v>
      </c>
      <c r="L44" s="79">
        <v>0</v>
      </c>
      <c r="M44" s="79">
        <v>57</v>
      </c>
      <c r="N44" s="89">
        <v>8</v>
      </c>
      <c r="O44" s="90">
        <v>0</v>
      </c>
      <c r="P44" s="91">
        <f>N44+O44</f>
        <v>8</v>
      </c>
      <c r="Q44" s="80">
        <f>IFERROR(P44/M44,"-")</f>
        <v>0.14035087719298</v>
      </c>
      <c r="R44" s="79">
        <v>1</v>
      </c>
      <c r="S44" s="79">
        <v>3</v>
      </c>
      <c r="T44" s="80">
        <f>IFERROR(R44/(P44),"-")</f>
        <v>0.125</v>
      </c>
      <c r="U44" s="186">
        <f>IFERROR(J44/SUM(N44:O45),"-")</f>
        <v>16363.636363636</v>
      </c>
      <c r="V44" s="82">
        <v>1</v>
      </c>
      <c r="W44" s="80">
        <f>IF(P44=0,"-",V44/P44)</f>
        <v>0.125</v>
      </c>
      <c r="X44" s="185">
        <v>60000</v>
      </c>
      <c r="Y44" s="186">
        <f>IFERROR(X44/P44,"-")</f>
        <v>7500</v>
      </c>
      <c r="Z44" s="186">
        <f>IFERROR(X44/V44,"-")</f>
        <v>60000</v>
      </c>
      <c r="AA44" s="180">
        <f>SUM(X44:X45)-SUM(J44:J45)</f>
        <v>-120000</v>
      </c>
      <c r="AB44" s="83">
        <f>SUM(X44:X45)/SUM(J44:J45)</f>
        <v>0.33333333333333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4</v>
      </c>
      <c r="BF44" s="111">
        <f>IF(P44=0,"",IF(BE44=0,"",(BE44/P44)))</f>
        <v>0.5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>
        <v>3</v>
      </c>
      <c r="BO44" s="118">
        <f>IF(P44=0,"",IF(BN44=0,"",(BN44/P44)))</f>
        <v>0.375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>
        <v>1</v>
      </c>
      <c r="BX44" s="125">
        <f>IF(P44=0,"",IF(BW44=0,"",(BW44/P44)))</f>
        <v>0.125</v>
      </c>
      <c r="BY44" s="126">
        <v>1</v>
      </c>
      <c r="BZ44" s="127">
        <f>IFERROR(BY44/BW44,"-")</f>
        <v>1</v>
      </c>
      <c r="CA44" s="128">
        <v>60000</v>
      </c>
      <c r="CB44" s="129">
        <f>IFERROR(CA44/BW44,"-")</f>
        <v>60000</v>
      </c>
      <c r="CC44" s="130"/>
      <c r="CD44" s="130"/>
      <c r="CE44" s="130">
        <v>1</v>
      </c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1</v>
      </c>
      <c r="CP44" s="139">
        <v>60000</v>
      </c>
      <c r="CQ44" s="139">
        <v>60000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189" t="s">
        <v>151</v>
      </c>
      <c r="C45" s="189"/>
      <c r="D45" s="189" t="s">
        <v>86</v>
      </c>
      <c r="E45" s="189" t="s">
        <v>87</v>
      </c>
      <c r="F45" s="189" t="s">
        <v>77</v>
      </c>
      <c r="G45" s="88"/>
      <c r="H45" s="88"/>
      <c r="I45" s="88"/>
      <c r="J45" s="180"/>
      <c r="K45" s="79">
        <v>22</v>
      </c>
      <c r="L45" s="79">
        <v>19</v>
      </c>
      <c r="M45" s="79">
        <v>2</v>
      </c>
      <c r="N45" s="89">
        <v>3</v>
      </c>
      <c r="O45" s="90">
        <v>0</v>
      </c>
      <c r="P45" s="91">
        <f>N45+O45</f>
        <v>3</v>
      </c>
      <c r="Q45" s="80">
        <f>IFERROR(P45/M45,"-")</f>
        <v>1.5</v>
      </c>
      <c r="R45" s="79">
        <v>0</v>
      </c>
      <c r="S45" s="79">
        <v>1</v>
      </c>
      <c r="T45" s="80">
        <f>IFERROR(R45/(P45),"-")</f>
        <v>0</v>
      </c>
      <c r="U45" s="186"/>
      <c r="V45" s="82">
        <v>0</v>
      </c>
      <c r="W45" s="80">
        <f>IF(P45=0,"-",V45/P45)</f>
        <v>0</v>
      </c>
      <c r="X45" s="185">
        <v>0</v>
      </c>
      <c r="Y45" s="186">
        <f>IFERROR(X45/P45,"-")</f>
        <v>0</v>
      </c>
      <c r="Z45" s="186" t="str">
        <f>IFERROR(X45/V45,"-")</f>
        <v>-</v>
      </c>
      <c r="AA45" s="18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>
        <v>3</v>
      </c>
      <c r="BO45" s="118">
        <f>IF(P45=0,"",IF(BN45=0,"",(BN45/P45)))</f>
        <v>1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/>
      <c r="BX45" s="125">
        <f>IF(P45=0,"",IF(BW45=0,"",(BW45/P45)))</f>
        <v>0</v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>
        <f>AB46</f>
        <v>0.064102564102564</v>
      </c>
      <c r="B46" s="189" t="s">
        <v>152</v>
      </c>
      <c r="C46" s="189"/>
      <c r="D46" s="189" t="s">
        <v>86</v>
      </c>
      <c r="E46" s="189" t="s">
        <v>87</v>
      </c>
      <c r="F46" s="189" t="s">
        <v>65</v>
      </c>
      <c r="G46" s="88" t="s">
        <v>82</v>
      </c>
      <c r="H46" s="88" t="s">
        <v>89</v>
      </c>
      <c r="I46" s="190" t="s">
        <v>68</v>
      </c>
      <c r="J46" s="180">
        <v>156000</v>
      </c>
      <c r="K46" s="79">
        <v>9</v>
      </c>
      <c r="L46" s="79">
        <v>0</v>
      </c>
      <c r="M46" s="79">
        <v>39</v>
      </c>
      <c r="N46" s="89">
        <v>3</v>
      </c>
      <c r="O46" s="90">
        <v>0</v>
      </c>
      <c r="P46" s="91">
        <f>N46+O46</f>
        <v>3</v>
      </c>
      <c r="Q46" s="80">
        <f>IFERROR(P46/M46,"-")</f>
        <v>0.076923076923077</v>
      </c>
      <c r="R46" s="79">
        <v>0</v>
      </c>
      <c r="S46" s="79">
        <v>0</v>
      </c>
      <c r="T46" s="80">
        <f>IFERROR(R46/(P46),"-")</f>
        <v>0</v>
      </c>
      <c r="U46" s="186">
        <f>IFERROR(J46/SUM(N46:O47),"-")</f>
        <v>19500</v>
      </c>
      <c r="V46" s="82">
        <v>0</v>
      </c>
      <c r="W46" s="80">
        <f>IF(P46=0,"-",V46/P46)</f>
        <v>0</v>
      </c>
      <c r="X46" s="185">
        <v>0</v>
      </c>
      <c r="Y46" s="186">
        <f>IFERROR(X46/P46,"-")</f>
        <v>0</v>
      </c>
      <c r="Z46" s="186" t="str">
        <f>IFERROR(X46/V46,"-")</f>
        <v>-</v>
      </c>
      <c r="AA46" s="180">
        <f>SUM(X46:X47)-SUM(J46:J47)</f>
        <v>-146000</v>
      </c>
      <c r="AB46" s="83">
        <f>SUM(X46:X47)/SUM(J46:J47)</f>
        <v>0.064102564102564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1</v>
      </c>
      <c r="BF46" s="111">
        <f>IF(P46=0,"",IF(BE46=0,"",(BE46/P46)))</f>
        <v>0.33333333333333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/>
      <c r="BO46" s="118">
        <f>IF(P46=0,"",IF(BN46=0,"",(BN46/P46)))</f>
        <v>0</v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>
        <v>2</v>
      </c>
      <c r="BX46" s="125">
        <f>IF(P46=0,"",IF(BW46=0,"",(BW46/P46)))</f>
        <v>0.66666666666667</v>
      </c>
      <c r="BY46" s="126"/>
      <c r="BZ46" s="127">
        <f>IFERROR(BY46/BW46,"-")</f>
        <v>0</v>
      </c>
      <c r="CA46" s="128"/>
      <c r="CB46" s="129">
        <f>IFERROR(CA46/BW46,"-")</f>
        <v>0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189" t="s">
        <v>153</v>
      </c>
      <c r="C47" s="189"/>
      <c r="D47" s="189" t="s">
        <v>86</v>
      </c>
      <c r="E47" s="189" t="s">
        <v>87</v>
      </c>
      <c r="F47" s="189" t="s">
        <v>77</v>
      </c>
      <c r="G47" s="88"/>
      <c r="H47" s="88"/>
      <c r="I47" s="88"/>
      <c r="J47" s="180"/>
      <c r="K47" s="79">
        <v>14</v>
      </c>
      <c r="L47" s="79">
        <v>12</v>
      </c>
      <c r="M47" s="79">
        <v>3</v>
      </c>
      <c r="N47" s="89">
        <v>5</v>
      </c>
      <c r="O47" s="90">
        <v>0</v>
      </c>
      <c r="P47" s="91">
        <f>N47+O47</f>
        <v>5</v>
      </c>
      <c r="Q47" s="80">
        <f>IFERROR(P47/M47,"-")</f>
        <v>1.6666666666667</v>
      </c>
      <c r="R47" s="79">
        <v>0</v>
      </c>
      <c r="S47" s="79">
        <v>2</v>
      </c>
      <c r="T47" s="80">
        <f>IFERROR(R47/(P47),"-")</f>
        <v>0</v>
      </c>
      <c r="U47" s="186"/>
      <c r="V47" s="82">
        <v>2</v>
      </c>
      <c r="W47" s="80">
        <f>IF(P47=0,"-",V47/P47)</f>
        <v>0.4</v>
      </c>
      <c r="X47" s="185">
        <v>10000</v>
      </c>
      <c r="Y47" s="186">
        <f>IFERROR(X47/P47,"-")</f>
        <v>2000</v>
      </c>
      <c r="Z47" s="186">
        <f>IFERROR(X47/V47,"-")</f>
        <v>5000</v>
      </c>
      <c r="AA47" s="18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>
        <v>3</v>
      </c>
      <c r="BO47" s="118">
        <f>IF(P47=0,"",IF(BN47=0,"",(BN47/P47)))</f>
        <v>0.6</v>
      </c>
      <c r="BP47" s="119"/>
      <c r="BQ47" s="120">
        <f>IFERROR(BP47/BN47,"-")</f>
        <v>0</v>
      </c>
      <c r="BR47" s="121"/>
      <c r="BS47" s="122">
        <f>IFERROR(BR47/BN47,"-")</f>
        <v>0</v>
      </c>
      <c r="BT47" s="123"/>
      <c r="BU47" s="123"/>
      <c r="BV47" s="123"/>
      <c r="BW47" s="124">
        <v>1</v>
      </c>
      <c r="BX47" s="125">
        <f>IF(P47=0,"",IF(BW47=0,"",(BW47/P47)))</f>
        <v>0.2</v>
      </c>
      <c r="BY47" s="126">
        <v>1</v>
      </c>
      <c r="BZ47" s="127">
        <f>IFERROR(BY47/BW47,"-")</f>
        <v>1</v>
      </c>
      <c r="CA47" s="128">
        <v>6000</v>
      </c>
      <c r="CB47" s="129">
        <f>IFERROR(CA47/BW47,"-")</f>
        <v>6000</v>
      </c>
      <c r="CC47" s="130"/>
      <c r="CD47" s="130">
        <v>1</v>
      </c>
      <c r="CE47" s="130"/>
      <c r="CF47" s="131">
        <v>1</v>
      </c>
      <c r="CG47" s="132">
        <f>IF(P47=0,"",IF(CF47=0,"",(CF47/P47)))</f>
        <v>0.2</v>
      </c>
      <c r="CH47" s="133">
        <v>1</v>
      </c>
      <c r="CI47" s="134">
        <f>IFERROR(CH47/CF47,"-")</f>
        <v>1</v>
      </c>
      <c r="CJ47" s="135">
        <v>4000</v>
      </c>
      <c r="CK47" s="136">
        <f>IFERROR(CJ47/CF47,"-")</f>
        <v>4000</v>
      </c>
      <c r="CL47" s="137">
        <v>1</v>
      </c>
      <c r="CM47" s="137"/>
      <c r="CN47" s="137"/>
      <c r="CO47" s="138">
        <v>2</v>
      </c>
      <c r="CP47" s="139">
        <v>10000</v>
      </c>
      <c r="CQ47" s="139">
        <v>6000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0.032051282051282</v>
      </c>
      <c r="B48" s="189" t="s">
        <v>154</v>
      </c>
      <c r="C48" s="189"/>
      <c r="D48" s="189" t="s">
        <v>107</v>
      </c>
      <c r="E48" s="189" t="s">
        <v>81</v>
      </c>
      <c r="F48" s="189" t="s">
        <v>65</v>
      </c>
      <c r="G48" s="88" t="s">
        <v>155</v>
      </c>
      <c r="H48" s="88" t="s">
        <v>89</v>
      </c>
      <c r="I48" s="190" t="s">
        <v>68</v>
      </c>
      <c r="J48" s="180">
        <v>156000</v>
      </c>
      <c r="K48" s="79">
        <v>11</v>
      </c>
      <c r="L48" s="79">
        <v>0</v>
      </c>
      <c r="M48" s="79">
        <v>33</v>
      </c>
      <c r="N48" s="89">
        <v>4</v>
      </c>
      <c r="O48" s="90">
        <v>0</v>
      </c>
      <c r="P48" s="91">
        <f>N48+O48</f>
        <v>4</v>
      </c>
      <c r="Q48" s="80">
        <f>IFERROR(P48/M48,"-")</f>
        <v>0.12121212121212</v>
      </c>
      <c r="R48" s="79">
        <v>0</v>
      </c>
      <c r="S48" s="79">
        <v>2</v>
      </c>
      <c r="T48" s="80">
        <f>IFERROR(R48/(P48),"-")</f>
        <v>0</v>
      </c>
      <c r="U48" s="186">
        <f>IFERROR(J48/SUM(N48:O49),"-")</f>
        <v>39000</v>
      </c>
      <c r="V48" s="82">
        <v>1</v>
      </c>
      <c r="W48" s="80">
        <f>IF(P48=0,"-",V48/P48)</f>
        <v>0.25</v>
      </c>
      <c r="X48" s="185">
        <v>5000</v>
      </c>
      <c r="Y48" s="186">
        <f>IFERROR(X48/P48,"-")</f>
        <v>1250</v>
      </c>
      <c r="Z48" s="186">
        <f>IFERROR(X48/V48,"-")</f>
        <v>5000</v>
      </c>
      <c r="AA48" s="180">
        <f>SUM(X48:X49)-SUM(J48:J49)</f>
        <v>-151000</v>
      </c>
      <c r="AB48" s="83">
        <f>SUM(X48:X49)/SUM(J48:J49)</f>
        <v>0.032051282051282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>
        <v>2</v>
      </c>
      <c r="AW48" s="105">
        <f>IF(P48=0,"",IF(AV48=0,"",(AV48/P48)))</f>
        <v>0.5</v>
      </c>
      <c r="AX48" s="104"/>
      <c r="AY48" s="106">
        <f>IFERROR(AX48/AV48,"-")</f>
        <v>0</v>
      </c>
      <c r="AZ48" s="107"/>
      <c r="BA48" s="108">
        <f>IFERROR(AZ48/AV48,"-")</f>
        <v>0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>
        <v>2</v>
      </c>
      <c r="BO48" s="118">
        <f>IF(P48=0,"",IF(BN48=0,"",(BN48/P48)))</f>
        <v>0.5</v>
      </c>
      <c r="BP48" s="119">
        <v>1</v>
      </c>
      <c r="BQ48" s="120">
        <f>IFERROR(BP48/BN48,"-")</f>
        <v>0.5</v>
      </c>
      <c r="BR48" s="121">
        <v>5000</v>
      </c>
      <c r="BS48" s="122">
        <f>IFERROR(BR48/BN48,"-")</f>
        <v>2500</v>
      </c>
      <c r="BT48" s="123">
        <v>1</v>
      </c>
      <c r="BU48" s="123"/>
      <c r="BV48" s="123"/>
      <c r="BW48" s="124"/>
      <c r="BX48" s="125">
        <f>IF(P48=0,"",IF(BW48=0,"",(BW48/P48)))</f>
        <v>0</v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1</v>
      </c>
      <c r="CP48" s="139">
        <v>5000</v>
      </c>
      <c r="CQ48" s="139">
        <v>5000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189" t="s">
        <v>156</v>
      </c>
      <c r="C49" s="189"/>
      <c r="D49" s="189" t="s">
        <v>107</v>
      </c>
      <c r="E49" s="189" t="s">
        <v>81</v>
      </c>
      <c r="F49" s="189" t="s">
        <v>77</v>
      </c>
      <c r="G49" s="88"/>
      <c r="H49" s="88"/>
      <c r="I49" s="88"/>
      <c r="J49" s="180"/>
      <c r="K49" s="79">
        <v>14</v>
      </c>
      <c r="L49" s="79">
        <v>13</v>
      </c>
      <c r="M49" s="79">
        <v>2</v>
      </c>
      <c r="N49" s="89">
        <v>0</v>
      </c>
      <c r="O49" s="90">
        <v>0</v>
      </c>
      <c r="P49" s="91">
        <f>N49+O49</f>
        <v>0</v>
      </c>
      <c r="Q49" s="80">
        <f>IFERROR(P49/M49,"-")</f>
        <v>0</v>
      </c>
      <c r="R49" s="79">
        <v>0</v>
      </c>
      <c r="S49" s="79">
        <v>0</v>
      </c>
      <c r="T49" s="80" t="str">
        <f>IFERROR(R49/(P49),"-")</f>
        <v>-</v>
      </c>
      <c r="U49" s="186"/>
      <c r="V49" s="82">
        <v>0</v>
      </c>
      <c r="W49" s="80" t="str">
        <f>IF(P49=0,"-",V49/P49)</f>
        <v>-</v>
      </c>
      <c r="X49" s="185">
        <v>0</v>
      </c>
      <c r="Y49" s="186" t="str">
        <f>IFERROR(X49/P49,"-")</f>
        <v>-</v>
      </c>
      <c r="Z49" s="186" t="str">
        <f>IFERROR(X49/V49,"-")</f>
        <v>-</v>
      </c>
      <c r="AA49" s="180"/>
      <c r="AB49" s="83"/>
      <c r="AC49" s="77"/>
      <c r="AD49" s="92"/>
      <c r="AE49" s="93" t="str">
        <f>IF(P49=0,"",IF(AD49=0,"",(AD49/P49)))</f>
        <v/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 t="str">
        <f>IF(P49=0,"",IF(AM49=0,"",(AM49/P49)))</f>
        <v/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 t="str">
        <f>IF(P49=0,"",IF(AV49=0,"",(AV49/P49)))</f>
        <v/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 t="str">
        <f>IF(P49=0,"",IF(BE49=0,"",(BE49/P49)))</f>
        <v/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/>
      <c r="BO49" s="118" t="str">
        <f>IF(P49=0,"",IF(BN49=0,"",(BN49/P49)))</f>
        <v/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/>
      <c r="BX49" s="125" t="str">
        <f>IF(P49=0,"",IF(BW49=0,"",(BW49/P49)))</f>
        <v/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 t="str">
        <f>IF(P49=0,"",IF(CF49=0,"",(CF49/P49)))</f>
        <v/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>
        <f>AB50</f>
        <v>0.15384615384615</v>
      </c>
      <c r="B50" s="189" t="s">
        <v>157</v>
      </c>
      <c r="C50" s="189"/>
      <c r="D50" s="189" t="s">
        <v>93</v>
      </c>
      <c r="E50" s="189" t="s">
        <v>94</v>
      </c>
      <c r="F50" s="189" t="s">
        <v>65</v>
      </c>
      <c r="G50" s="88" t="s">
        <v>155</v>
      </c>
      <c r="H50" s="88" t="s">
        <v>89</v>
      </c>
      <c r="I50" s="191" t="s">
        <v>158</v>
      </c>
      <c r="J50" s="180">
        <v>156000</v>
      </c>
      <c r="K50" s="79">
        <v>9</v>
      </c>
      <c r="L50" s="79">
        <v>0</v>
      </c>
      <c r="M50" s="79">
        <v>16</v>
      </c>
      <c r="N50" s="89">
        <v>1</v>
      </c>
      <c r="O50" s="90">
        <v>0</v>
      </c>
      <c r="P50" s="91">
        <f>N50+O50</f>
        <v>1</v>
      </c>
      <c r="Q50" s="80">
        <f>IFERROR(P50/M50,"-")</f>
        <v>0.0625</v>
      </c>
      <c r="R50" s="79">
        <v>0</v>
      </c>
      <c r="S50" s="79">
        <v>1</v>
      </c>
      <c r="T50" s="80">
        <f>IFERROR(R50/(P50),"-")</f>
        <v>0</v>
      </c>
      <c r="U50" s="186">
        <f>IFERROR(J50/SUM(N50:O51),"-")</f>
        <v>26000</v>
      </c>
      <c r="V50" s="82">
        <v>1</v>
      </c>
      <c r="W50" s="80">
        <f>IF(P50=0,"-",V50/P50)</f>
        <v>1</v>
      </c>
      <c r="X50" s="185">
        <v>13000</v>
      </c>
      <c r="Y50" s="186">
        <f>IFERROR(X50/P50,"-")</f>
        <v>13000</v>
      </c>
      <c r="Z50" s="186">
        <f>IFERROR(X50/V50,"-")</f>
        <v>13000</v>
      </c>
      <c r="AA50" s="180">
        <f>SUM(X50:X51)-SUM(J50:J51)</f>
        <v>-132000</v>
      </c>
      <c r="AB50" s="83">
        <f>SUM(X50:X51)/SUM(J50:J51)</f>
        <v>0.15384615384615</v>
      </c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/>
      <c r="BO50" s="118">
        <f>IF(P50=0,"",IF(BN50=0,"",(BN50/P50)))</f>
        <v>0</v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>
        <v>1</v>
      </c>
      <c r="BX50" s="125">
        <f>IF(P50=0,"",IF(BW50=0,"",(BW50/P50)))</f>
        <v>1</v>
      </c>
      <c r="BY50" s="126">
        <v>1</v>
      </c>
      <c r="BZ50" s="127">
        <f>IFERROR(BY50/BW50,"-")</f>
        <v>1</v>
      </c>
      <c r="CA50" s="128">
        <v>13000</v>
      </c>
      <c r="CB50" s="129">
        <f>IFERROR(CA50/BW50,"-")</f>
        <v>13000</v>
      </c>
      <c r="CC50" s="130"/>
      <c r="CD50" s="130"/>
      <c r="CE50" s="130">
        <v>1</v>
      </c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1</v>
      </c>
      <c r="CP50" s="139">
        <v>13000</v>
      </c>
      <c r="CQ50" s="139">
        <v>13000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189" t="s">
        <v>159</v>
      </c>
      <c r="C51" s="189"/>
      <c r="D51" s="189" t="s">
        <v>93</v>
      </c>
      <c r="E51" s="189" t="s">
        <v>94</v>
      </c>
      <c r="F51" s="189" t="s">
        <v>77</v>
      </c>
      <c r="G51" s="88"/>
      <c r="H51" s="88"/>
      <c r="I51" s="88"/>
      <c r="J51" s="180"/>
      <c r="K51" s="79">
        <v>33</v>
      </c>
      <c r="L51" s="79">
        <v>19</v>
      </c>
      <c r="M51" s="79">
        <v>0</v>
      </c>
      <c r="N51" s="89">
        <v>5</v>
      </c>
      <c r="O51" s="90">
        <v>0</v>
      </c>
      <c r="P51" s="91">
        <f>N51+O51</f>
        <v>5</v>
      </c>
      <c r="Q51" s="80" t="str">
        <f>IFERROR(P51/M51,"-")</f>
        <v>-</v>
      </c>
      <c r="R51" s="79">
        <v>0</v>
      </c>
      <c r="S51" s="79">
        <v>2</v>
      </c>
      <c r="T51" s="80">
        <f>IFERROR(R51/(P51),"-")</f>
        <v>0</v>
      </c>
      <c r="U51" s="186"/>
      <c r="V51" s="82">
        <v>1</v>
      </c>
      <c r="W51" s="80">
        <f>IF(P51=0,"-",V51/P51)</f>
        <v>0.2</v>
      </c>
      <c r="X51" s="185">
        <v>11000</v>
      </c>
      <c r="Y51" s="186">
        <f>IFERROR(X51/P51,"-")</f>
        <v>2200</v>
      </c>
      <c r="Z51" s="186">
        <f>IFERROR(X51/V51,"-")</f>
        <v>11000</v>
      </c>
      <c r="AA51" s="18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>
        <v>1</v>
      </c>
      <c r="BF51" s="111">
        <f>IF(P51=0,"",IF(BE51=0,"",(BE51/P51)))</f>
        <v>0.2</v>
      </c>
      <c r="BG51" s="110"/>
      <c r="BH51" s="112">
        <f>IFERROR(BG51/BE51,"-")</f>
        <v>0</v>
      </c>
      <c r="BI51" s="113"/>
      <c r="BJ51" s="114">
        <f>IFERROR(BI51/BE51,"-")</f>
        <v>0</v>
      </c>
      <c r="BK51" s="115"/>
      <c r="BL51" s="115"/>
      <c r="BM51" s="115"/>
      <c r="BN51" s="117">
        <v>1</v>
      </c>
      <c r="BO51" s="118">
        <f>IF(P51=0,"",IF(BN51=0,"",(BN51/P51)))</f>
        <v>0.2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>
        <v>2</v>
      </c>
      <c r="BX51" s="125">
        <f>IF(P51=0,"",IF(BW51=0,"",(BW51/P51)))</f>
        <v>0.4</v>
      </c>
      <c r="BY51" s="126">
        <v>1</v>
      </c>
      <c r="BZ51" s="127">
        <f>IFERROR(BY51/BW51,"-")</f>
        <v>0.5</v>
      </c>
      <c r="CA51" s="128">
        <v>3000</v>
      </c>
      <c r="CB51" s="129">
        <f>IFERROR(CA51/BW51,"-")</f>
        <v>1500</v>
      </c>
      <c r="CC51" s="130">
        <v>1</v>
      </c>
      <c r="CD51" s="130"/>
      <c r="CE51" s="130"/>
      <c r="CF51" s="131">
        <v>1</v>
      </c>
      <c r="CG51" s="132">
        <f>IF(P51=0,"",IF(CF51=0,"",(CF51/P51)))</f>
        <v>0.2</v>
      </c>
      <c r="CH51" s="133">
        <v>1</v>
      </c>
      <c r="CI51" s="134">
        <f>IFERROR(CH51/CF51,"-")</f>
        <v>1</v>
      </c>
      <c r="CJ51" s="135">
        <v>8000</v>
      </c>
      <c r="CK51" s="136">
        <f>IFERROR(CJ51/CF51,"-")</f>
        <v>8000</v>
      </c>
      <c r="CL51" s="137"/>
      <c r="CM51" s="137">
        <v>1</v>
      </c>
      <c r="CN51" s="137"/>
      <c r="CO51" s="138">
        <v>1</v>
      </c>
      <c r="CP51" s="139">
        <v>11000</v>
      </c>
      <c r="CQ51" s="139">
        <v>8000</v>
      </c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>
        <f>AB52</f>
        <v>0</v>
      </c>
      <c r="B52" s="189" t="s">
        <v>160</v>
      </c>
      <c r="C52" s="189"/>
      <c r="D52" s="189" t="s">
        <v>93</v>
      </c>
      <c r="E52" s="189" t="s">
        <v>94</v>
      </c>
      <c r="F52" s="189" t="s">
        <v>65</v>
      </c>
      <c r="G52" s="88" t="s">
        <v>161</v>
      </c>
      <c r="H52" s="88" t="s">
        <v>67</v>
      </c>
      <c r="I52" s="88" t="s">
        <v>162</v>
      </c>
      <c r="J52" s="180">
        <v>144000</v>
      </c>
      <c r="K52" s="79">
        <v>16</v>
      </c>
      <c r="L52" s="79">
        <v>0</v>
      </c>
      <c r="M52" s="79">
        <v>50</v>
      </c>
      <c r="N52" s="89">
        <v>3</v>
      </c>
      <c r="O52" s="90">
        <v>0</v>
      </c>
      <c r="P52" s="91">
        <f>N52+O52</f>
        <v>3</v>
      </c>
      <c r="Q52" s="80">
        <f>IFERROR(P52/M52,"-")</f>
        <v>0.06</v>
      </c>
      <c r="R52" s="79">
        <v>0</v>
      </c>
      <c r="S52" s="79">
        <v>1</v>
      </c>
      <c r="T52" s="80">
        <f>IFERROR(R52/(P52),"-")</f>
        <v>0</v>
      </c>
      <c r="U52" s="186">
        <f>IFERROR(J52/SUM(N52:O53),"-")</f>
        <v>24000</v>
      </c>
      <c r="V52" s="82">
        <v>0</v>
      </c>
      <c r="W52" s="80">
        <f>IF(P52=0,"-",V52/P52)</f>
        <v>0</v>
      </c>
      <c r="X52" s="185">
        <v>0</v>
      </c>
      <c r="Y52" s="186">
        <f>IFERROR(X52/P52,"-")</f>
        <v>0</v>
      </c>
      <c r="Z52" s="186" t="str">
        <f>IFERROR(X52/V52,"-")</f>
        <v>-</v>
      </c>
      <c r="AA52" s="180">
        <f>SUM(X52:X53)-SUM(J52:J53)</f>
        <v>-144000</v>
      </c>
      <c r="AB52" s="83">
        <f>SUM(X52:X53)/SUM(J52:J53)</f>
        <v>0</v>
      </c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>
        <v>3</v>
      </c>
      <c r="BF52" s="111">
        <f>IF(P52=0,"",IF(BE52=0,"",(BE52/P52)))</f>
        <v>1</v>
      </c>
      <c r="BG52" s="110"/>
      <c r="BH52" s="112">
        <f>IFERROR(BG52/BE52,"-")</f>
        <v>0</v>
      </c>
      <c r="BI52" s="113"/>
      <c r="BJ52" s="114">
        <f>IFERROR(BI52/BE52,"-")</f>
        <v>0</v>
      </c>
      <c r="BK52" s="115"/>
      <c r="BL52" s="115"/>
      <c r="BM52" s="115"/>
      <c r="BN52" s="117"/>
      <c r="BO52" s="118">
        <f>IF(P52=0,"",IF(BN52=0,"",(BN52/P52)))</f>
        <v>0</v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/>
      <c r="BX52" s="125">
        <f>IF(P52=0,"",IF(BW52=0,"",(BW52/P52)))</f>
        <v>0</v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189" t="s">
        <v>163</v>
      </c>
      <c r="C53" s="189"/>
      <c r="D53" s="189" t="s">
        <v>93</v>
      </c>
      <c r="E53" s="189" t="s">
        <v>94</v>
      </c>
      <c r="F53" s="189" t="s">
        <v>77</v>
      </c>
      <c r="G53" s="88"/>
      <c r="H53" s="88"/>
      <c r="I53" s="88"/>
      <c r="J53" s="180"/>
      <c r="K53" s="79">
        <v>31</v>
      </c>
      <c r="L53" s="79">
        <v>23</v>
      </c>
      <c r="M53" s="79">
        <v>5</v>
      </c>
      <c r="N53" s="89">
        <v>3</v>
      </c>
      <c r="O53" s="90">
        <v>0</v>
      </c>
      <c r="P53" s="91">
        <f>N53+O53</f>
        <v>3</v>
      </c>
      <c r="Q53" s="80">
        <f>IFERROR(P53/M53,"-")</f>
        <v>0.6</v>
      </c>
      <c r="R53" s="79">
        <v>0</v>
      </c>
      <c r="S53" s="79">
        <v>1</v>
      </c>
      <c r="T53" s="80">
        <f>IFERROR(R53/(P53),"-")</f>
        <v>0</v>
      </c>
      <c r="U53" s="186"/>
      <c r="V53" s="82">
        <v>0</v>
      </c>
      <c r="W53" s="80">
        <f>IF(P53=0,"-",V53/P53)</f>
        <v>0</v>
      </c>
      <c r="X53" s="185">
        <v>0</v>
      </c>
      <c r="Y53" s="186">
        <f>IFERROR(X53/P53,"-")</f>
        <v>0</v>
      </c>
      <c r="Z53" s="186" t="str">
        <f>IFERROR(X53/V53,"-")</f>
        <v>-</v>
      </c>
      <c r="AA53" s="180"/>
      <c r="AB53" s="83"/>
      <c r="AC53" s="77"/>
      <c r="AD53" s="92">
        <v>1</v>
      </c>
      <c r="AE53" s="93">
        <f>IF(P53=0,"",IF(AD53=0,"",(AD53/P53)))</f>
        <v>0.33333333333333</v>
      </c>
      <c r="AF53" s="92"/>
      <c r="AG53" s="94">
        <f>IFERROR(AF53/AD53,"-")</f>
        <v>0</v>
      </c>
      <c r="AH53" s="95"/>
      <c r="AI53" s="96">
        <f>IFERROR(AH53/AD53,"-")</f>
        <v>0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/>
      <c r="BO53" s="118">
        <f>IF(P53=0,"",IF(BN53=0,"",(BN53/P53)))</f>
        <v>0</v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>
        <v>2</v>
      </c>
      <c r="BX53" s="125">
        <f>IF(P53=0,"",IF(BW53=0,"",(BW53/P53)))</f>
        <v>0.66666666666667</v>
      </c>
      <c r="BY53" s="126"/>
      <c r="BZ53" s="127">
        <f>IFERROR(BY53/BW53,"-")</f>
        <v>0</v>
      </c>
      <c r="CA53" s="128"/>
      <c r="CB53" s="129">
        <f>IFERROR(CA53/BW53,"-")</f>
        <v>0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>
        <f>AB54</f>
        <v>0</v>
      </c>
      <c r="B54" s="189" t="s">
        <v>164</v>
      </c>
      <c r="C54" s="189"/>
      <c r="D54" s="189" t="s">
        <v>103</v>
      </c>
      <c r="E54" s="189" t="s">
        <v>104</v>
      </c>
      <c r="F54" s="189" t="s">
        <v>65</v>
      </c>
      <c r="G54" s="88" t="s">
        <v>161</v>
      </c>
      <c r="H54" s="88" t="s">
        <v>67</v>
      </c>
      <c r="I54" s="191" t="s">
        <v>150</v>
      </c>
      <c r="J54" s="180">
        <v>144000</v>
      </c>
      <c r="K54" s="79">
        <v>16</v>
      </c>
      <c r="L54" s="79">
        <v>0</v>
      </c>
      <c r="M54" s="79">
        <v>49</v>
      </c>
      <c r="N54" s="89">
        <v>5</v>
      </c>
      <c r="O54" s="90">
        <v>0</v>
      </c>
      <c r="P54" s="91">
        <f>N54+O54</f>
        <v>5</v>
      </c>
      <c r="Q54" s="80">
        <f>IFERROR(P54/M54,"-")</f>
        <v>0.10204081632653</v>
      </c>
      <c r="R54" s="79">
        <v>0</v>
      </c>
      <c r="S54" s="79">
        <v>0</v>
      </c>
      <c r="T54" s="80">
        <f>IFERROR(R54/(P54),"-")</f>
        <v>0</v>
      </c>
      <c r="U54" s="186">
        <f>IFERROR(J54/SUM(N54:O55),"-")</f>
        <v>14400</v>
      </c>
      <c r="V54" s="82">
        <v>0</v>
      </c>
      <c r="W54" s="80">
        <f>IF(P54=0,"-",V54/P54)</f>
        <v>0</v>
      </c>
      <c r="X54" s="185">
        <v>0</v>
      </c>
      <c r="Y54" s="186">
        <f>IFERROR(X54/P54,"-")</f>
        <v>0</v>
      </c>
      <c r="Z54" s="186" t="str">
        <f>IFERROR(X54/V54,"-")</f>
        <v>-</v>
      </c>
      <c r="AA54" s="180">
        <f>SUM(X54:X55)-SUM(J54:J55)</f>
        <v>-144000</v>
      </c>
      <c r="AB54" s="83">
        <f>SUM(X54:X55)/SUM(J54:J55)</f>
        <v>0</v>
      </c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>
        <v>1</v>
      </c>
      <c r="AN54" s="99">
        <f>IF(P54=0,"",IF(AM54=0,"",(AM54/P54)))</f>
        <v>0.2</v>
      </c>
      <c r="AO54" s="98"/>
      <c r="AP54" s="100">
        <f>IFERROR(AO54/AM54,"-")</f>
        <v>0</v>
      </c>
      <c r="AQ54" s="101"/>
      <c r="AR54" s="102">
        <f>IFERROR(AQ54/AM54,"-")</f>
        <v>0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>
        <v>2</v>
      </c>
      <c r="BF54" s="111">
        <f>IF(P54=0,"",IF(BE54=0,"",(BE54/P54)))</f>
        <v>0.4</v>
      </c>
      <c r="BG54" s="110"/>
      <c r="BH54" s="112">
        <f>IFERROR(BG54/BE54,"-")</f>
        <v>0</v>
      </c>
      <c r="BI54" s="113"/>
      <c r="BJ54" s="114">
        <f>IFERROR(BI54/BE54,"-")</f>
        <v>0</v>
      </c>
      <c r="BK54" s="115"/>
      <c r="BL54" s="115"/>
      <c r="BM54" s="115"/>
      <c r="BN54" s="117">
        <v>1</v>
      </c>
      <c r="BO54" s="118">
        <f>IF(P54=0,"",IF(BN54=0,"",(BN54/P54)))</f>
        <v>0.2</v>
      </c>
      <c r="BP54" s="119"/>
      <c r="BQ54" s="120">
        <f>IFERROR(BP54/BN54,"-")</f>
        <v>0</v>
      </c>
      <c r="BR54" s="121"/>
      <c r="BS54" s="122">
        <f>IFERROR(BR54/BN54,"-")</f>
        <v>0</v>
      </c>
      <c r="BT54" s="123"/>
      <c r="BU54" s="123"/>
      <c r="BV54" s="123"/>
      <c r="BW54" s="124">
        <v>1</v>
      </c>
      <c r="BX54" s="125">
        <f>IF(P54=0,"",IF(BW54=0,"",(BW54/P54)))</f>
        <v>0.2</v>
      </c>
      <c r="BY54" s="126"/>
      <c r="BZ54" s="127">
        <f>IFERROR(BY54/BW54,"-")</f>
        <v>0</v>
      </c>
      <c r="CA54" s="128"/>
      <c r="CB54" s="129">
        <f>IFERROR(CA54/BW54,"-")</f>
        <v>0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189" t="s">
        <v>165</v>
      </c>
      <c r="C55" s="189"/>
      <c r="D55" s="189" t="s">
        <v>103</v>
      </c>
      <c r="E55" s="189" t="s">
        <v>104</v>
      </c>
      <c r="F55" s="189" t="s">
        <v>77</v>
      </c>
      <c r="G55" s="88"/>
      <c r="H55" s="88"/>
      <c r="I55" s="88"/>
      <c r="J55" s="180"/>
      <c r="K55" s="79">
        <v>22</v>
      </c>
      <c r="L55" s="79">
        <v>19</v>
      </c>
      <c r="M55" s="79">
        <v>5</v>
      </c>
      <c r="N55" s="89">
        <v>5</v>
      </c>
      <c r="O55" s="90">
        <v>0</v>
      </c>
      <c r="P55" s="91">
        <f>N55+O55</f>
        <v>5</v>
      </c>
      <c r="Q55" s="80">
        <f>IFERROR(P55/M55,"-")</f>
        <v>1</v>
      </c>
      <c r="R55" s="79">
        <v>0</v>
      </c>
      <c r="S55" s="79">
        <v>0</v>
      </c>
      <c r="T55" s="80">
        <f>IFERROR(R55/(P55),"-")</f>
        <v>0</v>
      </c>
      <c r="U55" s="186"/>
      <c r="V55" s="82">
        <v>0</v>
      </c>
      <c r="W55" s="80">
        <f>IF(P55=0,"-",V55/P55)</f>
        <v>0</v>
      </c>
      <c r="X55" s="185">
        <v>0</v>
      </c>
      <c r="Y55" s="186">
        <f>IFERROR(X55/P55,"-")</f>
        <v>0</v>
      </c>
      <c r="Z55" s="186" t="str">
        <f>IFERROR(X55/V55,"-")</f>
        <v>-</v>
      </c>
      <c r="AA55" s="180"/>
      <c r="AB55" s="83"/>
      <c r="AC55" s="77"/>
      <c r="AD55" s="92">
        <v>1</v>
      </c>
      <c r="AE55" s="93">
        <f>IF(P55=0,"",IF(AD55=0,"",(AD55/P55)))</f>
        <v>0.2</v>
      </c>
      <c r="AF55" s="92"/>
      <c r="AG55" s="94">
        <f>IFERROR(AF55/AD55,"-")</f>
        <v>0</v>
      </c>
      <c r="AH55" s="95"/>
      <c r="AI55" s="96">
        <f>IFERROR(AH55/AD55,"-")</f>
        <v>0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>
        <v>1</v>
      </c>
      <c r="BF55" s="111">
        <f>IF(P55=0,"",IF(BE55=0,"",(BE55/P55)))</f>
        <v>0.2</v>
      </c>
      <c r="BG55" s="110"/>
      <c r="BH55" s="112">
        <f>IFERROR(BG55/BE55,"-")</f>
        <v>0</v>
      </c>
      <c r="BI55" s="113"/>
      <c r="BJ55" s="114">
        <f>IFERROR(BI55/BE55,"-")</f>
        <v>0</v>
      </c>
      <c r="BK55" s="115"/>
      <c r="BL55" s="115"/>
      <c r="BM55" s="115"/>
      <c r="BN55" s="117">
        <v>1</v>
      </c>
      <c r="BO55" s="118">
        <f>IF(P55=0,"",IF(BN55=0,"",(BN55/P55)))</f>
        <v>0.2</v>
      </c>
      <c r="BP55" s="119"/>
      <c r="BQ55" s="120">
        <f>IFERROR(BP55/BN55,"-")</f>
        <v>0</v>
      </c>
      <c r="BR55" s="121"/>
      <c r="BS55" s="122">
        <f>IFERROR(BR55/BN55,"-")</f>
        <v>0</v>
      </c>
      <c r="BT55" s="123"/>
      <c r="BU55" s="123"/>
      <c r="BV55" s="123"/>
      <c r="BW55" s="124"/>
      <c r="BX55" s="125">
        <f>IF(P55=0,"",IF(BW55=0,"",(BW55/P55)))</f>
        <v>0</v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>
        <v>2</v>
      </c>
      <c r="CG55" s="132">
        <f>IF(P55=0,"",IF(CF55=0,"",(CF55/P55)))</f>
        <v>0.4</v>
      </c>
      <c r="CH55" s="133"/>
      <c r="CI55" s="134">
        <f>IFERROR(CH55/CF55,"-")</f>
        <v>0</v>
      </c>
      <c r="CJ55" s="135"/>
      <c r="CK55" s="136">
        <f>IFERROR(CJ55/CF55,"-")</f>
        <v>0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>
        <f>AB56</f>
        <v>0.03125</v>
      </c>
      <c r="B56" s="189" t="s">
        <v>166</v>
      </c>
      <c r="C56" s="189"/>
      <c r="D56" s="189" t="s">
        <v>103</v>
      </c>
      <c r="E56" s="189" t="s">
        <v>104</v>
      </c>
      <c r="F56" s="189" t="s">
        <v>65</v>
      </c>
      <c r="G56" s="88" t="s">
        <v>167</v>
      </c>
      <c r="H56" s="88" t="s">
        <v>89</v>
      </c>
      <c r="I56" s="190" t="s">
        <v>100</v>
      </c>
      <c r="J56" s="180">
        <v>96000</v>
      </c>
      <c r="K56" s="79">
        <v>2</v>
      </c>
      <c r="L56" s="79">
        <v>0</v>
      </c>
      <c r="M56" s="79">
        <v>16</v>
      </c>
      <c r="N56" s="89">
        <v>0</v>
      </c>
      <c r="O56" s="90">
        <v>0</v>
      </c>
      <c r="P56" s="91">
        <f>N56+O56</f>
        <v>0</v>
      </c>
      <c r="Q56" s="80">
        <f>IFERROR(P56/M56,"-")</f>
        <v>0</v>
      </c>
      <c r="R56" s="79">
        <v>0</v>
      </c>
      <c r="S56" s="79">
        <v>0</v>
      </c>
      <c r="T56" s="80" t="str">
        <f>IFERROR(R56/(P56),"-")</f>
        <v>-</v>
      </c>
      <c r="U56" s="186">
        <f>IFERROR(J56/SUM(N56:O57),"-")</f>
        <v>24000</v>
      </c>
      <c r="V56" s="82">
        <v>0</v>
      </c>
      <c r="W56" s="80" t="str">
        <f>IF(P56=0,"-",V56/P56)</f>
        <v>-</v>
      </c>
      <c r="X56" s="185">
        <v>0</v>
      </c>
      <c r="Y56" s="186" t="str">
        <f>IFERROR(X56/P56,"-")</f>
        <v>-</v>
      </c>
      <c r="Z56" s="186" t="str">
        <f>IFERROR(X56/V56,"-")</f>
        <v>-</v>
      </c>
      <c r="AA56" s="180">
        <f>SUM(X56:X57)-SUM(J56:J57)</f>
        <v>-93000</v>
      </c>
      <c r="AB56" s="83">
        <f>SUM(X56:X57)/SUM(J56:J57)</f>
        <v>0.03125</v>
      </c>
      <c r="AC56" s="77"/>
      <c r="AD56" s="92"/>
      <c r="AE56" s="93" t="str">
        <f>IF(P56=0,"",IF(AD56=0,"",(AD56/P56)))</f>
        <v/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 t="str">
        <f>IF(P56=0,"",IF(AM56=0,"",(AM56/P56)))</f>
        <v/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 t="str">
        <f>IF(P56=0,"",IF(AV56=0,"",(AV56/P56)))</f>
        <v/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 t="str">
        <f>IF(P56=0,"",IF(BE56=0,"",(BE56/P56)))</f>
        <v/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/>
      <c r="BO56" s="118" t="str">
        <f>IF(P56=0,"",IF(BN56=0,"",(BN56/P56)))</f>
        <v/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/>
      <c r="BX56" s="125" t="str">
        <f>IF(P56=0,"",IF(BW56=0,"",(BW56/P56)))</f>
        <v/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 t="str">
        <f>IF(P56=0,"",IF(CF56=0,"",(CF56/P56)))</f>
        <v/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189" t="s">
        <v>168</v>
      </c>
      <c r="C57" s="189"/>
      <c r="D57" s="189" t="s">
        <v>103</v>
      </c>
      <c r="E57" s="189" t="s">
        <v>104</v>
      </c>
      <c r="F57" s="189" t="s">
        <v>77</v>
      </c>
      <c r="G57" s="88"/>
      <c r="H57" s="88"/>
      <c r="I57" s="88"/>
      <c r="J57" s="180"/>
      <c r="K57" s="79">
        <v>12</v>
      </c>
      <c r="L57" s="79">
        <v>11</v>
      </c>
      <c r="M57" s="79">
        <v>4</v>
      </c>
      <c r="N57" s="89">
        <v>4</v>
      </c>
      <c r="O57" s="90">
        <v>0</v>
      </c>
      <c r="P57" s="91">
        <f>N57+O57</f>
        <v>4</v>
      </c>
      <c r="Q57" s="80">
        <f>IFERROR(P57/M57,"-")</f>
        <v>1</v>
      </c>
      <c r="R57" s="79">
        <v>1</v>
      </c>
      <c r="S57" s="79">
        <v>0</v>
      </c>
      <c r="T57" s="80">
        <f>IFERROR(R57/(P57),"-")</f>
        <v>0.25</v>
      </c>
      <c r="U57" s="186"/>
      <c r="V57" s="82">
        <v>1</v>
      </c>
      <c r="W57" s="80">
        <f>IF(P57=0,"-",V57/P57)</f>
        <v>0.25</v>
      </c>
      <c r="X57" s="185">
        <v>3000</v>
      </c>
      <c r="Y57" s="186">
        <f>IFERROR(X57/P57,"-")</f>
        <v>750</v>
      </c>
      <c r="Z57" s="186">
        <f>IFERROR(X57/V57,"-")</f>
        <v>3000</v>
      </c>
      <c r="AA57" s="18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>
        <v>1</v>
      </c>
      <c r="BF57" s="111">
        <f>IF(P57=0,"",IF(BE57=0,"",(BE57/P57)))</f>
        <v>0.25</v>
      </c>
      <c r="BG57" s="110"/>
      <c r="BH57" s="112">
        <f>IFERROR(BG57/BE57,"-")</f>
        <v>0</v>
      </c>
      <c r="BI57" s="113"/>
      <c r="BJ57" s="114">
        <f>IFERROR(BI57/BE57,"-")</f>
        <v>0</v>
      </c>
      <c r="BK57" s="115"/>
      <c r="BL57" s="115"/>
      <c r="BM57" s="115"/>
      <c r="BN57" s="117">
        <v>1</v>
      </c>
      <c r="BO57" s="118">
        <f>IF(P57=0,"",IF(BN57=0,"",(BN57/P57)))</f>
        <v>0.25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>
        <v>2</v>
      </c>
      <c r="BX57" s="125">
        <f>IF(P57=0,"",IF(BW57=0,"",(BW57/P57)))</f>
        <v>0.5</v>
      </c>
      <c r="BY57" s="126">
        <v>1</v>
      </c>
      <c r="BZ57" s="127">
        <f>IFERROR(BY57/BW57,"-")</f>
        <v>0.5</v>
      </c>
      <c r="CA57" s="128">
        <v>3000</v>
      </c>
      <c r="CB57" s="129">
        <f>IFERROR(CA57/BW57,"-")</f>
        <v>1500</v>
      </c>
      <c r="CC57" s="130">
        <v>1</v>
      </c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1</v>
      </c>
      <c r="CP57" s="139">
        <v>3000</v>
      </c>
      <c r="CQ57" s="139">
        <v>3000</v>
      </c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>
        <f>AB58</f>
        <v>1.0729166666667</v>
      </c>
      <c r="B58" s="189" t="s">
        <v>169</v>
      </c>
      <c r="C58" s="189"/>
      <c r="D58" s="189" t="s">
        <v>93</v>
      </c>
      <c r="E58" s="189" t="s">
        <v>94</v>
      </c>
      <c r="F58" s="189" t="s">
        <v>65</v>
      </c>
      <c r="G58" s="88" t="s">
        <v>167</v>
      </c>
      <c r="H58" s="88" t="s">
        <v>89</v>
      </c>
      <c r="I58" s="191" t="s">
        <v>158</v>
      </c>
      <c r="J58" s="180">
        <v>96000</v>
      </c>
      <c r="K58" s="79">
        <v>4</v>
      </c>
      <c r="L58" s="79">
        <v>0</v>
      </c>
      <c r="M58" s="79">
        <v>18</v>
      </c>
      <c r="N58" s="89">
        <v>1</v>
      </c>
      <c r="O58" s="90">
        <v>0</v>
      </c>
      <c r="P58" s="91">
        <f>N58+O58</f>
        <v>1</v>
      </c>
      <c r="Q58" s="80">
        <f>IFERROR(P58/M58,"-")</f>
        <v>0.055555555555556</v>
      </c>
      <c r="R58" s="79">
        <v>0</v>
      </c>
      <c r="S58" s="79">
        <v>1</v>
      </c>
      <c r="T58" s="80">
        <f>IFERROR(R58/(P58),"-")</f>
        <v>0</v>
      </c>
      <c r="U58" s="186">
        <f>IFERROR(J58/SUM(N58:O59),"-")</f>
        <v>32000</v>
      </c>
      <c r="V58" s="82">
        <v>0</v>
      </c>
      <c r="W58" s="80">
        <f>IF(P58=0,"-",V58/P58)</f>
        <v>0</v>
      </c>
      <c r="X58" s="185">
        <v>0</v>
      </c>
      <c r="Y58" s="186">
        <f>IFERROR(X58/P58,"-")</f>
        <v>0</v>
      </c>
      <c r="Z58" s="186" t="str">
        <f>IFERROR(X58/V58,"-")</f>
        <v>-</v>
      </c>
      <c r="AA58" s="180">
        <f>SUM(X58:X59)-SUM(J58:J59)</f>
        <v>7000</v>
      </c>
      <c r="AB58" s="83">
        <f>SUM(X58:X59)/SUM(J58:J59)</f>
        <v>1.0729166666667</v>
      </c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>
        <v>1</v>
      </c>
      <c r="BF58" s="111">
        <f>IF(P58=0,"",IF(BE58=0,"",(BE58/P58)))</f>
        <v>1</v>
      </c>
      <c r="BG58" s="110"/>
      <c r="BH58" s="112">
        <f>IFERROR(BG58/BE58,"-")</f>
        <v>0</v>
      </c>
      <c r="BI58" s="113"/>
      <c r="BJ58" s="114">
        <f>IFERROR(BI58/BE58,"-")</f>
        <v>0</v>
      </c>
      <c r="BK58" s="115"/>
      <c r="BL58" s="115"/>
      <c r="BM58" s="115"/>
      <c r="BN58" s="117"/>
      <c r="BO58" s="118">
        <f>IF(P58=0,"",IF(BN58=0,"",(BN58/P58)))</f>
        <v>0</v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/>
      <c r="BX58" s="125">
        <f>IF(P58=0,"",IF(BW58=0,"",(BW58/P58)))</f>
        <v>0</v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189" t="s">
        <v>170</v>
      </c>
      <c r="C59" s="189"/>
      <c r="D59" s="189" t="s">
        <v>93</v>
      </c>
      <c r="E59" s="189" t="s">
        <v>94</v>
      </c>
      <c r="F59" s="189" t="s">
        <v>77</v>
      </c>
      <c r="G59" s="88"/>
      <c r="H59" s="88"/>
      <c r="I59" s="88"/>
      <c r="J59" s="180"/>
      <c r="K59" s="79">
        <v>3</v>
      </c>
      <c r="L59" s="79">
        <v>3</v>
      </c>
      <c r="M59" s="79">
        <v>2</v>
      </c>
      <c r="N59" s="89">
        <v>2</v>
      </c>
      <c r="O59" s="90">
        <v>0</v>
      </c>
      <c r="P59" s="91">
        <f>N59+O59</f>
        <v>2</v>
      </c>
      <c r="Q59" s="80">
        <f>IFERROR(P59/M59,"-")</f>
        <v>1</v>
      </c>
      <c r="R59" s="79">
        <v>1</v>
      </c>
      <c r="S59" s="79">
        <v>0</v>
      </c>
      <c r="T59" s="80">
        <f>IFERROR(R59/(P59),"-")</f>
        <v>0.5</v>
      </c>
      <c r="U59" s="186"/>
      <c r="V59" s="82">
        <v>1</v>
      </c>
      <c r="W59" s="80">
        <f>IF(P59=0,"-",V59/P59)</f>
        <v>0.5</v>
      </c>
      <c r="X59" s="185">
        <v>103000</v>
      </c>
      <c r="Y59" s="186">
        <f>IFERROR(X59/P59,"-")</f>
        <v>51500</v>
      </c>
      <c r="Z59" s="186">
        <f>IFERROR(X59/V59,"-")</f>
        <v>103000</v>
      </c>
      <c r="AA59" s="18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>
        <v>1</v>
      </c>
      <c r="AW59" s="105">
        <f>IF(P59=0,"",IF(AV59=0,"",(AV59/P59)))</f>
        <v>0.5</v>
      </c>
      <c r="AX59" s="104"/>
      <c r="AY59" s="106">
        <f>IFERROR(AX59/AV59,"-")</f>
        <v>0</v>
      </c>
      <c r="AZ59" s="107"/>
      <c r="BA59" s="108">
        <f>IFERROR(AZ59/AV59,"-")</f>
        <v>0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>
        <v>1</v>
      </c>
      <c r="BO59" s="118">
        <f>IF(P59=0,"",IF(BN59=0,"",(BN59/P59)))</f>
        <v>0.5</v>
      </c>
      <c r="BP59" s="119">
        <v>1</v>
      </c>
      <c r="BQ59" s="120">
        <f>IFERROR(BP59/BN59,"-")</f>
        <v>1</v>
      </c>
      <c r="BR59" s="121">
        <v>103000</v>
      </c>
      <c r="BS59" s="122">
        <f>IFERROR(BR59/BN59,"-")</f>
        <v>103000</v>
      </c>
      <c r="BT59" s="123"/>
      <c r="BU59" s="123"/>
      <c r="BV59" s="123">
        <v>1</v>
      </c>
      <c r="BW59" s="124"/>
      <c r="BX59" s="125">
        <f>IF(P59=0,"",IF(BW59=0,"",(BW59/P59)))</f>
        <v>0</v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1</v>
      </c>
      <c r="CP59" s="139">
        <v>103000</v>
      </c>
      <c r="CQ59" s="139">
        <v>103000</v>
      </c>
      <c r="CR59" s="139"/>
      <c r="CS59" s="140" t="str">
        <f>IF(AND(CQ59=0,CR59=0),"",IF(AND(CQ59&lt;=100000,CR59&lt;=100000),"",IF(CQ59/CP59&gt;0.7,"男高",IF(CR59/CP59&gt;0.7,"女高",""))))</f>
        <v>男高</v>
      </c>
    </row>
    <row r="60" spans="1:98">
      <c r="A60" s="78">
        <f>AB60</f>
        <v>0.5</v>
      </c>
      <c r="B60" s="189" t="s">
        <v>171</v>
      </c>
      <c r="C60" s="189"/>
      <c r="D60" s="189" t="s">
        <v>172</v>
      </c>
      <c r="E60" s="189" t="s">
        <v>64</v>
      </c>
      <c r="F60" s="189" t="s">
        <v>65</v>
      </c>
      <c r="G60" s="88" t="s">
        <v>173</v>
      </c>
      <c r="H60" s="88" t="s">
        <v>174</v>
      </c>
      <c r="I60" s="88" t="s">
        <v>175</v>
      </c>
      <c r="J60" s="180">
        <v>60000</v>
      </c>
      <c r="K60" s="79">
        <v>28</v>
      </c>
      <c r="L60" s="79">
        <v>0</v>
      </c>
      <c r="M60" s="79">
        <v>105</v>
      </c>
      <c r="N60" s="89">
        <v>16</v>
      </c>
      <c r="O60" s="90">
        <v>0</v>
      </c>
      <c r="P60" s="91">
        <f>N60+O60</f>
        <v>16</v>
      </c>
      <c r="Q60" s="80">
        <f>IFERROR(P60/M60,"-")</f>
        <v>0.15238095238095</v>
      </c>
      <c r="R60" s="79">
        <v>1</v>
      </c>
      <c r="S60" s="79">
        <v>4</v>
      </c>
      <c r="T60" s="80">
        <f>IFERROR(R60/(P60),"-")</f>
        <v>0.0625</v>
      </c>
      <c r="U60" s="186">
        <f>IFERROR(J60/SUM(N60:O61),"-")</f>
        <v>3000</v>
      </c>
      <c r="V60" s="82">
        <v>4</v>
      </c>
      <c r="W60" s="80">
        <f>IF(P60=0,"-",V60/P60)</f>
        <v>0.25</v>
      </c>
      <c r="X60" s="185">
        <v>30000</v>
      </c>
      <c r="Y60" s="186">
        <f>IFERROR(X60/P60,"-")</f>
        <v>1875</v>
      </c>
      <c r="Z60" s="186">
        <f>IFERROR(X60/V60,"-")</f>
        <v>7500</v>
      </c>
      <c r="AA60" s="180">
        <f>SUM(X60:X61)-SUM(J60:J61)</f>
        <v>-30000</v>
      </c>
      <c r="AB60" s="83">
        <f>SUM(X60:X61)/SUM(J60:J61)</f>
        <v>0.5</v>
      </c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>
        <v>1</v>
      </c>
      <c r="AW60" s="105">
        <f>IF(P60=0,"",IF(AV60=0,"",(AV60/P60)))</f>
        <v>0.0625</v>
      </c>
      <c r="AX60" s="104"/>
      <c r="AY60" s="106">
        <f>IFERROR(AX60/AV60,"-")</f>
        <v>0</v>
      </c>
      <c r="AZ60" s="107"/>
      <c r="BA60" s="108">
        <f>IFERROR(AZ60/AV60,"-")</f>
        <v>0</v>
      </c>
      <c r="BB60" s="109"/>
      <c r="BC60" s="109"/>
      <c r="BD60" s="109"/>
      <c r="BE60" s="110">
        <v>5</v>
      </c>
      <c r="BF60" s="111">
        <f>IF(P60=0,"",IF(BE60=0,"",(BE60/P60)))</f>
        <v>0.3125</v>
      </c>
      <c r="BG60" s="110">
        <v>1</v>
      </c>
      <c r="BH60" s="112">
        <f>IFERROR(BG60/BE60,"-")</f>
        <v>0.2</v>
      </c>
      <c r="BI60" s="113">
        <v>5000</v>
      </c>
      <c r="BJ60" s="114">
        <f>IFERROR(BI60/BE60,"-")</f>
        <v>1000</v>
      </c>
      <c r="BK60" s="115">
        <v>1</v>
      </c>
      <c r="BL60" s="115"/>
      <c r="BM60" s="115"/>
      <c r="BN60" s="117">
        <v>5</v>
      </c>
      <c r="BO60" s="118">
        <f>IF(P60=0,"",IF(BN60=0,"",(BN60/P60)))</f>
        <v>0.3125</v>
      </c>
      <c r="BP60" s="119">
        <v>3</v>
      </c>
      <c r="BQ60" s="120">
        <f>IFERROR(BP60/BN60,"-")</f>
        <v>0.6</v>
      </c>
      <c r="BR60" s="121">
        <v>25000</v>
      </c>
      <c r="BS60" s="122">
        <f>IFERROR(BR60/BN60,"-")</f>
        <v>5000</v>
      </c>
      <c r="BT60" s="123">
        <v>2</v>
      </c>
      <c r="BU60" s="123"/>
      <c r="BV60" s="123">
        <v>1</v>
      </c>
      <c r="BW60" s="124">
        <v>5</v>
      </c>
      <c r="BX60" s="125">
        <f>IF(P60=0,"",IF(BW60=0,"",(BW60/P60)))</f>
        <v>0.3125</v>
      </c>
      <c r="BY60" s="126">
        <v>1</v>
      </c>
      <c r="BZ60" s="127">
        <f>IFERROR(BY60/BW60,"-")</f>
        <v>0.2</v>
      </c>
      <c r="CA60" s="128">
        <v>1000</v>
      </c>
      <c r="CB60" s="129">
        <f>IFERROR(CA60/BW60,"-")</f>
        <v>200</v>
      </c>
      <c r="CC60" s="130">
        <v>1</v>
      </c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4</v>
      </c>
      <c r="CP60" s="139">
        <v>30000</v>
      </c>
      <c r="CQ60" s="139">
        <v>15000</v>
      </c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189" t="s">
        <v>176</v>
      </c>
      <c r="C61" s="189"/>
      <c r="D61" s="189" t="s">
        <v>172</v>
      </c>
      <c r="E61" s="189" t="s">
        <v>64</v>
      </c>
      <c r="F61" s="189" t="s">
        <v>77</v>
      </c>
      <c r="G61" s="88"/>
      <c r="H61" s="88"/>
      <c r="I61" s="88"/>
      <c r="J61" s="180"/>
      <c r="K61" s="79">
        <v>31</v>
      </c>
      <c r="L61" s="79">
        <v>23</v>
      </c>
      <c r="M61" s="79">
        <v>4</v>
      </c>
      <c r="N61" s="89">
        <v>4</v>
      </c>
      <c r="O61" s="90">
        <v>0</v>
      </c>
      <c r="P61" s="91">
        <f>N61+O61</f>
        <v>4</v>
      </c>
      <c r="Q61" s="80">
        <f>IFERROR(P61/M61,"-")</f>
        <v>1</v>
      </c>
      <c r="R61" s="79">
        <v>1</v>
      </c>
      <c r="S61" s="79">
        <v>0</v>
      </c>
      <c r="T61" s="80">
        <f>IFERROR(R61/(P61),"-")</f>
        <v>0.25</v>
      </c>
      <c r="U61" s="186"/>
      <c r="V61" s="82">
        <v>0</v>
      </c>
      <c r="W61" s="80">
        <f>IF(P61=0,"-",V61/P61)</f>
        <v>0</v>
      </c>
      <c r="X61" s="185">
        <v>0</v>
      </c>
      <c r="Y61" s="186">
        <f>IFERROR(X61/P61,"-")</f>
        <v>0</v>
      </c>
      <c r="Z61" s="186" t="str">
        <f>IFERROR(X61/V61,"-")</f>
        <v>-</v>
      </c>
      <c r="AA61" s="180"/>
      <c r="AB61" s="83"/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>
        <f>IF(P61=0,"",IF(BE61=0,"",(BE61/P61)))</f>
        <v>0</v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>
        <v>1</v>
      </c>
      <c r="BO61" s="118">
        <f>IF(P61=0,"",IF(BN61=0,"",(BN61/P61)))</f>
        <v>0.25</v>
      </c>
      <c r="BP61" s="119"/>
      <c r="BQ61" s="120">
        <f>IFERROR(BP61/BN61,"-")</f>
        <v>0</v>
      </c>
      <c r="BR61" s="121"/>
      <c r="BS61" s="122">
        <f>IFERROR(BR61/BN61,"-")</f>
        <v>0</v>
      </c>
      <c r="BT61" s="123"/>
      <c r="BU61" s="123"/>
      <c r="BV61" s="123"/>
      <c r="BW61" s="124">
        <v>3</v>
      </c>
      <c r="BX61" s="125">
        <f>IF(P61=0,"",IF(BW61=0,"",(BW61/P61)))</f>
        <v>0.75</v>
      </c>
      <c r="BY61" s="126">
        <v>1</v>
      </c>
      <c r="BZ61" s="127">
        <f>IFERROR(BY61/BW61,"-")</f>
        <v>0.33333333333333</v>
      </c>
      <c r="CA61" s="128">
        <v>493000</v>
      </c>
      <c r="CB61" s="129">
        <f>IFERROR(CA61/BW61,"-")</f>
        <v>164333.33333333</v>
      </c>
      <c r="CC61" s="130"/>
      <c r="CD61" s="130"/>
      <c r="CE61" s="130">
        <v>1</v>
      </c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>
        <v>493000</v>
      </c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>
        <f>AB62</f>
        <v>0.41666666666667</v>
      </c>
      <c r="B62" s="189" t="s">
        <v>177</v>
      </c>
      <c r="C62" s="189"/>
      <c r="D62" s="189" t="s">
        <v>172</v>
      </c>
      <c r="E62" s="189" t="s">
        <v>178</v>
      </c>
      <c r="F62" s="189" t="s">
        <v>65</v>
      </c>
      <c r="G62" s="88" t="s">
        <v>173</v>
      </c>
      <c r="H62" s="88" t="s">
        <v>174</v>
      </c>
      <c r="I62" s="88" t="s">
        <v>90</v>
      </c>
      <c r="J62" s="180">
        <v>60000</v>
      </c>
      <c r="K62" s="79">
        <v>7</v>
      </c>
      <c r="L62" s="79">
        <v>0</v>
      </c>
      <c r="M62" s="79">
        <v>34</v>
      </c>
      <c r="N62" s="89">
        <v>5</v>
      </c>
      <c r="O62" s="90">
        <v>0</v>
      </c>
      <c r="P62" s="91">
        <f>N62+O62</f>
        <v>5</v>
      </c>
      <c r="Q62" s="80">
        <f>IFERROR(P62/M62,"-")</f>
        <v>0.14705882352941</v>
      </c>
      <c r="R62" s="79">
        <v>0</v>
      </c>
      <c r="S62" s="79">
        <v>4</v>
      </c>
      <c r="T62" s="80">
        <f>IFERROR(R62/(P62),"-")</f>
        <v>0</v>
      </c>
      <c r="U62" s="186">
        <f>IFERROR(J62/SUM(N62:O63),"-")</f>
        <v>6666.6666666667</v>
      </c>
      <c r="V62" s="82">
        <v>2</v>
      </c>
      <c r="W62" s="80">
        <f>IF(P62=0,"-",V62/P62)</f>
        <v>0.4</v>
      </c>
      <c r="X62" s="185">
        <v>25000</v>
      </c>
      <c r="Y62" s="186">
        <f>IFERROR(X62/P62,"-")</f>
        <v>5000</v>
      </c>
      <c r="Z62" s="186">
        <f>IFERROR(X62/V62,"-")</f>
        <v>12500</v>
      </c>
      <c r="AA62" s="180">
        <f>SUM(X62:X63)-SUM(J62:J63)</f>
        <v>-35000</v>
      </c>
      <c r="AB62" s="83">
        <f>SUM(X62:X63)/SUM(J62:J63)</f>
        <v>0.41666666666667</v>
      </c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>
        <v>1</v>
      </c>
      <c r="BF62" s="111">
        <f>IF(P62=0,"",IF(BE62=0,"",(BE62/P62)))</f>
        <v>0.2</v>
      </c>
      <c r="BG62" s="110"/>
      <c r="BH62" s="112">
        <f>IFERROR(BG62/BE62,"-")</f>
        <v>0</v>
      </c>
      <c r="BI62" s="113"/>
      <c r="BJ62" s="114">
        <f>IFERROR(BI62/BE62,"-")</f>
        <v>0</v>
      </c>
      <c r="BK62" s="115"/>
      <c r="BL62" s="115"/>
      <c r="BM62" s="115"/>
      <c r="BN62" s="117">
        <v>1</v>
      </c>
      <c r="BO62" s="118">
        <f>IF(P62=0,"",IF(BN62=0,"",(BN62/P62)))</f>
        <v>0.2</v>
      </c>
      <c r="BP62" s="119"/>
      <c r="BQ62" s="120">
        <f>IFERROR(BP62/BN62,"-")</f>
        <v>0</v>
      </c>
      <c r="BR62" s="121"/>
      <c r="BS62" s="122">
        <f>IFERROR(BR62/BN62,"-")</f>
        <v>0</v>
      </c>
      <c r="BT62" s="123"/>
      <c r="BU62" s="123"/>
      <c r="BV62" s="123"/>
      <c r="BW62" s="124">
        <v>3</v>
      </c>
      <c r="BX62" s="125">
        <f>IF(P62=0,"",IF(BW62=0,"",(BW62/P62)))</f>
        <v>0.6</v>
      </c>
      <c r="BY62" s="126">
        <v>2</v>
      </c>
      <c r="BZ62" s="127">
        <f>IFERROR(BY62/BW62,"-")</f>
        <v>0.66666666666667</v>
      </c>
      <c r="CA62" s="128">
        <v>25000</v>
      </c>
      <c r="CB62" s="129">
        <f>IFERROR(CA62/BW62,"-")</f>
        <v>8333.3333333333</v>
      </c>
      <c r="CC62" s="130"/>
      <c r="CD62" s="130">
        <v>1</v>
      </c>
      <c r="CE62" s="130">
        <v>1</v>
      </c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2</v>
      </c>
      <c r="CP62" s="139">
        <v>25000</v>
      </c>
      <c r="CQ62" s="139">
        <v>18000</v>
      </c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189" t="s">
        <v>179</v>
      </c>
      <c r="C63" s="189"/>
      <c r="D63" s="189" t="s">
        <v>172</v>
      </c>
      <c r="E63" s="189" t="s">
        <v>178</v>
      </c>
      <c r="F63" s="189" t="s">
        <v>77</v>
      </c>
      <c r="G63" s="88"/>
      <c r="H63" s="88"/>
      <c r="I63" s="88"/>
      <c r="J63" s="180"/>
      <c r="K63" s="79">
        <v>16</v>
      </c>
      <c r="L63" s="79">
        <v>12</v>
      </c>
      <c r="M63" s="79">
        <v>2</v>
      </c>
      <c r="N63" s="89">
        <v>4</v>
      </c>
      <c r="O63" s="90">
        <v>0</v>
      </c>
      <c r="P63" s="91">
        <f>N63+O63</f>
        <v>4</v>
      </c>
      <c r="Q63" s="80">
        <f>IFERROR(P63/M63,"-")</f>
        <v>2</v>
      </c>
      <c r="R63" s="79">
        <v>0</v>
      </c>
      <c r="S63" s="79">
        <v>1</v>
      </c>
      <c r="T63" s="80">
        <f>IFERROR(R63/(P63),"-")</f>
        <v>0</v>
      </c>
      <c r="U63" s="186"/>
      <c r="V63" s="82">
        <v>0</v>
      </c>
      <c r="W63" s="80">
        <f>IF(P63=0,"-",V63/P63)</f>
        <v>0</v>
      </c>
      <c r="X63" s="185">
        <v>0</v>
      </c>
      <c r="Y63" s="186">
        <f>IFERROR(X63/P63,"-")</f>
        <v>0</v>
      </c>
      <c r="Z63" s="186" t="str">
        <f>IFERROR(X63/V63,"-")</f>
        <v>-</v>
      </c>
      <c r="AA63" s="18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>
        <v>1</v>
      </c>
      <c r="BF63" s="111">
        <f>IF(P63=0,"",IF(BE63=0,"",(BE63/P63)))</f>
        <v>0.25</v>
      </c>
      <c r="BG63" s="110"/>
      <c r="BH63" s="112">
        <f>IFERROR(BG63/BE63,"-")</f>
        <v>0</v>
      </c>
      <c r="BI63" s="113"/>
      <c r="BJ63" s="114">
        <f>IFERROR(BI63/BE63,"-")</f>
        <v>0</v>
      </c>
      <c r="BK63" s="115"/>
      <c r="BL63" s="115"/>
      <c r="BM63" s="115"/>
      <c r="BN63" s="117"/>
      <c r="BO63" s="118">
        <f>IF(P63=0,"",IF(BN63=0,"",(BN63/P63)))</f>
        <v>0</v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>
        <v>2</v>
      </c>
      <c r="BX63" s="125">
        <f>IF(P63=0,"",IF(BW63=0,"",(BW63/P63)))</f>
        <v>0.5</v>
      </c>
      <c r="BY63" s="126"/>
      <c r="BZ63" s="127">
        <f>IFERROR(BY63/BW63,"-")</f>
        <v>0</v>
      </c>
      <c r="CA63" s="128"/>
      <c r="CB63" s="129">
        <f>IFERROR(CA63/BW63,"-")</f>
        <v>0</v>
      </c>
      <c r="CC63" s="130"/>
      <c r="CD63" s="130"/>
      <c r="CE63" s="130"/>
      <c r="CF63" s="131">
        <v>1</v>
      </c>
      <c r="CG63" s="132">
        <f>IF(P63=0,"",IF(CF63=0,"",(CF63/P63)))</f>
        <v>0.25</v>
      </c>
      <c r="CH63" s="133"/>
      <c r="CI63" s="134">
        <f>IFERROR(CH63/CF63,"-")</f>
        <v>0</v>
      </c>
      <c r="CJ63" s="135"/>
      <c r="CK63" s="136">
        <f>IFERROR(CJ63/CF63,"-")</f>
        <v>0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>
        <f>AB64</f>
        <v>2.2166666666667</v>
      </c>
      <c r="B64" s="189" t="s">
        <v>180</v>
      </c>
      <c r="C64" s="189"/>
      <c r="D64" s="189" t="s">
        <v>181</v>
      </c>
      <c r="E64" s="189" t="s">
        <v>113</v>
      </c>
      <c r="F64" s="189" t="s">
        <v>65</v>
      </c>
      <c r="G64" s="88" t="s">
        <v>161</v>
      </c>
      <c r="H64" s="88" t="s">
        <v>182</v>
      </c>
      <c r="I64" s="190" t="s">
        <v>183</v>
      </c>
      <c r="J64" s="180">
        <v>120000</v>
      </c>
      <c r="K64" s="79">
        <v>8</v>
      </c>
      <c r="L64" s="79">
        <v>0</v>
      </c>
      <c r="M64" s="79">
        <v>43</v>
      </c>
      <c r="N64" s="89">
        <v>1</v>
      </c>
      <c r="O64" s="90">
        <v>0</v>
      </c>
      <c r="P64" s="91">
        <f>N64+O64</f>
        <v>1</v>
      </c>
      <c r="Q64" s="80">
        <f>IFERROR(P64/M64,"-")</f>
        <v>0.023255813953488</v>
      </c>
      <c r="R64" s="79">
        <v>0</v>
      </c>
      <c r="S64" s="79">
        <v>0</v>
      </c>
      <c r="T64" s="80">
        <f>IFERROR(R64/(P64),"-")</f>
        <v>0</v>
      </c>
      <c r="U64" s="186">
        <f>IFERROR(J64/SUM(N64:O68),"-")</f>
        <v>9230.7692307692</v>
      </c>
      <c r="V64" s="82">
        <v>0</v>
      </c>
      <c r="W64" s="80">
        <f>IF(P64=0,"-",V64/P64)</f>
        <v>0</v>
      </c>
      <c r="X64" s="185">
        <v>0</v>
      </c>
      <c r="Y64" s="186">
        <f>IFERROR(X64/P64,"-")</f>
        <v>0</v>
      </c>
      <c r="Z64" s="186" t="str">
        <f>IFERROR(X64/V64,"-")</f>
        <v>-</v>
      </c>
      <c r="AA64" s="180">
        <f>SUM(X64:X68)-SUM(J64:J68)</f>
        <v>146000</v>
      </c>
      <c r="AB64" s="83">
        <f>SUM(X64:X68)/SUM(J64:J68)</f>
        <v>2.2166666666667</v>
      </c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>
        <v>1</v>
      </c>
      <c r="BO64" s="118">
        <f>IF(P64=0,"",IF(BN64=0,"",(BN64/P64)))</f>
        <v>1</v>
      </c>
      <c r="BP64" s="119"/>
      <c r="BQ64" s="120">
        <f>IFERROR(BP64/BN64,"-")</f>
        <v>0</v>
      </c>
      <c r="BR64" s="121"/>
      <c r="BS64" s="122">
        <f>IFERROR(BR64/BN64,"-")</f>
        <v>0</v>
      </c>
      <c r="BT64" s="123"/>
      <c r="BU64" s="123"/>
      <c r="BV64" s="123"/>
      <c r="BW64" s="124"/>
      <c r="BX64" s="125">
        <f>IF(P64=0,"",IF(BW64=0,"",(BW64/P64)))</f>
        <v>0</v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189" t="s">
        <v>184</v>
      </c>
      <c r="C65" s="189"/>
      <c r="D65" s="189" t="s">
        <v>181</v>
      </c>
      <c r="E65" s="189" t="s">
        <v>118</v>
      </c>
      <c r="F65" s="189" t="s">
        <v>65</v>
      </c>
      <c r="G65" s="88" t="s">
        <v>161</v>
      </c>
      <c r="H65" s="88" t="s">
        <v>182</v>
      </c>
      <c r="I65" s="191" t="s">
        <v>150</v>
      </c>
      <c r="J65" s="180"/>
      <c r="K65" s="79">
        <v>1</v>
      </c>
      <c r="L65" s="79">
        <v>0</v>
      </c>
      <c r="M65" s="79">
        <v>30</v>
      </c>
      <c r="N65" s="89">
        <v>0</v>
      </c>
      <c r="O65" s="90">
        <v>0</v>
      </c>
      <c r="P65" s="91">
        <f>N65+O65</f>
        <v>0</v>
      </c>
      <c r="Q65" s="80">
        <f>IFERROR(P65/M65,"-")</f>
        <v>0</v>
      </c>
      <c r="R65" s="79">
        <v>0</v>
      </c>
      <c r="S65" s="79">
        <v>0</v>
      </c>
      <c r="T65" s="80" t="str">
        <f>IFERROR(R65/(P65),"-")</f>
        <v>-</v>
      </c>
      <c r="U65" s="186"/>
      <c r="V65" s="82">
        <v>0</v>
      </c>
      <c r="W65" s="80" t="str">
        <f>IF(P65=0,"-",V65/P65)</f>
        <v>-</v>
      </c>
      <c r="X65" s="185">
        <v>0</v>
      </c>
      <c r="Y65" s="186" t="str">
        <f>IFERROR(X65/P65,"-")</f>
        <v>-</v>
      </c>
      <c r="Z65" s="186" t="str">
        <f>IFERROR(X65/V65,"-")</f>
        <v>-</v>
      </c>
      <c r="AA65" s="180"/>
      <c r="AB65" s="83"/>
      <c r="AC65" s="77"/>
      <c r="AD65" s="92"/>
      <c r="AE65" s="93" t="str">
        <f>IF(P65=0,"",IF(AD65=0,"",(AD65/P65)))</f>
        <v/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 t="str">
        <f>IF(P65=0,"",IF(AM65=0,"",(AM65/P65)))</f>
        <v/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 t="str">
        <f>IF(P65=0,"",IF(AV65=0,"",(AV65/P65)))</f>
        <v/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 t="str">
        <f>IF(P65=0,"",IF(BE65=0,"",(BE65/P65)))</f>
        <v/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/>
      <c r="BO65" s="118" t="str">
        <f>IF(P65=0,"",IF(BN65=0,"",(BN65/P65)))</f>
        <v/>
      </c>
      <c r="BP65" s="119"/>
      <c r="BQ65" s="120" t="str">
        <f>IFERROR(BP65/BN65,"-")</f>
        <v>-</v>
      </c>
      <c r="BR65" s="121"/>
      <c r="BS65" s="122" t="str">
        <f>IFERROR(BR65/BN65,"-")</f>
        <v>-</v>
      </c>
      <c r="BT65" s="123"/>
      <c r="BU65" s="123"/>
      <c r="BV65" s="123"/>
      <c r="BW65" s="124"/>
      <c r="BX65" s="125" t="str">
        <f>IF(P65=0,"",IF(BW65=0,"",(BW65/P65)))</f>
        <v/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 t="str">
        <f>IF(P65=0,"",IF(CF65=0,"",(CF65/P65)))</f>
        <v/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189" t="s">
        <v>185</v>
      </c>
      <c r="C66" s="189"/>
      <c r="D66" s="189" t="s">
        <v>181</v>
      </c>
      <c r="E66" s="189" t="s">
        <v>121</v>
      </c>
      <c r="F66" s="189" t="s">
        <v>65</v>
      </c>
      <c r="G66" s="88" t="s">
        <v>161</v>
      </c>
      <c r="H66" s="88" t="s">
        <v>182</v>
      </c>
      <c r="I66" s="190" t="s">
        <v>68</v>
      </c>
      <c r="J66" s="180"/>
      <c r="K66" s="79">
        <v>9</v>
      </c>
      <c r="L66" s="79">
        <v>0</v>
      </c>
      <c r="M66" s="79">
        <v>31</v>
      </c>
      <c r="N66" s="89">
        <v>4</v>
      </c>
      <c r="O66" s="90">
        <v>0</v>
      </c>
      <c r="P66" s="91">
        <f>N66+O66</f>
        <v>4</v>
      </c>
      <c r="Q66" s="80">
        <f>IFERROR(P66/M66,"-")</f>
        <v>0.12903225806452</v>
      </c>
      <c r="R66" s="79">
        <v>1</v>
      </c>
      <c r="S66" s="79">
        <v>2</v>
      </c>
      <c r="T66" s="80">
        <f>IFERROR(R66/(P66),"-")</f>
        <v>0.25</v>
      </c>
      <c r="U66" s="186"/>
      <c r="V66" s="82">
        <v>1</v>
      </c>
      <c r="W66" s="80">
        <f>IF(P66=0,"-",V66/P66)</f>
        <v>0.25</v>
      </c>
      <c r="X66" s="185">
        <v>19000</v>
      </c>
      <c r="Y66" s="186">
        <f>IFERROR(X66/P66,"-")</f>
        <v>4750</v>
      </c>
      <c r="Z66" s="186">
        <f>IFERROR(X66/V66,"-")</f>
        <v>19000</v>
      </c>
      <c r="AA66" s="180"/>
      <c r="AB66" s="83"/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>
        <f>IF(P66=0,"",IF(BE66=0,"",(BE66/P66)))</f>
        <v>0</v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>
        <v>3</v>
      </c>
      <c r="BO66" s="118">
        <f>IF(P66=0,"",IF(BN66=0,"",(BN66/P66)))</f>
        <v>0.75</v>
      </c>
      <c r="BP66" s="119"/>
      <c r="BQ66" s="120">
        <f>IFERROR(BP66/BN66,"-")</f>
        <v>0</v>
      </c>
      <c r="BR66" s="121"/>
      <c r="BS66" s="122">
        <f>IFERROR(BR66/BN66,"-")</f>
        <v>0</v>
      </c>
      <c r="BT66" s="123"/>
      <c r="BU66" s="123"/>
      <c r="BV66" s="123"/>
      <c r="BW66" s="124">
        <v>1</v>
      </c>
      <c r="BX66" s="125">
        <f>IF(P66=0,"",IF(BW66=0,"",(BW66/P66)))</f>
        <v>0.25</v>
      </c>
      <c r="BY66" s="126">
        <v>1</v>
      </c>
      <c r="BZ66" s="127">
        <f>IFERROR(BY66/BW66,"-")</f>
        <v>1</v>
      </c>
      <c r="CA66" s="128">
        <v>19000</v>
      </c>
      <c r="CB66" s="129">
        <f>IFERROR(CA66/BW66,"-")</f>
        <v>19000</v>
      </c>
      <c r="CC66" s="130"/>
      <c r="CD66" s="130"/>
      <c r="CE66" s="130">
        <v>1</v>
      </c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1</v>
      </c>
      <c r="CP66" s="139">
        <v>19000</v>
      </c>
      <c r="CQ66" s="139">
        <v>19000</v>
      </c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189" t="s">
        <v>186</v>
      </c>
      <c r="C67" s="189"/>
      <c r="D67" s="189" t="s">
        <v>181</v>
      </c>
      <c r="E67" s="189" t="s">
        <v>124</v>
      </c>
      <c r="F67" s="189" t="s">
        <v>65</v>
      </c>
      <c r="G67" s="88" t="s">
        <v>161</v>
      </c>
      <c r="H67" s="88" t="s">
        <v>182</v>
      </c>
      <c r="I67" s="191" t="s">
        <v>158</v>
      </c>
      <c r="J67" s="180"/>
      <c r="K67" s="79">
        <v>8</v>
      </c>
      <c r="L67" s="79">
        <v>0</v>
      </c>
      <c r="M67" s="79">
        <v>51</v>
      </c>
      <c r="N67" s="89">
        <v>0</v>
      </c>
      <c r="O67" s="90">
        <v>0</v>
      </c>
      <c r="P67" s="91">
        <f>N67+O67</f>
        <v>0</v>
      </c>
      <c r="Q67" s="80">
        <f>IFERROR(P67/M67,"-")</f>
        <v>0</v>
      </c>
      <c r="R67" s="79">
        <v>0</v>
      </c>
      <c r="S67" s="79">
        <v>0</v>
      </c>
      <c r="T67" s="80" t="str">
        <f>IFERROR(R67/(P67),"-")</f>
        <v>-</v>
      </c>
      <c r="U67" s="186"/>
      <c r="V67" s="82">
        <v>0</v>
      </c>
      <c r="W67" s="80" t="str">
        <f>IF(P67=0,"-",V67/P67)</f>
        <v>-</v>
      </c>
      <c r="X67" s="185">
        <v>0</v>
      </c>
      <c r="Y67" s="186" t="str">
        <f>IFERROR(X67/P67,"-")</f>
        <v>-</v>
      </c>
      <c r="Z67" s="186" t="str">
        <f>IFERROR(X67/V67,"-")</f>
        <v>-</v>
      </c>
      <c r="AA67" s="180"/>
      <c r="AB67" s="83"/>
      <c r="AC67" s="77"/>
      <c r="AD67" s="92"/>
      <c r="AE67" s="93" t="str">
        <f>IF(P67=0,"",IF(AD67=0,"",(AD67/P67)))</f>
        <v/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 t="str">
        <f>IF(P67=0,"",IF(AM67=0,"",(AM67/P67)))</f>
        <v/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 t="str">
        <f>IF(P67=0,"",IF(AV67=0,"",(AV67/P67)))</f>
        <v/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 t="str">
        <f>IF(P67=0,"",IF(BE67=0,"",(BE67/P67)))</f>
        <v/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/>
      <c r="BO67" s="118" t="str">
        <f>IF(P67=0,"",IF(BN67=0,"",(BN67/P67)))</f>
        <v/>
      </c>
      <c r="BP67" s="119"/>
      <c r="BQ67" s="120" t="str">
        <f>IFERROR(BP67/BN67,"-")</f>
        <v>-</v>
      </c>
      <c r="BR67" s="121"/>
      <c r="BS67" s="122" t="str">
        <f>IFERROR(BR67/BN67,"-")</f>
        <v>-</v>
      </c>
      <c r="BT67" s="123"/>
      <c r="BU67" s="123"/>
      <c r="BV67" s="123"/>
      <c r="BW67" s="124"/>
      <c r="BX67" s="125" t="str">
        <f>IF(P67=0,"",IF(BW67=0,"",(BW67/P67)))</f>
        <v/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 t="str">
        <f>IF(P67=0,"",IF(CF67=0,"",(CF67/P67)))</f>
        <v/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189" t="s">
        <v>187</v>
      </c>
      <c r="C68" s="189"/>
      <c r="D68" s="189" t="s">
        <v>76</v>
      </c>
      <c r="E68" s="189" t="s">
        <v>76</v>
      </c>
      <c r="F68" s="189" t="s">
        <v>77</v>
      </c>
      <c r="G68" s="88" t="s">
        <v>188</v>
      </c>
      <c r="H68" s="88"/>
      <c r="I68" s="88"/>
      <c r="J68" s="180"/>
      <c r="K68" s="79">
        <v>40</v>
      </c>
      <c r="L68" s="79">
        <v>30</v>
      </c>
      <c r="M68" s="79">
        <v>4</v>
      </c>
      <c r="N68" s="89">
        <v>8</v>
      </c>
      <c r="O68" s="90">
        <v>0</v>
      </c>
      <c r="P68" s="91">
        <f>N68+O68</f>
        <v>8</v>
      </c>
      <c r="Q68" s="80">
        <f>IFERROR(P68/M68,"-")</f>
        <v>2</v>
      </c>
      <c r="R68" s="79">
        <v>2</v>
      </c>
      <c r="S68" s="79">
        <v>1</v>
      </c>
      <c r="T68" s="80">
        <f>IFERROR(R68/(P68),"-")</f>
        <v>0.25</v>
      </c>
      <c r="U68" s="186"/>
      <c r="V68" s="82">
        <v>1</v>
      </c>
      <c r="W68" s="80">
        <f>IF(P68=0,"-",V68/P68)</f>
        <v>0.125</v>
      </c>
      <c r="X68" s="185">
        <v>247000</v>
      </c>
      <c r="Y68" s="186">
        <f>IFERROR(X68/P68,"-")</f>
        <v>30875</v>
      </c>
      <c r="Z68" s="186">
        <f>IFERROR(X68/V68,"-")</f>
        <v>247000</v>
      </c>
      <c r="AA68" s="180"/>
      <c r="AB68" s="83"/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>
        <f>IF(P68=0,"",IF(BE68=0,"",(BE68/P68)))</f>
        <v>0</v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>
        <v>6</v>
      </c>
      <c r="BO68" s="118">
        <f>IF(P68=0,"",IF(BN68=0,"",(BN68/P68)))</f>
        <v>0.75</v>
      </c>
      <c r="BP68" s="119">
        <v>2</v>
      </c>
      <c r="BQ68" s="120">
        <f>IFERROR(BP68/BN68,"-")</f>
        <v>0.33333333333333</v>
      </c>
      <c r="BR68" s="121">
        <v>264000</v>
      </c>
      <c r="BS68" s="122">
        <f>IFERROR(BR68/BN68,"-")</f>
        <v>44000</v>
      </c>
      <c r="BT68" s="123"/>
      <c r="BU68" s="123"/>
      <c r="BV68" s="123">
        <v>2</v>
      </c>
      <c r="BW68" s="124">
        <v>1</v>
      </c>
      <c r="BX68" s="125">
        <f>IF(P68=0,"",IF(BW68=0,"",(BW68/P68)))</f>
        <v>0.125</v>
      </c>
      <c r="BY68" s="126"/>
      <c r="BZ68" s="127">
        <f>IFERROR(BY68/BW68,"-")</f>
        <v>0</v>
      </c>
      <c r="CA68" s="128"/>
      <c r="CB68" s="129">
        <f>IFERROR(CA68/BW68,"-")</f>
        <v>0</v>
      </c>
      <c r="CC68" s="130"/>
      <c r="CD68" s="130"/>
      <c r="CE68" s="130"/>
      <c r="CF68" s="131">
        <v>1</v>
      </c>
      <c r="CG68" s="132">
        <f>IF(P68=0,"",IF(CF68=0,"",(CF68/P68)))</f>
        <v>0.125</v>
      </c>
      <c r="CH68" s="133"/>
      <c r="CI68" s="134">
        <f>IFERROR(CH68/CF68,"-")</f>
        <v>0</v>
      </c>
      <c r="CJ68" s="135"/>
      <c r="CK68" s="136">
        <f>IFERROR(CJ68/CF68,"-")</f>
        <v>0</v>
      </c>
      <c r="CL68" s="137"/>
      <c r="CM68" s="137"/>
      <c r="CN68" s="137"/>
      <c r="CO68" s="138">
        <v>1</v>
      </c>
      <c r="CP68" s="139">
        <v>247000</v>
      </c>
      <c r="CQ68" s="139">
        <v>224000</v>
      </c>
      <c r="CR68" s="139"/>
      <c r="CS68" s="140" t="str">
        <f>IF(AND(CQ68=0,CR68=0),"",IF(AND(CQ68&lt;=100000,CR68&lt;=100000),"",IF(CQ68/CP68&gt;0.7,"男高",IF(CR68/CP68&gt;0.7,"女高",""))))</f>
        <v>男高</v>
      </c>
    </row>
    <row r="69" spans="1:98">
      <c r="A69" s="78">
        <f>AB69</f>
        <v>1.125</v>
      </c>
      <c r="B69" s="189" t="s">
        <v>189</v>
      </c>
      <c r="C69" s="189"/>
      <c r="D69" s="189"/>
      <c r="E69" s="189"/>
      <c r="F69" s="189" t="s">
        <v>65</v>
      </c>
      <c r="G69" s="88" t="s">
        <v>190</v>
      </c>
      <c r="H69" s="88" t="s">
        <v>191</v>
      </c>
      <c r="I69" s="88" t="s">
        <v>192</v>
      </c>
      <c r="J69" s="180">
        <v>96000</v>
      </c>
      <c r="K69" s="79">
        <v>14</v>
      </c>
      <c r="L69" s="79">
        <v>0</v>
      </c>
      <c r="M69" s="79">
        <v>101</v>
      </c>
      <c r="N69" s="89">
        <v>5</v>
      </c>
      <c r="O69" s="90">
        <v>0</v>
      </c>
      <c r="P69" s="91">
        <f>N69+O69</f>
        <v>5</v>
      </c>
      <c r="Q69" s="80">
        <f>IFERROR(P69/M69,"-")</f>
        <v>0.04950495049505</v>
      </c>
      <c r="R69" s="79">
        <v>1</v>
      </c>
      <c r="S69" s="79">
        <v>2</v>
      </c>
      <c r="T69" s="80">
        <f>IFERROR(R69/(P69),"-")</f>
        <v>0.2</v>
      </c>
      <c r="U69" s="186">
        <f>IFERROR(J69/SUM(N69:O70),"-")</f>
        <v>8000</v>
      </c>
      <c r="V69" s="82">
        <v>1</v>
      </c>
      <c r="W69" s="80">
        <f>IF(P69=0,"-",V69/P69)</f>
        <v>0.2</v>
      </c>
      <c r="X69" s="185">
        <v>35000</v>
      </c>
      <c r="Y69" s="186">
        <f>IFERROR(X69/P69,"-")</f>
        <v>7000</v>
      </c>
      <c r="Z69" s="186">
        <f>IFERROR(X69/V69,"-")</f>
        <v>35000</v>
      </c>
      <c r="AA69" s="180">
        <f>SUM(X69:X70)-SUM(J69:J70)</f>
        <v>12000</v>
      </c>
      <c r="AB69" s="83">
        <f>SUM(X69:X70)/SUM(J69:J70)</f>
        <v>1.125</v>
      </c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>
        <f>IF(P69=0,"",IF(BE69=0,"",(BE69/P69)))</f>
        <v>0</v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>
        <v>3</v>
      </c>
      <c r="BO69" s="118">
        <f>IF(P69=0,"",IF(BN69=0,"",(BN69/P69)))</f>
        <v>0.6</v>
      </c>
      <c r="BP69" s="119">
        <v>1</v>
      </c>
      <c r="BQ69" s="120">
        <f>IFERROR(BP69/BN69,"-")</f>
        <v>0.33333333333333</v>
      </c>
      <c r="BR69" s="121">
        <v>35000</v>
      </c>
      <c r="BS69" s="122">
        <f>IFERROR(BR69/BN69,"-")</f>
        <v>11666.666666667</v>
      </c>
      <c r="BT69" s="123"/>
      <c r="BU69" s="123"/>
      <c r="BV69" s="123">
        <v>1</v>
      </c>
      <c r="BW69" s="124">
        <v>1</v>
      </c>
      <c r="BX69" s="125">
        <f>IF(P69=0,"",IF(BW69=0,"",(BW69/P69)))</f>
        <v>0.2</v>
      </c>
      <c r="BY69" s="126"/>
      <c r="BZ69" s="127">
        <f>IFERROR(BY69/BW69,"-")</f>
        <v>0</v>
      </c>
      <c r="CA69" s="128"/>
      <c r="CB69" s="129">
        <f>IFERROR(CA69/BW69,"-")</f>
        <v>0</v>
      </c>
      <c r="CC69" s="130"/>
      <c r="CD69" s="130"/>
      <c r="CE69" s="130"/>
      <c r="CF69" s="131">
        <v>1</v>
      </c>
      <c r="CG69" s="132">
        <f>IF(P69=0,"",IF(CF69=0,"",(CF69/P69)))</f>
        <v>0.2</v>
      </c>
      <c r="CH69" s="133"/>
      <c r="CI69" s="134">
        <f>IFERROR(CH69/CF69,"-")</f>
        <v>0</v>
      </c>
      <c r="CJ69" s="135"/>
      <c r="CK69" s="136">
        <f>IFERROR(CJ69/CF69,"-")</f>
        <v>0</v>
      </c>
      <c r="CL69" s="137"/>
      <c r="CM69" s="137"/>
      <c r="CN69" s="137"/>
      <c r="CO69" s="138">
        <v>1</v>
      </c>
      <c r="CP69" s="139">
        <v>35000</v>
      </c>
      <c r="CQ69" s="139">
        <v>35000</v>
      </c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189" t="s">
        <v>193</v>
      </c>
      <c r="C70" s="189"/>
      <c r="D70" s="189"/>
      <c r="E70" s="189"/>
      <c r="F70" s="189" t="s">
        <v>77</v>
      </c>
      <c r="G70" s="88"/>
      <c r="H70" s="88"/>
      <c r="I70" s="88"/>
      <c r="J70" s="180"/>
      <c r="K70" s="79">
        <v>19</v>
      </c>
      <c r="L70" s="79">
        <v>14</v>
      </c>
      <c r="M70" s="79">
        <v>8</v>
      </c>
      <c r="N70" s="89">
        <v>7</v>
      </c>
      <c r="O70" s="90">
        <v>0</v>
      </c>
      <c r="P70" s="91">
        <f>N70+O70</f>
        <v>7</v>
      </c>
      <c r="Q70" s="80">
        <f>IFERROR(P70/M70,"-")</f>
        <v>0.875</v>
      </c>
      <c r="R70" s="79">
        <v>0</v>
      </c>
      <c r="S70" s="79">
        <v>6</v>
      </c>
      <c r="T70" s="80">
        <f>IFERROR(R70/(P70),"-")</f>
        <v>0</v>
      </c>
      <c r="U70" s="186"/>
      <c r="V70" s="82">
        <v>2</v>
      </c>
      <c r="W70" s="80">
        <f>IF(P70=0,"-",V70/P70)</f>
        <v>0.28571428571429</v>
      </c>
      <c r="X70" s="185">
        <v>73000</v>
      </c>
      <c r="Y70" s="186">
        <f>IFERROR(X70/P70,"-")</f>
        <v>10428.571428571</v>
      </c>
      <c r="Z70" s="186">
        <f>IFERROR(X70/V70,"-")</f>
        <v>36500</v>
      </c>
      <c r="AA70" s="180"/>
      <c r="AB70" s="83"/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/>
      <c r="BF70" s="111">
        <f>IF(P70=0,"",IF(BE70=0,"",(BE70/P70)))</f>
        <v>0</v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/>
      <c r="BO70" s="118">
        <f>IF(P70=0,"",IF(BN70=0,"",(BN70/P70)))</f>
        <v>0</v>
      </c>
      <c r="BP70" s="119"/>
      <c r="BQ70" s="120" t="str">
        <f>IFERROR(BP70/BN70,"-")</f>
        <v>-</v>
      </c>
      <c r="BR70" s="121"/>
      <c r="BS70" s="122" t="str">
        <f>IFERROR(BR70/BN70,"-")</f>
        <v>-</v>
      </c>
      <c r="BT70" s="123"/>
      <c r="BU70" s="123"/>
      <c r="BV70" s="123"/>
      <c r="BW70" s="124">
        <v>5</v>
      </c>
      <c r="BX70" s="125">
        <f>IF(P70=0,"",IF(BW70=0,"",(BW70/P70)))</f>
        <v>0.71428571428571</v>
      </c>
      <c r="BY70" s="126">
        <v>1</v>
      </c>
      <c r="BZ70" s="127">
        <f>IFERROR(BY70/BW70,"-")</f>
        <v>0.2</v>
      </c>
      <c r="CA70" s="128">
        <v>3000</v>
      </c>
      <c r="CB70" s="129">
        <f>IFERROR(CA70/BW70,"-")</f>
        <v>600</v>
      </c>
      <c r="CC70" s="130">
        <v>1</v>
      </c>
      <c r="CD70" s="130"/>
      <c r="CE70" s="130"/>
      <c r="CF70" s="131">
        <v>2</v>
      </c>
      <c r="CG70" s="132">
        <f>IF(P70=0,"",IF(CF70=0,"",(CF70/P70)))</f>
        <v>0.28571428571429</v>
      </c>
      <c r="CH70" s="133">
        <v>1</v>
      </c>
      <c r="CI70" s="134">
        <f>IFERROR(CH70/CF70,"-")</f>
        <v>0.5</v>
      </c>
      <c r="CJ70" s="135">
        <v>70000</v>
      </c>
      <c r="CK70" s="136">
        <f>IFERROR(CJ70/CF70,"-")</f>
        <v>35000</v>
      </c>
      <c r="CL70" s="137"/>
      <c r="CM70" s="137"/>
      <c r="CN70" s="137">
        <v>1</v>
      </c>
      <c r="CO70" s="138">
        <v>2</v>
      </c>
      <c r="CP70" s="139">
        <v>73000</v>
      </c>
      <c r="CQ70" s="139">
        <v>70000</v>
      </c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>
        <f>AB71</f>
        <v>4.2852564102564</v>
      </c>
      <c r="B71" s="189" t="s">
        <v>194</v>
      </c>
      <c r="C71" s="189"/>
      <c r="D71" s="189" t="s">
        <v>63</v>
      </c>
      <c r="E71" s="189" t="s">
        <v>64</v>
      </c>
      <c r="F71" s="189" t="s">
        <v>65</v>
      </c>
      <c r="G71" s="88" t="s">
        <v>195</v>
      </c>
      <c r="H71" s="88" t="s">
        <v>89</v>
      </c>
      <c r="I71" s="88"/>
      <c r="J71" s="180">
        <v>312000</v>
      </c>
      <c r="K71" s="79">
        <v>10</v>
      </c>
      <c r="L71" s="79">
        <v>0</v>
      </c>
      <c r="M71" s="79">
        <v>50</v>
      </c>
      <c r="N71" s="89">
        <v>6</v>
      </c>
      <c r="O71" s="90">
        <v>0</v>
      </c>
      <c r="P71" s="91">
        <f>N71+O71</f>
        <v>6</v>
      </c>
      <c r="Q71" s="80">
        <f>IFERROR(P71/M71,"-")</f>
        <v>0.12</v>
      </c>
      <c r="R71" s="79">
        <v>1</v>
      </c>
      <c r="S71" s="79">
        <v>3</v>
      </c>
      <c r="T71" s="80">
        <f>IFERROR(R71/(P71),"-")</f>
        <v>0.16666666666667</v>
      </c>
      <c r="U71" s="186">
        <f>IFERROR(J71/SUM(N71:O72),"-")</f>
        <v>20800</v>
      </c>
      <c r="V71" s="82">
        <v>1</v>
      </c>
      <c r="W71" s="80">
        <f>IF(P71=0,"-",V71/P71)</f>
        <v>0.16666666666667</v>
      </c>
      <c r="X71" s="185">
        <v>45000</v>
      </c>
      <c r="Y71" s="186">
        <f>IFERROR(X71/P71,"-")</f>
        <v>7500</v>
      </c>
      <c r="Z71" s="186">
        <f>IFERROR(X71/V71,"-")</f>
        <v>45000</v>
      </c>
      <c r="AA71" s="180">
        <f>SUM(X71:X72)-SUM(J71:J72)</f>
        <v>1025000</v>
      </c>
      <c r="AB71" s="83">
        <f>SUM(X71:X72)/SUM(J71:J72)</f>
        <v>4.2852564102564</v>
      </c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>
        <v>1</v>
      </c>
      <c r="AW71" s="105">
        <f>IF(P71=0,"",IF(AV71=0,"",(AV71/P71)))</f>
        <v>0.16666666666667</v>
      </c>
      <c r="AX71" s="104"/>
      <c r="AY71" s="106">
        <f>IFERROR(AX71/AV71,"-")</f>
        <v>0</v>
      </c>
      <c r="AZ71" s="107"/>
      <c r="BA71" s="108">
        <f>IFERROR(AZ71/AV71,"-")</f>
        <v>0</v>
      </c>
      <c r="BB71" s="109"/>
      <c r="BC71" s="109"/>
      <c r="BD71" s="109"/>
      <c r="BE71" s="110">
        <v>2</v>
      </c>
      <c r="BF71" s="111">
        <f>IF(P71=0,"",IF(BE71=0,"",(BE71/P71)))</f>
        <v>0.33333333333333</v>
      </c>
      <c r="BG71" s="110"/>
      <c r="BH71" s="112">
        <f>IFERROR(BG71/BE71,"-")</f>
        <v>0</v>
      </c>
      <c r="BI71" s="113"/>
      <c r="BJ71" s="114">
        <f>IFERROR(BI71/BE71,"-")</f>
        <v>0</v>
      </c>
      <c r="BK71" s="115"/>
      <c r="BL71" s="115"/>
      <c r="BM71" s="115"/>
      <c r="BN71" s="117">
        <v>3</v>
      </c>
      <c r="BO71" s="118">
        <f>IF(P71=0,"",IF(BN71=0,"",(BN71/P71)))</f>
        <v>0.5</v>
      </c>
      <c r="BP71" s="119">
        <v>1</v>
      </c>
      <c r="BQ71" s="120">
        <f>IFERROR(BP71/BN71,"-")</f>
        <v>0.33333333333333</v>
      </c>
      <c r="BR71" s="121">
        <v>45000</v>
      </c>
      <c r="BS71" s="122">
        <f>IFERROR(BR71/BN71,"-")</f>
        <v>15000</v>
      </c>
      <c r="BT71" s="123"/>
      <c r="BU71" s="123"/>
      <c r="BV71" s="123">
        <v>1</v>
      </c>
      <c r="BW71" s="124"/>
      <c r="BX71" s="125">
        <f>IF(P71=0,"",IF(BW71=0,"",(BW71/P71)))</f>
        <v>0</v>
      </c>
      <c r="BY71" s="126"/>
      <c r="BZ71" s="127" t="str">
        <f>IFERROR(BY71/BW71,"-")</f>
        <v>-</v>
      </c>
      <c r="CA71" s="128"/>
      <c r="CB71" s="129" t="str">
        <f>IFERROR(CA71/BW71,"-")</f>
        <v>-</v>
      </c>
      <c r="CC71" s="130"/>
      <c r="CD71" s="130"/>
      <c r="CE71" s="130"/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1</v>
      </c>
      <c r="CP71" s="139">
        <v>45000</v>
      </c>
      <c r="CQ71" s="139">
        <v>45000</v>
      </c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/>
      <c r="B72" s="189" t="s">
        <v>196</v>
      </c>
      <c r="C72" s="189"/>
      <c r="D72" s="189" t="s">
        <v>63</v>
      </c>
      <c r="E72" s="189" t="s">
        <v>64</v>
      </c>
      <c r="F72" s="189" t="s">
        <v>77</v>
      </c>
      <c r="G72" s="88"/>
      <c r="H72" s="88"/>
      <c r="I72" s="88"/>
      <c r="J72" s="180"/>
      <c r="K72" s="79">
        <v>45</v>
      </c>
      <c r="L72" s="79">
        <v>27</v>
      </c>
      <c r="M72" s="79">
        <v>8</v>
      </c>
      <c r="N72" s="89">
        <v>9</v>
      </c>
      <c r="O72" s="90">
        <v>0</v>
      </c>
      <c r="P72" s="91">
        <f>N72+O72</f>
        <v>9</v>
      </c>
      <c r="Q72" s="80">
        <f>IFERROR(P72/M72,"-")</f>
        <v>1.125</v>
      </c>
      <c r="R72" s="79">
        <v>3</v>
      </c>
      <c r="S72" s="79">
        <v>1</v>
      </c>
      <c r="T72" s="80">
        <f>IFERROR(R72/(P72),"-")</f>
        <v>0.33333333333333</v>
      </c>
      <c r="U72" s="186"/>
      <c r="V72" s="82">
        <v>3</v>
      </c>
      <c r="W72" s="80">
        <f>IF(P72=0,"-",V72/P72)</f>
        <v>0.33333333333333</v>
      </c>
      <c r="X72" s="185">
        <v>1292000</v>
      </c>
      <c r="Y72" s="186">
        <f>IFERROR(X72/P72,"-")</f>
        <v>143555.55555556</v>
      </c>
      <c r="Z72" s="186">
        <f>IFERROR(X72/V72,"-")</f>
        <v>430666.66666667</v>
      </c>
      <c r="AA72" s="180"/>
      <c r="AB72" s="83"/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>
        <v>1</v>
      </c>
      <c r="AW72" s="105">
        <f>IF(P72=0,"",IF(AV72=0,"",(AV72/P72)))</f>
        <v>0.11111111111111</v>
      </c>
      <c r="AX72" s="104"/>
      <c r="AY72" s="106">
        <f>IFERROR(AX72/AV72,"-")</f>
        <v>0</v>
      </c>
      <c r="AZ72" s="107"/>
      <c r="BA72" s="108">
        <f>IFERROR(AZ72/AV72,"-")</f>
        <v>0</v>
      </c>
      <c r="BB72" s="109"/>
      <c r="BC72" s="109"/>
      <c r="BD72" s="109"/>
      <c r="BE72" s="110">
        <v>1</v>
      </c>
      <c r="BF72" s="111">
        <f>IF(P72=0,"",IF(BE72=0,"",(BE72/P72)))</f>
        <v>0.11111111111111</v>
      </c>
      <c r="BG72" s="110"/>
      <c r="BH72" s="112">
        <f>IFERROR(BG72/BE72,"-")</f>
        <v>0</v>
      </c>
      <c r="BI72" s="113"/>
      <c r="BJ72" s="114">
        <f>IFERROR(BI72/BE72,"-")</f>
        <v>0</v>
      </c>
      <c r="BK72" s="115"/>
      <c r="BL72" s="115"/>
      <c r="BM72" s="115"/>
      <c r="BN72" s="117">
        <v>3</v>
      </c>
      <c r="BO72" s="118">
        <f>IF(P72=0,"",IF(BN72=0,"",(BN72/P72)))</f>
        <v>0.33333333333333</v>
      </c>
      <c r="BP72" s="119"/>
      <c r="BQ72" s="120">
        <f>IFERROR(BP72/BN72,"-")</f>
        <v>0</v>
      </c>
      <c r="BR72" s="121"/>
      <c r="BS72" s="122">
        <f>IFERROR(BR72/BN72,"-")</f>
        <v>0</v>
      </c>
      <c r="BT72" s="123"/>
      <c r="BU72" s="123"/>
      <c r="BV72" s="123"/>
      <c r="BW72" s="124">
        <v>1</v>
      </c>
      <c r="BX72" s="125">
        <f>IF(P72=0,"",IF(BW72=0,"",(BW72/P72)))</f>
        <v>0.11111111111111</v>
      </c>
      <c r="BY72" s="126">
        <v>1</v>
      </c>
      <c r="BZ72" s="127">
        <f>IFERROR(BY72/BW72,"-")</f>
        <v>1</v>
      </c>
      <c r="CA72" s="128">
        <v>1020000</v>
      </c>
      <c r="CB72" s="129">
        <f>IFERROR(CA72/BW72,"-")</f>
        <v>1020000</v>
      </c>
      <c r="CC72" s="130"/>
      <c r="CD72" s="130"/>
      <c r="CE72" s="130">
        <v>1</v>
      </c>
      <c r="CF72" s="131">
        <v>3</v>
      </c>
      <c r="CG72" s="132">
        <f>IF(P72=0,"",IF(CF72=0,"",(CF72/P72)))</f>
        <v>0.33333333333333</v>
      </c>
      <c r="CH72" s="133">
        <v>2</v>
      </c>
      <c r="CI72" s="134">
        <f>IFERROR(CH72/CF72,"-")</f>
        <v>0.66666666666667</v>
      </c>
      <c r="CJ72" s="135">
        <v>272000</v>
      </c>
      <c r="CK72" s="136">
        <f>IFERROR(CJ72/CF72,"-")</f>
        <v>90666.666666667</v>
      </c>
      <c r="CL72" s="137">
        <v>1</v>
      </c>
      <c r="CM72" s="137"/>
      <c r="CN72" s="137">
        <v>1</v>
      </c>
      <c r="CO72" s="138">
        <v>3</v>
      </c>
      <c r="CP72" s="139">
        <v>1292000</v>
      </c>
      <c r="CQ72" s="139">
        <v>1020000</v>
      </c>
      <c r="CR72" s="139"/>
      <c r="CS72" s="140" t="str">
        <f>IF(AND(CQ72=0,CR72=0),"",IF(AND(CQ72&lt;=100000,CR72&lt;=100000),"",IF(CQ72/CP72&gt;0.7,"男高",IF(CR72/CP72&gt;0.7,"女高",""))))</f>
        <v>男高</v>
      </c>
    </row>
    <row r="73" spans="1:98">
      <c r="A73" s="30"/>
      <c r="B73" s="85"/>
      <c r="C73" s="86"/>
      <c r="D73" s="86"/>
      <c r="E73" s="86"/>
      <c r="F73" s="87"/>
      <c r="G73" s="88"/>
      <c r="H73" s="88"/>
      <c r="I73" s="88"/>
      <c r="J73" s="181"/>
      <c r="K73" s="34"/>
      <c r="L73" s="34"/>
      <c r="M73" s="31"/>
      <c r="N73" s="23"/>
      <c r="O73" s="23"/>
      <c r="P73" s="23"/>
      <c r="Q73" s="32"/>
      <c r="R73" s="32"/>
      <c r="S73" s="23"/>
      <c r="T73" s="32"/>
      <c r="U73" s="187"/>
      <c r="V73" s="25"/>
      <c r="W73" s="25"/>
      <c r="X73" s="187"/>
      <c r="Y73" s="187"/>
      <c r="Z73" s="187"/>
      <c r="AA73" s="187"/>
      <c r="AB73" s="33"/>
      <c r="AC73" s="57"/>
      <c r="AD73" s="61"/>
      <c r="AE73" s="62"/>
      <c r="AF73" s="61"/>
      <c r="AG73" s="65"/>
      <c r="AH73" s="66"/>
      <c r="AI73" s="67"/>
      <c r="AJ73" s="68"/>
      <c r="AK73" s="68"/>
      <c r="AL73" s="68"/>
      <c r="AM73" s="61"/>
      <c r="AN73" s="62"/>
      <c r="AO73" s="61"/>
      <c r="AP73" s="65"/>
      <c r="AQ73" s="66"/>
      <c r="AR73" s="67"/>
      <c r="AS73" s="68"/>
      <c r="AT73" s="68"/>
      <c r="AU73" s="68"/>
      <c r="AV73" s="61"/>
      <c r="AW73" s="62"/>
      <c r="AX73" s="61"/>
      <c r="AY73" s="65"/>
      <c r="AZ73" s="66"/>
      <c r="BA73" s="67"/>
      <c r="BB73" s="68"/>
      <c r="BC73" s="68"/>
      <c r="BD73" s="68"/>
      <c r="BE73" s="61"/>
      <c r="BF73" s="62"/>
      <c r="BG73" s="61"/>
      <c r="BH73" s="65"/>
      <c r="BI73" s="66"/>
      <c r="BJ73" s="67"/>
      <c r="BK73" s="68"/>
      <c r="BL73" s="68"/>
      <c r="BM73" s="68"/>
      <c r="BN73" s="63"/>
      <c r="BO73" s="64"/>
      <c r="BP73" s="61"/>
      <c r="BQ73" s="65"/>
      <c r="BR73" s="66"/>
      <c r="BS73" s="67"/>
      <c r="BT73" s="68"/>
      <c r="BU73" s="68"/>
      <c r="BV73" s="68"/>
      <c r="BW73" s="63"/>
      <c r="BX73" s="64"/>
      <c r="BY73" s="61"/>
      <c r="BZ73" s="65"/>
      <c r="CA73" s="66"/>
      <c r="CB73" s="67"/>
      <c r="CC73" s="68"/>
      <c r="CD73" s="68"/>
      <c r="CE73" s="68"/>
      <c r="CF73" s="63"/>
      <c r="CG73" s="64"/>
      <c r="CH73" s="61"/>
      <c r="CI73" s="65"/>
      <c r="CJ73" s="66"/>
      <c r="CK73" s="67"/>
      <c r="CL73" s="68"/>
      <c r="CM73" s="68"/>
      <c r="CN73" s="68"/>
      <c r="CO73" s="69"/>
      <c r="CP73" s="66"/>
      <c r="CQ73" s="66"/>
      <c r="CR73" s="66"/>
      <c r="CS73" s="70"/>
    </row>
    <row r="74" spans="1:98">
      <c r="A74" s="30"/>
      <c r="B74" s="37"/>
      <c r="C74" s="21"/>
      <c r="D74" s="21"/>
      <c r="E74" s="21"/>
      <c r="F74" s="22"/>
      <c r="G74" s="36"/>
      <c r="H74" s="36"/>
      <c r="I74" s="73"/>
      <c r="J74" s="182"/>
      <c r="K74" s="34"/>
      <c r="L74" s="34"/>
      <c r="M74" s="31"/>
      <c r="N74" s="23"/>
      <c r="O74" s="23"/>
      <c r="P74" s="23"/>
      <c r="Q74" s="32"/>
      <c r="R74" s="32"/>
      <c r="S74" s="23"/>
      <c r="T74" s="32"/>
      <c r="U74" s="187"/>
      <c r="V74" s="25"/>
      <c r="W74" s="25"/>
      <c r="X74" s="187"/>
      <c r="Y74" s="187"/>
      <c r="Z74" s="187"/>
      <c r="AA74" s="187"/>
      <c r="AB74" s="33"/>
      <c r="AC74" s="59"/>
      <c r="AD74" s="61"/>
      <c r="AE74" s="62"/>
      <c r="AF74" s="61"/>
      <c r="AG74" s="65"/>
      <c r="AH74" s="66"/>
      <c r="AI74" s="67"/>
      <c r="AJ74" s="68"/>
      <c r="AK74" s="68"/>
      <c r="AL74" s="68"/>
      <c r="AM74" s="61"/>
      <c r="AN74" s="62"/>
      <c r="AO74" s="61"/>
      <c r="AP74" s="65"/>
      <c r="AQ74" s="66"/>
      <c r="AR74" s="67"/>
      <c r="AS74" s="68"/>
      <c r="AT74" s="68"/>
      <c r="AU74" s="68"/>
      <c r="AV74" s="61"/>
      <c r="AW74" s="62"/>
      <c r="AX74" s="61"/>
      <c r="AY74" s="65"/>
      <c r="AZ74" s="66"/>
      <c r="BA74" s="67"/>
      <c r="BB74" s="68"/>
      <c r="BC74" s="68"/>
      <c r="BD74" s="68"/>
      <c r="BE74" s="61"/>
      <c r="BF74" s="62"/>
      <c r="BG74" s="61"/>
      <c r="BH74" s="65"/>
      <c r="BI74" s="66"/>
      <c r="BJ74" s="67"/>
      <c r="BK74" s="68"/>
      <c r="BL74" s="68"/>
      <c r="BM74" s="68"/>
      <c r="BN74" s="63"/>
      <c r="BO74" s="64"/>
      <c r="BP74" s="61"/>
      <c r="BQ74" s="65"/>
      <c r="BR74" s="66"/>
      <c r="BS74" s="67"/>
      <c r="BT74" s="68"/>
      <c r="BU74" s="68"/>
      <c r="BV74" s="68"/>
      <c r="BW74" s="63"/>
      <c r="BX74" s="64"/>
      <c r="BY74" s="61"/>
      <c r="BZ74" s="65"/>
      <c r="CA74" s="66"/>
      <c r="CB74" s="67"/>
      <c r="CC74" s="68"/>
      <c r="CD74" s="68"/>
      <c r="CE74" s="68"/>
      <c r="CF74" s="63"/>
      <c r="CG74" s="64"/>
      <c r="CH74" s="61"/>
      <c r="CI74" s="65"/>
      <c r="CJ74" s="66"/>
      <c r="CK74" s="67"/>
      <c r="CL74" s="68"/>
      <c r="CM74" s="68"/>
      <c r="CN74" s="68"/>
      <c r="CO74" s="69"/>
      <c r="CP74" s="66"/>
      <c r="CQ74" s="66"/>
      <c r="CR74" s="66"/>
      <c r="CS74" s="70"/>
    </row>
    <row r="75" spans="1:98">
      <c r="A75" s="19">
        <f>AB75</f>
        <v>2.2155980502437</v>
      </c>
      <c r="B75" s="39"/>
      <c r="C75" s="39"/>
      <c r="D75" s="39"/>
      <c r="E75" s="39"/>
      <c r="F75" s="39"/>
      <c r="G75" s="40" t="s">
        <v>197</v>
      </c>
      <c r="H75" s="40"/>
      <c r="I75" s="40"/>
      <c r="J75" s="183">
        <f>SUM(J6:J74)</f>
        <v>5334000</v>
      </c>
      <c r="K75" s="41">
        <f>SUM(K6:K74)</f>
        <v>2011</v>
      </c>
      <c r="L75" s="41">
        <f>SUM(L6:L74)</f>
        <v>759</v>
      </c>
      <c r="M75" s="41">
        <f>SUM(M6:M74)</f>
        <v>2419</v>
      </c>
      <c r="N75" s="41">
        <f>SUM(N6:N74)</f>
        <v>379</v>
      </c>
      <c r="O75" s="41">
        <f>SUM(O6:O74)</f>
        <v>0</v>
      </c>
      <c r="P75" s="41">
        <f>SUM(P6:P74)</f>
        <v>379</v>
      </c>
      <c r="Q75" s="42">
        <f>IFERROR(P75/M75,"-")</f>
        <v>0.15667631252584</v>
      </c>
      <c r="R75" s="76">
        <f>SUM(R6:R74)</f>
        <v>43</v>
      </c>
      <c r="S75" s="76">
        <f>SUM(S6:S74)</f>
        <v>137</v>
      </c>
      <c r="T75" s="42">
        <f>IFERROR(R75/P75,"-")</f>
        <v>0.11345646437995</v>
      </c>
      <c r="U75" s="188">
        <f>IFERROR(J75/P75,"-")</f>
        <v>14073.878627968</v>
      </c>
      <c r="V75" s="44">
        <f>SUM(V6:V74)</f>
        <v>86</v>
      </c>
      <c r="W75" s="42">
        <f>IFERROR(V75/P75,"-")</f>
        <v>0.22691292875989</v>
      </c>
      <c r="X75" s="183">
        <f>SUM(X6:X74)</f>
        <v>11818000</v>
      </c>
      <c r="Y75" s="183">
        <f>IFERROR(X75/P75,"-")</f>
        <v>31182.058047493</v>
      </c>
      <c r="Z75" s="183">
        <f>IFERROR(X75/V75,"-")</f>
        <v>137418.60465116</v>
      </c>
      <c r="AA75" s="183">
        <f>X75-J75</f>
        <v>6484000</v>
      </c>
      <c r="AB75" s="45">
        <f>X75/J75</f>
        <v>2.2155980502437</v>
      </c>
      <c r="AC75" s="58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  <c r="BE75" s="60"/>
      <c r="BF75" s="60"/>
      <c r="BG75" s="60"/>
      <c r="BH75" s="60"/>
      <c r="BI75" s="60"/>
      <c r="BJ75" s="60"/>
      <c r="BK75" s="60"/>
      <c r="BL75" s="60"/>
      <c r="BM75" s="60"/>
      <c r="BN75" s="60"/>
      <c r="BO75" s="60"/>
      <c r="BP75" s="60"/>
      <c r="BQ75" s="60"/>
      <c r="BR75" s="60"/>
      <c r="BS75" s="60"/>
      <c r="BT75" s="60"/>
      <c r="BU75" s="60"/>
      <c r="BV75" s="60"/>
      <c r="BW75" s="60"/>
      <c r="BX75" s="60"/>
      <c r="BY75" s="60"/>
      <c r="BZ75" s="60"/>
      <c r="CA75" s="60"/>
      <c r="CB75" s="60"/>
      <c r="CC75" s="60"/>
      <c r="CD75" s="60"/>
      <c r="CE75" s="60"/>
      <c r="CF75" s="60"/>
      <c r="CG75" s="60"/>
      <c r="CH75" s="60"/>
      <c r="CI75" s="60"/>
      <c r="CJ75" s="60"/>
      <c r="CK75" s="60"/>
      <c r="CL75" s="60"/>
      <c r="CM75" s="60"/>
      <c r="CN75" s="60"/>
      <c r="CO75" s="60"/>
      <c r="CP75" s="60"/>
      <c r="CQ75" s="60"/>
      <c r="CR75" s="60"/>
      <c r="CS7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3"/>
    <mergeCell ref="J19:J23"/>
    <mergeCell ref="U19:U23"/>
    <mergeCell ref="AA19:AA23"/>
    <mergeCell ref="AB19:AB23"/>
    <mergeCell ref="A24:A28"/>
    <mergeCell ref="J24:J28"/>
    <mergeCell ref="U24:U28"/>
    <mergeCell ref="AA24:AA28"/>
    <mergeCell ref="AB24:AB28"/>
    <mergeCell ref="A29:A33"/>
    <mergeCell ref="J29:J33"/>
    <mergeCell ref="U29:U33"/>
    <mergeCell ref="AA29:AA33"/>
    <mergeCell ref="AB29:AB33"/>
    <mergeCell ref="A34:A37"/>
    <mergeCell ref="J34:J37"/>
    <mergeCell ref="U34:U37"/>
    <mergeCell ref="AA34:AA37"/>
    <mergeCell ref="AB34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8"/>
    <mergeCell ref="J64:J68"/>
    <mergeCell ref="U64:U68"/>
    <mergeCell ref="AA64:AA68"/>
    <mergeCell ref="AB64:AB68"/>
    <mergeCell ref="A69:A70"/>
    <mergeCell ref="J69:J70"/>
    <mergeCell ref="U69:U70"/>
    <mergeCell ref="AA69:AA70"/>
    <mergeCell ref="AB69:AB70"/>
    <mergeCell ref="A71:A72"/>
    <mergeCell ref="J71:J72"/>
    <mergeCell ref="U71:U72"/>
    <mergeCell ref="AA71:AA72"/>
    <mergeCell ref="AB71:AB72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198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0.88480392156863</v>
      </c>
      <c r="B6" s="189" t="s">
        <v>199</v>
      </c>
      <c r="C6" s="189" t="s">
        <v>200</v>
      </c>
      <c r="D6" s="189" t="s">
        <v>201</v>
      </c>
      <c r="E6" s="189" t="s">
        <v>64</v>
      </c>
      <c r="F6" s="189" t="s">
        <v>202</v>
      </c>
      <c r="G6" s="88" t="s">
        <v>203</v>
      </c>
      <c r="H6" s="88" t="s">
        <v>204</v>
      </c>
      <c r="I6" s="88" t="s">
        <v>205</v>
      </c>
      <c r="J6" s="180">
        <v>408000</v>
      </c>
      <c r="K6" s="79">
        <v>34</v>
      </c>
      <c r="L6" s="79">
        <v>0</v>
      </c>
      <c r="M6" s="79">
        <v>93</v>
      </c>
      <c r="N6" s="89">
        <v>12</v>
      </c>
      <c r="O6" s="90">
        <v>0</v>
      </c>
      <c r="P6" s="91">
        <f>N6+O6</f>
        <v>12</v>
      </c>
      <c r="Q6" s="80">
        <f>IFERROR(P6/M6,"-")</f>
        <v>0.12903225806452</v>
      </c>
      <c r="R6" s="79">
        <v>0</v>
      </c>
      <c r="S6" s="79">
        <v>4</v>
      </c>
      <c r="T6" s="80">
        <f>IFERROR(R6/(P6),"-")</f>
        <v>0</v>
      </c>
      <c r="U6" s="186">
        <f>IFERROR(J6/SUM(N6:O7),"-")</f>
        <v>13600</v>
      </c>
      <c r="V6" s="82">
        <v>5</v>
      </c>
      <c r="W6" s="80">
        <f>IF(P6=0,"-",V6/P6)</f>
        <v>0.41666666666667</v>
      </c>
      <c r="X6" s="185">
        <v>350000</v>
      </c>
      <c r="Y6" s="186">
        <f>IFERROR(X6/P6,"-")</f>
        <v>29166.666666667</v>
      </c>
      <c r="Z6" s="186">
        <f>IFERROR(X6/V6,"-")</f>
        <v>70000</v>
      </c>
      <c r="AA6" s="180">
        <f>SUM(X6:X7)-SUM(J6:J7)</f>
        <v>-47000</v>
      </c>
      <c r="AB6" s="83">
        <f>SUM(X6:X7)/SUM(J6:J7)</f>
        <v>0.88480392156863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2</v>
      </c>
      <c r="AN6" s="99">
        <f>IF(P6=0,"",IF(AM6=0,"",(AM6/P6)))</f>
        <v>0.16666666666667</v>
      </c>
      <c r="AO6" s="98">
        <v>1</v>
      </c>
      <c r="AP6" s="100">
        <f>IFERROR(AO6/AM6,"-")</f>
        <v>0.5</v>
      </c>
      <c r="AQ6" s="101">
        <v>5000</v>
      </c>
      <c r="AR6" s="102">
        <f>IFERROR(AQ6/AM6,"-")</f>
        <v>2500</v>
      </c>
      <c r="AS6" s="103">
        <v>1</v>
      </c>
      <c r="AT6" s="103"/>
      <c r="AU6" s="103"/>
      <c r="AV6" s="104">
        <v>1</v>
      </c>
      <c r="AW6" s="105">
        <f>IF(P6=0,"",IF(AV6=0,"",(AV6/P6)))</f>
        <v>0.083333333333333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2</v>
      </c>
      <c r="BF6" s="111">
        <f>IF(P6=0,"",IF(BE6=0,"",(BE6/P6)))</f>
        <v>0.16666666666667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4</v>
      </c>
      <c r="BO6" s="118">
        <f>IF(P6=0,"",IF(BN6=0,"",(BN6/P6)))</f>
        <v>0.33333333333333</v>
      </c>
      <c r="BP6" s="119">
        <v>2</v>
      </c>
      <c r="BQ6" s="120">
        <f>IFERROR(BP6/BN6,"-")</f>
        <v>0.5</v>
      </c>
      <c r="BR6" s="121">
        <v>144000</v>
      </c>
      <c r="BS6" s="122">
        <f>IFERROR(BR6/BN6,"-")</f>
        <v>36000</v>
      </c>
      <c r="BT6" s="123"/>
      <c r="BU6" s="123"/>
      <c r="BV6" s="123">
        <v>2</v>
      </c>
      <c r="BW6" s="124">
        <v>2</v>
      </c>
      <c r="BX6" s="125">
        <f>IF(P6=0,"",IF(BW6=0,"",(BW6/P6)))</f>
        <v>0.16666666666667</v>
      </c>
      <c r="BY6" s="126">
        <v>1</v>
      </c>
      <c r="BZ6" s="127">
        <f>IFERROR(BY6/BW6,"-")</f>
        <v>0.5</v>
      </c>
      <c r="CA6" s="128">
        <v>25000</v>
      </c>
      <c r="CB6" s="129">
        <f>IFERROR(CA6/BW6,"-")</f>
        <v>12500</v>
      </c>
      <c r="CC6" s="130"/>
      <c r="CD6" s="130"/>
      <c r="CE6" s="130">
        <v>1</v>
      </c>
      <c r="CF6" s="131">
        <v>1</v>
      </c>
      <c r="CG6" s="132">
        <f>IF(P6=0,"",IF(CF6=0,"",(CF6/P6)))</f>
        <v>0.083333333333333</v>
      </c>
      <c r="CH6" s="133">
        <v>1</v>
      </c>
      <c r="CI6" s="134">
        <f>IFERROR(CH6/CF6,"-")</f>
        <v>1</v>
      </c>
      <c r="CJ6" s="135">
        <v>176000</v>
      </c>
      <c r="CK6" s="136">
        <f>IFERROR(CJ6/CF6,"-")</f>
        <v>176000</v>
      </c>
      <c r="CL6" s="137"/>
      <c r="CM6" s="137"/>
      <c r="CN6" s="137">
        <v>1</v>
      </c>
      <c r="CO6" s="138">
        <v>5</v>
      </c>
      <c r="CP6" s="139">
        <v>350000</v>
      </c>
      <c r="CQ6" s="139">
        <v>176000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206</v>
      </c>
      <c r="C7" s="189"/>
      <c r="D7" s="189"/>
      <c r="E7" s="189"/>
      <c r="F7" s="189" t="s">
        <v>77</v>
      </c>
      <c r="G7" s="88"/>
      <c r="H7" s="88"/>
      <c r="I7" s="88"/>
      <c r="J7" s="180"/>
      <c r="K7" s="79">
        <v>77</v>
      </c>
      <c r="L7" s="79">
        <v>51</v>
      </c>
      <c r="M7" s="79">
        <v>18</v>
      </c>
      <c r="N7" s="89">
        <v>18</v>
      </c>
      <c r="O7" s="90">
        <v>0</v>
      </c>
      <c r="P7" s="91">
        <f>N7+O7</f>
        <v>18</v>
      </c>
      <c r="Q7" s="80">
        <f>IFERROR(P7/M7,"-")</f>
        <v>1</v>
      </c>
      <c r="R7" s="79">
        <v>2</v>
      </c>
      <c r="S7" s="79">
        <v>1</v>
      </c>
      <c r="T7" s="80">
        <f>IFERROR(R7/(P7),"-")</f>
        <v>0.11111111111111</v>
      </c>
      <c r="U7" s="186"/>
      <c r="V7" s="82">
        <v>1</v>
      </c>
      <c r="W7" s="80">
        <f>IF(P7=0,"-",V7/P7)</f>
        <v>0.055555555555556</v>
      </c>
      <c r="X7" s="185">
        <v>11000</v>
      </c>
      <c r="Y7" s="186">
        <f>IFERROR(X7/P7,"-")</f>
        <v>611.11111111111</v>
      </c>
      <c r="Z7" s="186">
        <f>IFERROR(X7/V7,"-")</f>
        <v>11000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2</v>
      </c>
      <c r="AW7" s="105">
        <f>IF(P7=0,"",IF(AV7=0,"",(AV7/P7)))</f>
        <v>0.11111111111111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4</v>
      </c>
      <c r="BF7" s="111">
        <f>IF(P7=0,"",IF(BE7=0,"",(BE7/P7)))</f>
        <v>0.22222222222222</v>
      </c>
      <c r="BG7" s="110">
        <v>1</v>
      </c>
      <c r="BH7" s="112">
        <f>IFERROR(BG7/BE7,"-")</f>
        <v>0.25</v>
      </c>
      <c r="BI7" s="113">
        <v>1000</v>
      </c>
      <c r="BJ7" s="114">
        <f>IFERROR(BI7/BE7,"-")</f>
        <v>250</v>
      </c>
      <c r="BK7" s="115">
        <v>1</v>
      </c>
      <c r="BL7" s="115"/>
      <c r="BM7" s="115"/>
      <c r="BN7" s="117">
        <v>7</v>
      </c>
      <c r="BO7" s="118">
        <f>IF(P7=0,"",IF(BN7=0,"",(BN7/P7)))</f>
        <v>0.38888888888889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5</v>
      </c>
      <c r="BX7" s="125">
        <f>IF(P7=0,"",IF(BW7=0,"",(BW7/P7)))</f>
        <v>0.27777777777778</v>
      </c>
      <c r="BY7" s="126">
        <v>1</v>
      </c>
      <c r="BZ7" s="127">
        <f>IFERROR(BY7/BW7,"-")</f>
        <v>0.2</v>
      </c>
      <c r="CA7" s="128">
        <v>20000</v>
      </c>
      <c r="CB7" s="129">
        <f>IFERROR(CA7/BW7,"-")</f>
        <v>4000</v>
      </c>
      <c r="CC7" s="130"/>
      <c r="CD7" s="130"/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11000</v>
      </c>
      <c r="CQ7" s="139">
        <v>20000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3.2575757575758</v>
      </c>
      <c r="B8" s="189" t="s">
        <v>207</v>
      </c>
      <c r="C8" s="189" t="s">
        <v>208</v>
      </c>
      <c r="D8" s="189" t="s">
        <v>209</v>
      </c>
      <c r="E8" s="189"/>
      <c r="F8" s="189" t="s">
        <v>210</v>
      </c>
      <c r="G8" s="88" t="s">
        <v>211</v>
      </c>
      <c r="H8" s="88" t="s">
        <v>212</v>
      </c>
      <c r="I8" s="190" t="s">
        <v>183</v>
      </c>
      <c r="J8" s="180">
        <v>66000</v>
      </c>
      <c r="K8" s="79">
        <v>9</v>
      </c>
      <c r="L8" s="79">
        <v>0</v>
      </c>
      <c r="M8" s="79">
        <v>43</v>
      </c>
      <c r="N8" s="89">
        <v>1</v>
      </c>
      <c r="O8" s="90">
        <v>0</v>
      </c>
      <c r="P8" s="91">
        <f>N8+O8</f>
        <v>1</v>
      </c>
      <c r="Q8" s="80">
        <f>IFERROR(P8/M8,"-")</f>
        <v>0.023255813953488</v>
      </c>
      <c r="R8" s="79">
        <v>1</v>
      </c>
      <c r="S8" s="79">
        <v>0</v>
      </c>
      <c r="T8" s="80">
        <f>IFERROR(R8/(P8),"-")</f>
        <v>1</v>
      </c>
      <c r="U8" s="186">
        <f>IFERROR(J8/SUM(N8:O9),"-")</f>
        <v>6000</v>
      </c>
      <c r="V8" s="82">
        <v>1</v>
      </c>
      <c r="W8" s="80">
        <f>IF(P8=0,"-",V8/P8)</f>
        <v>1</v>
      </c>
      <c r="X8" s="185">
        <v>17000</v>
      </c>
      <c r="Y8" s="186">
        <f>IFERROR(X8/P8,"-")</f>
        <v>17000</v>
      </c>
      <c r="Z8" s="186">
        <f>IFERROR(X8/V8,"-")</f>
        <v>17000</v>
      </c>
      <c r="AA8" s="180">
        <f>SUM(X8:X9)-SUM(J8:J9)</f>
        <v>149000</v>
      </c>
      <c r="AB8" s="83">
        <f>SUM(X8:X9)/SUM(J8:J9)</f>
        <v>3.2575757575758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1</v>
      </c>
      <c r="BG8" s="110">
        <v>1</v>
      </c>
      <c r="BH8" s="112">
        <f>IFERROR(BG8/BE8,"-")</f>
        <v>1</v>
      </c>
      <c r="BI8" s="113">
        <v>17000</v>
      </c>
      <c r="BJ8" s="114">
        <f>IFERROR(BI8/BE8,"-")</f>
        <v>17000</v>
      </c>
      <c r="BK8" s="115"/>
      <c r="BL8" s="115"/>
      <c r="BM8" s="115">
        <v>1</v>
      </c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17000</v>
      </c>
      <c r="CQ8" s="139">
        <v>17000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213</v>
      </c>
      <c r="C9" s="189"/>
      <c r="D9" s="189"/>
      <c r="E9" s="189"/>
      <c r="F9" s="189" t="s">
        <v>77</v>
      </c>
      <c r="G9" s="88"/>
      <c r="H9" s="88"/>
      <c r="I9" s="88"/>
      <c r="J9" s="180"/>
      <c r="K9" s="79">
        <v>46</v>
      </c>
      <c r="L9" s="79">
        <v>32</v>
      </c>
      <c r="M9" s="79">
        <v>8</v>
      </c>
      <c r="N9" s="89">
        <v>10</v>
      </c>
      <c r="O9" s="90">
        <v>0</v>
      </c>
      <c r="P9" s="91">
        <f>N9+O9</f>
        <v>10</v>
      </c>
      <c r="Q9" s="80">
        <f>IFERROR(P9/M9,"-")</f>
        <v>1.25</v>
      </c>
      <c r="R9" s="79">
        <v>2</v>
      </c>
      <c r="S9" s="79">
        <v>2</v>
      </c>
      <c r="T9" s="80">
        <f>IFERROR(R9/(P9),"-")</f>
        <v>0.2</v>
      </c>
      <c r="U9" s="186"/>
      <c r="V9" s="82">
        <v>3</v>
      </c>
      <c r="W9" s="80">
        <f>IF(P9=0,"-",V9/P9)</f>
        <v>0.3</v>
      </c>
      <c r="X9" s="185">
        <v>198000</v>
      </c>
      <c r="Y9" s="186">
        <f>IFERROR(X9/P9,"-")</f>
        <v>19800</v>
      </c>
      <c r="Z9" s="186">
        <f>IFERROR(X9/V9,"-")</f>
        <v>66000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0.1</v>
      </c>
      <c r="AO9" s="98">
        <v>1</v>
      </c>
      <c r="AP9" s="100">
        <f>IFERROR(AO9/AM9,"-")</f>
        <v>1</v>
      </c>
      <c r="AQ9" s="101">
        <v>1000</v>
      </c>
      <c r="AR9" s="102">
        <f>IFERROR(AQ9/AM9,"-")</f>
        <v>1000</v>
      </c>
      <c r="AS9" s="103">
        <v>1</v>
      </c>
      <c r="AT9" s="103"/>
      <c r="AU9" s="103"/>
      <c r="AV9" s="104">
        <v>2</v>
      </c>
      <c r="AW9" s="105">
        <f>IF(P9=0,"",IF(AV9=0,"",(AV9/P9)))</f>
        <v>0.2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3</v>
      </c>
      <c r="BF9" s="111">
        <f>IF(P9=0,"",IF(BE9=0,"",(BE9/P9)))</f>
        <v>0.3</v>
      </c>
      <c r="BG9" s="110">
        <v>1</v>
      </c>
      <c r="BH9" s="112">
        <f>IFERROR(BG9/BE9,"-")</f>
        <v>0.33333333333333</v>
      </c>
      <c r="BI9" s="113">
        <v>87000</v>
      </c>
      <c r="BJ9" s="114">
        <f>IFERROR(BI9/BE9,"-")</f>
        <v>29000</v>
      </c>
      <c r="BK9" s="115"/>
      <c r="BL9" s="115"/>
      <c r="BM9" s="115">
        <v>1</v>
      </c>
      <c r="BN9" s="117">
        <v>3</v>
      </c>
      <c r="BO9" s="118">
        <f>IF(P9=0,"",IF(BN9=0,"",(BN9/P9)))</f>
        <v>0.3</v>
      </c>
      <c r="BP9" s="119">
        <v>1</v>
      </c>
      <c r="BQ9" s="120">
        <f>IFERROR(BP9/BN9,"-")</f>
        <v>0.33333333333333</v>
      </c>
      <c r="BR9" s="121">
        <v>110000</v>
      </c>
      <c r="BS9" s="122">
        <f>IFERROR(BR9/BN9,"-")</f>
        <v>36666.666666667</v>
      </c>
      <c r="BT9" s="123"/>
      <c r="BU9" s="123"/>
      <c r="BV9" s="123">
        <v>1</v>
      </c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>
        <v>1</v>
      </c>
      <c r="CG9" s="132">
        <f>IF(P9=0,"",IF(CF9=0,"",(CF9/P9)))</f>
        <v>0.1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3</v>
      </c>
      <c r="CP9" s="139">
        <v>198000</v>
      </c>
      <c r="CQ9" s="139">
        <v>110000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0.22727272727273</v>
      </c>
      <c r="B10" s="189" t="s">
        <v>214</v>
      </c>
      <c r="C10" s="189" t="s">
        <v>215</v>
      </c>
      <c r="D10" s="189" t="s">
        <v>216</v>
      </c>
      <c r="E10" s="189"/>
      <c r="F10" s="189" t="s">
        <v>210</v>
      </c>
      <c r="G10" s="88" t="s">
        <v>217</v>
      </c>
      <c r="H10" s="88" t="s">
        <v>212</v>
      </c>
      <c r="I10" s="88" t="s">
        <v>218</v>
      </c>
      <c r="J10" s="180">
        <v>66000</v>
      </c>
      <c r="K10" s="79">
        <v>2</v>
      </c>
      <c r="L10" s="79">
        <v>0</v>
      </c>
      <c r="M10" s="79">
        <v>6</v>
      </c>
      <c r="N10" s="89">
        <v>1</v>
      </c>
      <c r="O10" s="90">
        <v>0</v>
      </c>
      <c r="P10" s="91">
        <f>N10+O10</f>
        <v>1</v>
      </c>
      <c r="Q10" s="80">
        <f>IFERROR(P10/M10,"-")</f>
        <v>0.16666666666667</v>
      </c>
      <c r="R10" s="79">
        <v>0</v>
      </c>
      <c r="S10" s="79">
        <v>0</v>
      </c>
      <c r="T10" s="80">
        <f>IFERROR(R10/(P10),"-")</f>
        <v>0</v>
      </c>
      <c r="U10" s="186">
        <f>IFERROR(J10/SUM(N10:O11),"-")</f>
        <v>16500</v>
      </c>
      <c r="V10" s="82">
        <v>0</v>
      </c>
      <c r="W10" s="80">
        <f>IF(P10=0,"-",V10/P10)</f>
        <v>0</v>
      </c>
      <c r="X10" s="185">
        <v>0</v>
      </c>
      <c r="Y10" s="186">
        <f>IFERROR(X10/P10,"-")</f>
        <v>0</v>
      </c>
      <c r="Z10" s="186" t="str">
        <f>IFERROR(X10/V10,"-")</f>
        <v>-</v>
      </c>
      <c r="AA10" s="180">
        <f>SUM(X10:X11)-SUM(J10:J11)</f>
        <v>-51000</v>
      </c>
      <c r="AB10" s="83">
        <f>SUM(X10:X11)/SUM(J10:J11)</f>
        <v>0.22727272727273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1</v>
      </c>
      <c r="AW10" s="105">
        <f>IF(P10=0,"",IF(AV10=0,"",(AV10/P10)))</f>
        <v>1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219</v>
      </c>
      <c r="C11" s="189"/>
      <c r="D11" s="189"/>
      <c r="E11" s="189"/>
      <c r="F11" s="189" t="s">
        <v>77</v>
      </c>
      <c r="G11" s="88"/>
      <c r="H11" s="88"/>
      <c r="I11" s="88"/>
      <c r="J11" s="180"/>
      <c r="K11" s="79">
        <v>14</v>
      </c>
      <c r="L11" s="79">
        <v>9</v>
      </c>
      <c r="M11" s="79">
        <v>3</v>
      </c>
      <c r="N11" s="89">
        <v>3</v>
      </c>
      <c r="O11" s="90">
        <v>0</v>
      </c>
      <c r="P11" s="91">
        <f>N11+O11</f>
        <v>3</v>
      </c>
      <c r="Q11" s="80">
        <f>IFERROR(P11/M11,"-")</f>
        <v>1</v>
      </c>
      <c r="R11" s="79">
        <v>0</v>
      </c>
      <c r="S11" s="79">
        <v>2</v>
      </c>
      <c r="T11" s="80">
        <f>IFERROR(R11/(P11),"-")</f>
        <v>0</v>
      </c>
      <c r="U11" s="186"/>
      <c r="V11" s="82">
        <v>1</v>
      </c>
      <c r="W11" s="80">
        <f>IF(P11=0,"-",V11/P11)</f>
        <v>0.33333333333333</v>
      </c>
      <c r="X11" s="185">
        <v>15000</v>
      </c>
      <c r="Y11" s="186">
        <f>IFERROR(X11/P11,"-")</f>
        <v>5000</v>
      </c>
      <c r="Z11" s="186">
        <f>IFERROR(X11/V11,"-")</f>
        <v>15000</v>
      </c>
      <c r="AA11" s="180"/>
      <c r="AB11" s="83"/>
      <c r="AC11" s="77"/>
      <c r="AD11" s="92">
        <v>1</v>
      </c>
      <c r="AE11" s="93">
        <f>IF(P11=0,"",IF(AD11=0,"",(AD11/P11)))</f>
        <v>0.33333333333333</v>
      </c>
      <c r="AF11" s="92">
        <v>1</v>
      </c>
      <c r="AG11" s="94">
        <f>IFERROR(AF11/AD11,"-")</f>
        <v>1</v>
      </c>
      <c r="AH11" s="95">
        <v>15000</v>
      </c>
      <c r="AI11" s="96">
        <f>IFERROR(AH11/AD11,"-")</f>
        <v>15000</v>
      </c>
      <c r="AJ11" s="97"/>
      <c r="AK11" s="97"/>
      <c r="AL11" s="97">
        <v>1</v>
      </c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>
        <v>1</v>
      </c>
      <c r="AW11" s="105">
        <f>IF(P11=0,"",IF(AV11=0,"",(AV11/P11)))</f>
        <v>0.33333333333333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1</v>
      </c>
      <c r="BO11" s="118">
        <f>IF(P11=0,"",IF(BN11=0,"",(BN11/P11)))</f>
        <v>0.33333333333333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15000</v>
      </c>
      <c r="CQ11" s="139">
        <v>15000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30"/>
      <c r="B12" s="85"/>
      <c r="C12" s="86"/>
      <c r="D12" s="86"/>
      <c r="E12" s="86"/>
      <c r="F12" s="87"/>
      <c r="G12" s="88"/>
      <c r="H12" s="88"/>
      <c r="I12" s="88"/>
      <c r="J12" s="181"/>
      <c r="K12" s="34"/>
      <c r="L12" s="34"/>
      <c r="M12" s="31"/>
      <c r="N12" s="23"/>
      <c r="O12" s="23"/>
      <c r="P12" s="23"/>
      <c r="Q12" s="32"/>
      <c r="R12" s="32"/>
      <c r="S12" s="23"/>
      <c r="T12" s="32"/>
      <c r="U12" s="187"/>
      <c r="V12" s="25"/>
      <c r="W12" s="25"/>
      <c r="X12" s="187"/>
      <c r="Y12" s="187"/>
      <c r="Z12" s="187"/>
      <c r="AA12" s="187"/>
      <c r="AB12" s="33"/>
      <c r="AC12" s="57"/>
      <c r="AD12" s="61"/>
      <c r="AE12" s="62"/>
      <c r="AF12" s="61"/>
      <c r="AG12" s="65"/>
      <c r="AH12" s="66"/>
      <c r="AI12" s="67"/>
      <c r="AJ12" s="68"/>
      <c r="AK12" s="68"/>
      <c r="AL12" s="68"/>
      <c r="AM12" s="61"/>
      <c r="AN12" s="62"/>
      <c r="AO12" s="61"/>
      <c r="AP12" s="65"/>
      <c r="AQ12" s="66"/>
      <c r="AR12" s="67"/>
      <c r="AS12" s="68"/>
      <c r="AT12" s="68"/>
      <c r="AU12" s="68"/>
      <c r="AV12" s="61"/>
      <c r="AW12" s="62"/>
      <c r="AX12" s="61"/>
      <c r="AY12" s="65"/>
      <c r="AZ12" s="66"/>
      <c r="BA12" s="67"/>
      <c r="BB12" s="68"/>
      <c r="BC12" s="68"/>
      <c r="BD12" s="68"/>
      <c r="BE12" s="61"/>
      <c r="BF12" s="62"/>
      <c r="BG12" s="61"/>
      <c r="BH12" s="65"/>
      <c r="BI12" s="66"/>
      <c r="BJ12" s="67"/>
      <c r="BK12" s="68"/>
      <c r="BL12" s="68"/>
      <c r="BM12" s="68"/>
      <c r="BN12" s="63"/>
      <c r="BO12" s="64"/>
      <c r="BP12" s="61"/>
      <c r="BQ12" s="65"/>
      <c r="BR12" s="66"/>
      <c r="BS12" s="67"/>
      <c r="BT12" s="68"/>
      <c r="BU12" s="68"/>
      <c r="BV12" s="68"/>
      <c r="BW12" s="63"/>
      <c r="BX12" s="64"/>
      <c r="BY12" s="61"/>
      <c r="BZ12" s="65"/>
      <c r="CA12" s="66"/>
      <c r="CB12" s="67"/>
      <c r="CC12" s="68"/>
      <c r="CD12" s="68"/>
      <c r="CE12" s="68"/>
      <c r="CF12" s="63"/>
      <c r="CG12" s="64"/>
      <c r="CH12" s="61"/>
      <c r="CI12" s="65"/>
      <c r="CJ12" s="66"/>
      <c r="CK12" s="67"/>
      <c r="CL12" s="68"/>
      <c r="CM12" s="68"/>
      <c r="CN12" s="68"/>
      <c r="CO12" s="69"/>
      <c r="CP12" s="66"/>
      <c r="CQ12" s="66"/>
      <c r="CR12" s="66"/>
      <c r="CS12" s="70"/>
    </row>
    <row r="13" spans="1:98">
      <c r="A13" s="30"/>
      <c r="B13" s="37"/>
      <c r="C13" s="21"/>
      <c r="D13" s="21"/>
      <c r="E13" s="21"/>
      <c r="F13" s="22"/>
      <c r="G13" s="36"/>
      <c r="H13" s="36"/>
      <c r="I13" s="73"/>
      <c r="J13" s="182"/>
      <c r="K13" s="34"/>
      <c r="L13" s="34"/>
      <c r="M13" s="31"/>
      <c r="N13" s="23"/>
      <c r="O13" s="23"/>
      <c r="P13" s="23"/>
      <c r="Q13" s="32"/>
      <c r="R13" s="32"/>
      <c r="S13" s="23"/>
      <c r="T13" s="32"/>
      <c r="U13" s="187"/>
      <c r="V13" s="25"/>
      <c r="W13" s="25"/>
      <c r="X13" s="187"/>
      <c r="Y13" s="187"/>
      <c r="Z13" s="187"/>
      <c r="AA13" s="187"/>
      <c r="AB13" s="33"/>
      <c r="AC13" s="59"/>
      <c r="AD13" s="61"/>
      <c r="AE13" s="62"/>
      <c r="AF13" s="61"/>
      <c r="AG13" s="65"/>
      <c r="AH13" s="66"/>
      <c r="AI13" s="67"/>
      <c r="AJ13" s="68"/>
      <c r="AK13" s="68"/>
      <c r="AL13" s="68"/>
      <c r="AM13" s="61"/>
      <c r="AN13" s="62"/>
      <c r="AO13" s="61"/>
      <c r="AP13" s="65"/>
      <c r="AQ13" s="66"/>
      <c r="AR13" s="67"/>
      <c r="AS13" s="68"/>
      <c r="AT13" s="68"/>
      <c r="AU13" s="68"/>
      <c r="AV13" s="61"/>
      <c r="AW13" s="62"/>
      <c r="AX13" s="61"/>
      <c r="AY13" s="65"/>
      <c r="AZ13" s="66"/>
      <c r="BA13" s="67"/>
      <c r="BB13" s="68"/>
      <c r="BC13" s="68"/>
      <c r="BD13" s="68"/>
      <c r="BE13" s="61"/>
      <c r="BF13" s="62"/>
      <c r="BG13" s="61"/>
      <c r="BH13" s="65"/>
      <c r="BI13" s="66"/>
      <c r="BJ13" s="67"/>
      <c r="BK13" s="68"/>
      <c r="BL13" s="68"/>
      <c r="BM13" s="68"/>
      <c r="BN13" s="63"/>
      <c r="BO13" s="64"/>
      <c r="BP13" s="61"/>
      <c r="BQ13" s="65"/>
      <c r="BR13" s="66"/>
      <c r="BS13" s="67"/>
      <c r="BT13" s="68"/>
      <c r="BU13" s="68"/>
      <c r="BV13" s="68"/>
      <c r="BW13" s="63"/>
      <c r="BX13" s="64"/>
      <c r="BY13" s="61"/>
      <c r="BZ13" s="65"/>
      <c r="CA13" s="66"/>
      <c r="CB13" s="67"/>
      <c r="CC13" s="68"/>
      <c r="CD13" s="68"/>
      <c r="CE13" s="68"/>
      <c r="CF13" s="63"/>
      <c r="CG13" s="64"/>
      <c r="CH13" s="61"/>
      <c r="CI13" s="65"/>
      <c r="CJ13" s="66"/>
      <c r="CK13" s="67"/>
      <c r="CL13" s="68"/>
      <c r="CM13" s="68"/>
      <c r="CN13" s="68"/>
      <c r="CO13" s="69"/>
      <c r="CP13" s="66"/>
      <c r="CQ13" s="66"/>
      <c r="CR13" s="66"/>
      <c r="CS13" s="70"/>
    </row>
    <row r="14" spans="1:98">
      <c r="A14" s="19">
        <f>AB14</f>
        <v>1.0944444444444</v>
      </c>
      <c r="B14" s="39"/>
      <c r="C14" s="39"/>
      <c r="D14" s="39"/>
      <c r="E14" s="39"/>
      <c r="F14" s="39"/>
      <c r="G14" s="40" t="s">
        <v>220</v>
      </c>
      <c r="H14" s="40"/>
      <c r="I14" s="40"/>
      <c r="J14" s="183">
        <f>SUM(J6:J13)</f>
        <v>540000</v>
      </c>
      <c r="K14" s="41">
        <f>SUM(K6:K13)</f>
        <v>182</v>
      </c>
      <c r="L14" s="41">
        <f>SUM(L6:L13)</f>
        <v>92</v>
      </c>
      <c r="M14" s="41">
        <f>SUM(M6:M13)</f>
        <v>171</v>
      </c>
      <c r="N14" s="41">
        <f>SUM(N6:N13)</f>
        <v>45</v>
      </c>
      <c r="O14" s="41">
        <f>SUM(O6:O13)</f>
        <v>0</v>
      </c>
      <c r="P14" s="41">
        <f>SUM(P6:P13)</f>
        <v>45</v>
      </c>
      <c r="Q14" s="42">
        <f>IFERROR(P14/M14,"-")</f>
        <v>0.26315789473684</v>
      </c>
      <c r="R14" s="76">
        <f>SUM(R6:R13)</f>
        <v>5</v>
      </c>
      <c r="S14" s="76">
        <f>SUM(S6:S13)</f>
        <v>9</v>
      </c>
      <c r="T14" s="42">
        <f>IFERROR(R14/P14,"-")</f>
        <v>0.11111111111111</v>
      </c>
      <c r="U14" s="188">
        <f>IFERROR(J14/P14,"-")</f>
        <v>12000</v>
      </c>
      <c r="V14" s="44">
        <f>SUM(V6:V13)</f>
        <v>11</v>
      </c>
      <c r="W14" s="42">
        <f>IFERROR(V14/P14,"-")</f>
        <v>0.24444444444444</v>
      </c>
      <c r="X14" s="183">
        <f>SUM(X6:X13)</f>
        <v>591000</v>
      </c>
      <c r="Y14" s="183">
        <f>IFERROR(X14/P14,"-")</f>
        <v>13133.333333333</v>
      </c>
      <c r="Z14" s="183">
        <f>IFERROR(X14/V14,"-")</f>
        <v>53727.272727273</v>
      </c>
      <c r="AA14" s="183">
        <f>X14-J14</f>
        <v>51000</v>
      </c>
      <c r="AB14" s="45">
        <f>X14/J14</f>
        <v>1.0944444444444</v>
      </c>
      <c r="AC14" s="58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221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17.435897435897</v>
      </c>
      <c r="B6" s="189" t="s">
        <v>222</v>
      </c>
      <c r="C6" s="189" t="s">
        <v>223</v>
      </c>
      <c r="D6" s="189" t="s">
        <v>224</v>
      </c>
      <c r="E6" s="189" t="s">
        <v>225</v>
      </c>
      <c r="F6" s="189" t="s">
        <v>226</v>
      </c>
      <c r="G6" s="88" t="s">
        <v>227</v>
      </c>
      <c r="H6" s="88" t="s">
        <v>228</v>
      </c>
      <c r="I6" s="190" t="s">
        <v>100</v>
      </c>
      <c r="J6" s="180">
        <v>78000</v>
      </c>
      <c r="K6" s="79">
        <v>15</v>
      </c>
      <c r="L6" s="79">
        <v>0</v>
      </c>
      <c r="M6" s="79">
        <v>30</v>
      </c>
      <c r="N6" s="89">
        <v>4</v>
      </c>
      <c r="O6" s="90">
        <v>0</v>
      </c>
      <c r="P6" s="91">
        <f>N6+O6</f>
        <v>4</v>
      </c>
      <c r="Q6" s="80">
        <f>IFERROR(P6/M6,"-")</f>
        <v>0.13333333333333</v>
      </c>
      <c r="R6" s="79">
        <v>0</v>
      </c>
      <c r="S6" s="79">
        <v>2</v>
      </c>
      <c r="T6" s="80">
        <f>IFERROR(R6/(P6),"-")</f>
        <v>0</v>
      </c>
      <c r="U6" s="186">
        <f>IFERROR(J6/SUM(N6:O7),"-")</f>
        <v>3391.3043478261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SUM(X6:X7)-SUM(J6:J7)</f>
        <v>1282000</v>
      </c>
      <c r="AB6" s="83">
        <f>SUM(X6:X7)/SUM(J6:J7)</f>
        <v>17.435897435897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0.25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0.25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2</v>
      </c>
      <c r="BO6" s="118">
        <f>IF(P6=0,"",IF(BN6=0,"",(BN6/P6)))</f>
        <v>0.5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229</v>
      </c>
      <c r="C7" s="189"/>
      <c r="D7" s="189"/>
      <c r="E7" s="189"/>
      <c r="F7" s="189" t="s">
        <v>77</v>
      </c>
      <c r="G7" s="88"/>
      <c r="H7" s="88"/>
      <c r="I7" s="88"/>
      <c r="J7" s="180"/>
      <c r="K7" s="79">
        <v>103</v>
      </c>
      <c r="L7" s="79">
        <v>73</v>
      </c>
      <c r="M7" s="79">
        <v>24</v>
      </c>
      <c r="N7" s="89">
        <v>18</v>
      </c>
      <c r="O7" s="90">
        <v>1</v>
      </c>
      <c r="P7" s="91">
        <f>N7+O7</f>
        <v>19</v>
      </c>
      <c r="Q7" s="80">
        <f>IFERROR(P7/M7,"-")</f>
        <v>0.79166666666667</v>
      </c>
      <c r="R7" s="79">
        <v>2</v>
      </c>
      <c r="S7" s="79">
        <v>3</v>
      </c>
      <c r="T7" s="80">
        <f>IFERROR(R7/(P7),"-")</f>
        <v>0.10526315789474</v>
      </c>
      <c r="U7" s="186"/>
      <c r="V7" s="82">
        <v>2</v>
      </c>
      <c r="W7" s="80">
        <f>IF(P7=0,"-",V7/P7)</f>
        <v>0.10526315789474</v>
      </c>
      <c r="X7" s="185">
        <v>1360000</v>
      </c>
      <c r="Y7" s="186">
        <f>IFERROR(X7/P7,"-")</f>
        <v>71578.947368421</v>
      </c>
      <c r="Z7" s="186">
        <f>IFERROR(X7/V7,"-")</f>
        <v>680000</v>
      </c>
      <c r="AA7" s="180"/>
      <c r="AB7" s="83"/>
      <c r="AC7" s="77"/>
      <c r="AD7" s="92">
        <v>6</v>
      </c>
      <c r="AE7" s="93">
        <f>IF(P7=0,"",IF(AD7=0,"",(AD7/P7)))</f>
        <v>0.31578947368421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3</v>
      </c>
      <c r="AW7" s="105">
        <f>IF(P7=0,"",IF(AV7=0,"",(AV7/P7)))</f>
        <v>0.15789473684211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4</v>
      </c>
      <c r="BF7" s="111">
        <f>IF(P7=0,"",IF(BE7=0,"",(BE7/P7)))</f>
        <v>0.21052631578947</v>
      </c>
      <c r="BG7" s="110">
        <v>1</v>
      </c>
      <c r="BH7" s="112">
        <f>IFERROR(BG7/BE7,"-")</f>
        <v>0.25</v>
      </c>
      <c r="BI7" s="113">
        <v>23000</v>
      </c>
      <c r="BJ7" s="114">
        <f>IFERROR(BI7/BE7,"-")</f>
        <v>5750</v>
      </c>
      <c r="BK7" s="115"/>
      <c r="BL7" s="115"/>
      <c r="BM7" s="115">
        <v>1</v>
      </c>
      <c r="BN7" s="117">
        <v>5</v>
      </c>
      <c r="BO7" s="118">
        <f>IF(P7=0,"",IF(BN7=0,"",(BN7/P7)))</f>
        <v>0.26315789473684</v>
      </c>
      <c r="BP7" s="119">
        <v>1</v>
      </c>
      <c r="BQ7" s="120">
        <f>IFERROR(BP7/BN7,"-")</f>
        <v>0.2</v>
      </c>
      <c r="BR7" s="121">
        <v>1337000</v>
      </c>
      <c r="BS7" s="122">
        <f>IFERROR(BR7/BN7,"-")</f>
        <v>267400</v>
      </c>
      <c r="BT7" s="123"/>
      <c r="BU7" s="123"/>
      <c r="BV7" s="123">
        <v>1</v>
      </c>
      <c r="BW7" s="124">
        <v>1</v>
      </c>
      <c r="BX7" s="125">
        <f>IF(P7=0,"",IF(BW7=0,"",(BW7/P7)))</f>
        <v>0.052631578947368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2</v>
      </c>
      <c r="CP7" s="139">
        <v>1360000</v>
      </c>
      <c r="CQ7" s="139">
        <v>1337000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2.6666666666667</v>
      </c>
      <c r="B8" s="189" t="s">
        <v>230</v>
      </c>
      <c r="C8" s="189" t="s">
        <v>231</v>
      </c>
      <c r="D8" s="189" t="s">
        <v>224</v>
      </c>
      <c r="E8" s="189" t="s">
        <v>232</v>
      </c>
      <c r="F8" s="189" t="s">
        <v>226</v>
      </c>
      <c r="G8" s="88" t="s">
        <v>233</v>
      </c>
      <c r="H8" s="88" t="s">
        <v>228</v>
      </c>
      <c r="I8" s="88" t="s">
        <v>234</v>
      </c>
      <c r="J8" s="180">
        <v>90000</v>
      </c>
      <c r="K8" s="79">
        <v>7</v>
      </c>
      <c r="L8" s="79">
        <v>0</v>
      </c>
      <c r="M8" s="79">
        <v>33</v>
      </c>
      <c r="N8" s="89">
        <v>3</v>
      </c>
      <c r="O8" s="90">
        <v>0</v>
      </c>
      <c r="P8" s="91">
        <f>N8+O8</f>
        <v>3</v>
      </c>
      <c r="Q8" s="80">
        <f>IFERROR(P8/M8,"-")</f>
        <v>0.090909090909091</v>
      </c>
      <c r="R8" s="79">
        <v>0</v>
      </c>
      <c r="S8" s="79">
        <v>0</v>
      </c>
      <c r="T8" s="80">
        <f>IFERROR(R8/(P8),"-")</f>
        <v>0</v>
      </c>
      <c r="U8" s="186">
        <f>IFERROR(J8/SUM(N8:O9),"-")</f>
        <v>2500</v>
      </c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>
        <f>SUM(X8:X9)-SUM(J8:J9)</f>
        <v>150000</v>
      </c>
      <c r="AB8" s="83">
        <f>SUM(X8:X9)/SUM(J8:J9)</f>
        <v>2.6666666666667</v>
      </c>
      <c r="AC8" s="77"/>
      <c r="AD8" s="92">
        <v>1</v>
      </c>
      <c r="AE8" s="93">
        <f>IF(P8=0,"",IF(AD8=0,"",(AD8/P8)))</f>
        <v>0.33333333333333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0.33333333333333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>
        <v>1</v>
      </c>
      <c r="BX8" s="125">
        <f>IF(P8=0,"",IF(BW8=0,"",(BW8/P8)))</f>
        <v>0.33333333333333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235</v>
      </c>
      <c r="C9" s="189"/>
      <c r="D9" s="189"/>
      <c r="E9" s="189"/>
      <c r="F9" s="189" t="s">
        <v>77</v>
      </c>
      <c r="G9" s="88"/>
      <c r="H9" s="88"/>
      <c r="I9" s="88"/>
      <c r="J9" s="180"/>
      <c r="K9" s="79">
        <v>110</v>
      </c>
      <c r="L9" s="79">
        <v>93</v>
      </c>
      <c r="M9" s="79">
        <v>64</v>
      </c>
      <c r="N9" s="89">
        <v>32</v>
      </c>
      <c r="O9" s="90">
        <v>1</v>
      </c>
      <c r="P9" s="91">
        <f>N9+O9</f>
        <v>33</v>
      </c>
      <c r="Q9" s="80">
        <f>IFERROR(P9/M9,"-")</f>
        <v>0.515625</v>
      </c>
      <c r="R9" s="79">
        <v>6</v>
      </c>
      <c r="S9" s="79">
        <v>8</v>
      </c>
      <c r="T9" s="80">
        <f>IFERROR(R9/(P9),"-")</f>
        <v>0.18181818181818</v>
      </c>
      <c r="U9" s="186"/>
      <c r="V9" s="82">
        <v>3</v>
      </c>
      <c r="W9" s="80">
        <f>IF(P9=0,"-",V9/P9)</f>
        <v>0.090909090909091</v>
      </c>
      <c r="X9" s="185">
        <v>240000</v>
      </c>
      <c r="Y9" s="186">
        <f>IFERROR(X9/P9,"-")</f>
        <v>7272.7272727273</v>
      </c>
      <c r="Z9" s="186">
        <f>IFERROR(X9/V9,"-")</f>
        <v>80000</v>
      </c>
      <c r="AA9" s="180"/>
      <c r="AB9" s="83"/>
      <c r="AC9" s="77"/>
      <c r="AD9" s="92">
        <v>7</v>
      </c>
      <c r="AE9" s="93">
        <f>IF(P9=0,"",IF(AD9=0,"",(AD9/P9)))</f>
        <v>0.21212121212121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3</v>
      </c>
      <c r="AN9" s="99">
        <f>IF(P9=0,"",IF(AM9=0,"",(AM9/P9)))</f>
        <v>0.090909090909091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4</v>
      </c>
      <c r="AW9" s="105">
        <f>IF(P9=0,"",IF(AV9=0,"",(AV9/P9)))</f>
        <v>0.12121212121212</v>
      </c>
      <c r="AX9" s="104">
        <v>1</v>
      </c>
      <c r="AY9" s="106">
        <f>IFERROR(AX9/AV9,"-")</f>
        <v>0.25</v>
      </c>
      <c r="AZ9" s="107">
        <v>128000</v>
      </c>
      <c r="BA9" s="108">
        <f>IFERROR(AZ9/AV9,"-")</f>
        <v>32000</v>
      </c>
      <c r="BB9" s="109"/>
      <c r="BC9" s="109"/>
      <c r="BD9" s="109">
        <v>1</v>
      </c>
      <c r="BE9" s="110">
        <v>6</v>
      </c>
      <c r="BF9" s="111">
        <f>IF(P9=0,"",IF(BE9=0,"",(BE9/P9)))</f>
        <v>0.18181818181818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9</v>
      </c>
      <c r="BO9" s="118">
        <f>IF(P9=0,"",IF(BN9=0,"",(BN9/P9)))</f>
        <v>0.27272727272727</v>
      </c>
      <c r="BP9" s="119">
        <v>2</v>
      </c>
      <c r="BQ9" s="120">
        <f>IFERROR(BP9/BN9,"-")</f>
        <v>0.22222222222222</v>
      </c>
      <c r="BR9" s="121">
        <v>112000</v>
      </c>
      <c r="BS9" s="122">
        <f>IFERROR(BR9/BN9,"-")</f>
        <v>12444.444444444</v>
      </c>
      <c r="BT9" s="123"/>
      <c r="BU9" s="123">
        <v>1</v>
      </c>
      <c r="BV9" s="123">
        <v>1</v>
      </c>
      <c r="BW9" s="124">
        <v>3</v>
      </c>
      <c r="BX9" s="125">
        <f>IF(P9=0,"",IF(BW9=0,"",(BW9/P9)))</f>
        <v>0.090909090909091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1</v>
      </c>
      <c r="CG9" s="132">
        <f>IF(P9=0,"",IF(CF9=0,"",(CF9/P9)))</f>
        <v>0.03030303030303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3</v>
      </c>
      <c r="CP9" s="139">
        <v>240000</v>
      </c>
      <c r="CQ9" s="139">
        <v>128000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18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187"/>
      <c r="V10" s="25"/>
      <c r="W10" s="25"/>
      <c r="X10" s="187"/>
      <c r="Y10" s="187"/>
      <c r="Z10" s="187"/>
      <c r="AA10" s="18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18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187"/>
      <c r="V11" s="25"/>
      <c r="W11" s="25"/>
      <c r="X11" s="187"/>
      <c r="Y11" s="187"/>
      <c r="Z11" s="187"/>
      <c r="AA11" s="18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9.5238095238095</v>
      </c>
      <c r="B12" s="39"/>
      <c r="C12" s="39"/>
      <c r="D12" s="39"/>
      <c r="E12" s="39"/>
      <c r="F12" s="39"/>
      <c r="G12" s="40" t="s">
        <v>236</v>
      </c>
      <c r="H12" s="40"/>
      <c r="I12" s="40"/>
      <c r="J12" s="183">
        <f>SUM(J6:J11)</f>
        <v>168000</v>
      </c>
      <c r="K12" s="41">
        <f>SUM(K6:K11)</f>
        <v>235</v>
      </c>
      <c r="L12" s="41">
        <f>SUM(L6:L11)</f>
        <v>166</v>
      </c>
      <c r="M12" s="41">
        <f>SUM(M6:M11)</f>
        <v>151</v>
      </c>
      <c r="N12" s="41">
        <f>SUM(N6:N11)</f>
        <v>57</v>
      </c>
      <c r="O12" s="41">
        <f>SUM(O6:O11)</f>
        <v>2</v>
      </c>
      <c r="P12" s="41">
        <f>SUM(P6:P11)</f>
        <v>59</v>
      </c>
      <c r="Q12" s="42">
        <f>IFERROR(P12/M12,"-")</f>
        <v>0.39072847682119</v>
      </c>
      <c r="R12" s="76">
        <f>SUM(R6:R11)</f>
        <v>8</v>
      </c>
      <c r="S12" s="76">
        <f>SUM(S6:S11)</f>
        <v>13</v>
      </c>
      <c r="T12" s="42">
        <f>IFERROR(R12/P12,"-")</f>
        <v>0.13559322033898</v>
      </c>
      <c r="U12" s="188">
        <f>IFERROR(J12/P12,"-")</f>
        <v>2847.4576271186</v>
      </c>
      <c r="V12" s="44">
        <f>SUM(V6:V11)</f>
        <v>5</v>
      </c>
      <c r="W12" s="42">
        <f>IFERROR(V12/P12,"-")</f>
        <v>0.084745762711864</v>
      </c>
      <c r="X12" s="183">
        <f>SUM(X6:X11)</f>
        <v>1600000</v>
      </c>
      <c r="Y12" s="183">
        <f>IFERROR(X12/P12,"-")</f>
        <v>27118.644067797</v>
      </c>
      <c r="Z12" s="183">
        <f>IFERROR(X12/V12,"-")</f>
        <v>320000</v>
      </c>
      <c r="AA12" s="183">
        <f>X12-J12</f>
        <v>1432000</v>
      </c>
      <c r="AB12" s="45">
        <f>X12/J12</f>
        <v>9.5238095238095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