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<sst xmlns="http://schemas.openxmlformats.org/spreadsheetml/2006/main" uniqueCount="246">
  <si>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</si>
  <si>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</si>
  <si>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</si>
  <si>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</si>
  <si>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</si>
  <si>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</si>
  <si>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</si>
  <si>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</si>
  <si>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</si>
  <si>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</si>
  <si>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</si>
  <si>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</si>
  <si>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</si>
  <si>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</si>
  <si>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</si>
  <si>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</si>
  <si>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</si>
  <si>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</si>
  <si>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</si>
  <si>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</si>
  <si>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</si>
  <si>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</si>
  <si>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</si>
  <si>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</si>
  <si>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</si>
  <si>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</si>
  <si>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</si>
  <si>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</si>
  <si>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</si>
  <si>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</si>
  <si>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</si>
  <si>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</si>
  <si>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</si>
  <si>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</si>
  <si>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</si>
  <si>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</si>
  <si>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</si>
  <si>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</si>
  <si>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</si>
  <si>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</si>
  <si>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</si>
  <si>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</si>
  <si>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</si>
  <si>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</si>
  <si>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</si>
  <si>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</si>
  <si>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</si>
  <si>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</si>
  <si>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</si>
  <si>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</si>
  <si>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</si>
  <si>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</si>
  <si>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</si>
  <si>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</si>
  <si>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</si>
  <si>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</si>
  <si>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</si>
  <si>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</si>
  <si>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</si>
  <si>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</si>
  <si>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</si>
  <si>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</si>
  <si>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np2066</t>
  </si>
  <si>
    <t>記事風版</t>
  </si>
  <si>
    <t>(新txt)女性から逆指名</t>
  </si>
  <si>
    <t>lp03_a</t>
  </si>
  <si>
    <t>スポニチ関東</t>
  </si>
  <si>
    <t>4C終面全5段</t>
  </si>
  <si>
    <t>12月21日(土)</t>
  </si>
  <si>
    <t>np2067</t>
  </si>
  <si>
    <t>スポニチ関西</t>
  </si>
  <si>
    <t>np2068</t>
  </si>
  <si>
    <t>スポニチ西部</t>
  </si>
  <si>
    <t>12月20日(金)</t>
  </si>
  <si>
    <t>np2069</t>
  </si>
  <si>
    <t>スポニチ北海道</t>
  </si>
  <si>
    <t>np2070</t>
  </si>
  <si>
    <t>(空電共通)</t>
  </si>
  <si>
    <t>空電</t>
  </si>
  <si>
    <t>空電 (共通)</t>
  </si>
  <si>
    <t>np2071</t>
  </si>
  <si>
    <t>右女３</t>
  </si>
  <si>
    <t>献身交際。キュートな四十路妻。</t>
  </si>
  <si>
    <t>サンスポ関東</t>
  </si>
  <si>
    <t>12月08日(日)</t>
  </si>
  <si>
    <t>np2072</t>
  </si>
  <si>
    <t>np2073</t>
  </si>
  <si>
    <t>サンスポ関西</t>
  </si>
  <si>
    <t>全5段</t>
  </si>
  <si>
    <t>12月07日(土)</t>
  </si>
  <si>
    <t>np2074</t>
  </si>
  <si>
    <t>np2075</t>
  </si>
  <si>
    <t>黒：C版</t>
  </si>
  <si>
    <t>60代、70代男性にも</t>
  </si>
  <si>
    <t>12月14日(土)</t>
  </si>
  <si>
    <t>np2076</t>
  </si>
  <si>
    <t>np2081</t>
  </si>
  <si>
    <t>スポーツ報知関東</t>
  </si>
  <si>
    <t>12月01日(日)</t>
  </si>
  <si>
    <t>np2082</t>
  </si>
  <si>
    <t>np2083</t>
  </si>
  <si>
    <t>デイリースポーツ関西</t>
  </si>
  <si>
    <t>全5段・半5段段つかみ10段保証</t>
  </si>
  <si>
    <t>10段保証</t>
  </si>
  <si>
    <t>np2084</t>
  </si>
  <si>
    <t>np2085</t>
  </si>
  <si>
    <t>np2086</t>
  </si>
  <si>
    <t>デリヘル版2</t>
  </si>
  <si>
    <t>40代以上限定。40代50代60代 中年女性が多いサイト</t>
  </si>
  <si>
    <t>np2087</t>
  </si>
  <si>
    <t>焼肉版</t>
  </si>
  <si>
    <t>求む！女性が好きな男性</t>
  </si>
  <si>
    <t>np2088</t>
  </si>
  <si>
    <t>np2089</t>
  </si>
  <si>
    <t>中京スポーツ</t>
  </si>
  <si>
    <t>np2090</t>
  </si>
  <si>
    <t>np2091</t>
  </si>
  <si>
    <t>np2092</t>
  </si>
  <si>
    <t>np2093</t>
  </si>
  <si>
    <t>スポーツ報知関西</t>
  </si>
  <si>
    <t>np2094</t>
  </si>
  <si>
    <t>np2095</t>
  </si>
  <si>
    <t>np2096</t>
  </si>
  <si>
    <t>np2097</t>
  </si>
  <si>
    <t>12月12日(木)</t>
  </si>
  <si>
    <t>np2098</t>
  </si>
  <si>
    <t>np2099</t>
  </si>
  <si>
    <t>(新登録まわり)記事風版</t>
  </si>
  <si>
    <t>出会い懇願！私たち（この歳でも）真剣なんです</t>
  </si>
  <si>
    <t>12月26日(木)</t>
  </si>
  <si>
    <t>np2100</t>
  </si>
  <si>
    <t>np2101</t>
  </si>
  <si>
    <t>np2102</t>
  </si>
  <si>
    <t>np2103</t>
  </si>
  <si>
    <t>12月28日(土)</t>
  </si>
  <si>
    <t>np2104</t>
  </si>
  <si>
    <t>np2105</t>
  </si>
  <si>
    <t>12月15日(日)</t>
  </si>
  <si>
    <t>np2106</t>
  </si>
  <si>
    <t>np2107</t>
  </si>
  <si>
    <t>12月22日(日)</t>
  </si>
  <si>
    <t>np2108</t>
  </si>
  <si>
    <t>np2109</t>
  </si>
  <si>
    <t>np2110</t>
  </si>
  <si>
    <t>np2111</t>
  </si>
  <si>
    <t>ニッカン関西</t>
  </si>
  <si>
    <t>np2112</t>
  </si>
  <si>
    <t>np2113</t>
  </si>
  <si>
    <t>1月12日(日)</t>
  </si>
  <si>
    <t>np2114</t>
  </si>
  <si>
    <t>np2115</t>
  </si>
  <si>
    <t>4C終面全3段</t>
  </si>
  <si>
    <t>np2116</t>
  </si>
  <si>
    <t>np2117</t>
  </si>
  <si>
    <t>np2118</t>
  </si>
  <si>
    <t>np2119</t>
  </si>
  <si>
    <t>九スポ</t>
  </si>
  <si>
    <t>np2120</t>
  </si>
  <si>
    <t>np2121</t>
  </si>
  <si>
    <t>np2122</t>
  </si>
  <si>
    <t>np2123</t>
  </si>
  <si>
    <t>旧デイリー風</t>
  </si>
  <si>
    <t>4C終面雑報</t>
  </si>
  <si>
    <t>12月06日(金)</t>
  </si>
  <si>
    <t>np2124</t>
  </si>
  <si>
    <t>np2125</t>
  </si>
  <si>
    <t>12月03日(火)</t>
  </si>
  <si>
    <t>np2126</t>
  </si>
  <si>
    <t>np2127</t>
  </si>
  <si>
    <t>記事</t>
  </si>
  <si>
    <t>99「5分で髭剃り。5分で登録。あとは女性に誘われてメシにいく。」</t>
  </si>
  <si>
    <t>4C記事枠</t>
  </si>
  <si>
    <t>np2128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</si>
  <si>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</si>
  <si>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np2129</t>
  </si>
  <si>
    <t>6月クレジットさん新1</t>
  </si>
  <si>
    <t>np2130</t>
  </si>
  <si>
    <t>101「この歳で、最高の初体験。」</t>
  </si>
  <si>
    <t>np2131</t>
  </si>
  <si>
    <t>102「え？数分後会えた！？やらない理由はねぇよな？」</t>
  </si>
  <si>
    <t>12月29日(日)</t>
  </si>
  <si>
    <t>np2132</t>
  </si>
  <si>
    <t>共通</t>
  </si>
  <si>
    <t>np2077</t>
  </si>
  <si>
    <t>①右女３</t>
  </si>
  <si>
    <t>半2段つかみ20段保証</t>
  </si>
  <si>
    <t>20段保証</t>
  </si>
  <si>
    <t>np2078</t>
  </si>
  <si>
    <t>②旧デイリー風</t>
  </si>
  <si>
    <t>半3段つかみ20段保証</t>
  </si>
  <si>
    <t>np2079</t>
  </si>
  <si>
    <t>半5段つかみ20段保証</t>
  </si>
  <si>
    <t>np2080</t>
  </si>
  <si>
    <t>新聞 TOTAL</t>
  </si>
  <si>
    <t>●雑誌 広告</t>
  </si>
  <si>
    <t>zw177</t>
  </si>
  <si>
    <t>芸文社</t>
  </si>
  <si>
    <t>新50代</t>
  </si>
  <si>
    <t>lp03_l</t>
  </si>
  <si>
    <t>カミオン</t>
  </si>
  <si>
    <t>4C1P</t>
  </si>
  <si>
    <t>11月30日(土)</t>
  </si>
  <si>
    <t>zw178</t>
  </si>
  <si>
    <t>zw179</t>
  </si>
  <si>
    <t>日本ジャーナル出版</t>
  </si>
  <si>
    <t>週刊実話</t>
  </si>
  <si>
    <t>表4</t>
  </si>
  <si>
    <t>12月05日(木)</t>
  </si>
  <si>
    <t>zw180</t>
  </si>
  <si>
    <t>zw181</t>
  </si>
  <si>
    <t>扶桑社</t>
  </si>
  <si>
    <t>女性からご飯に誘われる。</t>
  </si>
  <si>
    <t>Tvnavi</t>
  </si>
  <si>
    <t>(月間Tvnavi)①</t>
  </si>
  <si>
    <t>12月13日(金)</t>
  </si>
  <si>
    <t>zw182</t>
  </si>
  <si>
    <t>zw183</t>
  </si>
  <si>
    <t>もう50代だけど・・・</t>
  </si>
  <si>
    <t>zw184</t>
  </si>
  <si>
    <t>ac100</t>
  </si>
  <si>
    <t>大洋図書</t>
  </si>
  <si>
    <t>2P_対談風_わくドキ</t>
  </si>
  <si>
    <t>lp03_f</t>
  </si>
  <si>
    <t>実話ナックルズ ウルトラ</t>
  </si>
  <si>
    <t>4C2P</t>
  </si>
  <si>
    <t>12月11日(水)</t>
  </si>
  <si>
    <t>ac101</t>
  </si>
  <si>
    <t>雑誌 TOTAL</t>
  </si>
  <si>
    <t>●DVD 広告</t>
  </si>
  <si>
    <t>pw111</t>
  </si>
  <si>
    <t>三和出版</t>
  </si>
  <si>
    <t>DVD漫画けんじ</t>
  </si>
  <si>
    <t>A4、全国書店売、1320円、4万部</t>
  </si>
  <si>
    <t>lp07</t>
  </si>
  <si>
    <t>鬼イカセ・極</t>
  </si>
  <si>
    <t>DVD袋表4C</t>
  </si>
  <si>
    <t>pw112</t>
  </si>
  <si>
    <t>pw113</t>
  </si>
  <si>
    <t>A4、全国書店売、1320円、3万部</t>
  </si>
  <si>
    <t>令和元年・煩悩人妻ナンパ報告</t>
  </si>
  <si>
    <t>12月19日(木)</t>
  </si>
  <si>
    <t>pw114</t>
  </si>
  <si>
    <t>pw115</t>
  </si>
  <si>
    <t>究極美女プレステージSP</t>
  </si>
  <si>
    <t>pw116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</si>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</sst>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81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6"/>
      <c r="S5" s="186"/>
      <c r="T5" s="186"/>
      <c r="U5" s="186"/>
      <c r="V5" s="10"/>
      <c r="W5" s="59"/>
      <c r="X5" s="144"/>
    </row>
    <row r="6" spans="1:24">
      <c r="A6" s="78"/>
      <c r="B6" s="84" t="s">
        <v>23</v>
      </c>
      <c r="C6" s="84">
        <v>71</v>
      </c>
      <c r="D6" s="182">
        <v>5862000</v>
      </c>
      <c r="E6" s="79">
        <v>1834</v>
      </c>
      <c r="F6" s="79">
        <v>859</v>
      </c>
      <c r="G6" s="79">
        <v>1903</v>
      </c>
      <c r="H6" s="91">
        <v>369</v>
      </c>
      <c r="I6" s="92">
        <v>1</v>
      </c>
      <c r="J6" s="145">
        <f>H6+I6</f>
        <v>370</v>
      </c>
      <c r="K6" s="80">
        <f>IFERROR(J6/G6,"-")</f>
        <v>0.19442984760904</v>
      </c>
      <c r="L6" s="79">
        <v>37</v>
      </c>
      <c r="M6" s="79">
        <v>138</v>
      </c>
      <c r="N6" s="80">
        <f>IFERROR(L6/J6,"-")</f>
        <v>0.1</v>
      </c>
      <c r="O6" s="81">
        <f>IFERROR(D6/J6,"-")</f>
        <v>15843.243243243</v>
      </c>
      <c r="P6" s="82">
        <v>87</v>
      </c>
      <c r="Q6" s="80">
        <f>IFERROR(P6/J6,"-")</f>
        <v>0.23513513513514</v>
      </c>
      <c r="R6" s="187">
        <v>10836500</v>
      </c>
      <c r="S6" s="188">
        <f>IFERROR(R6/J6,"-")</f>
        <v>29287.837837838</v>
      </c>
      <c r="T6" s="188">
        <f>IFERROR(R6/P6,"-")</f>
        <v>124557.47126437</v>
      </c>
      <c r="U6" s="182">
        <f>IFERROR(R6-D6,"-")</f>
        <v>4974500</v>
      </c>
      <c r="V6" s="83">
        <f>R6/D6</f>
        <v>1.8486011600136</v>
      </c>
      <c r="W6" s="77"/>
      <c r="X6" s="144"/>
    </row>
    <row r="7" spans="1:24">
      <c r="A7" s="78"/>
      <c r="B7" s="84" t="s">
        <v>24</v>
      </c>
      <c r="C7" s="84">
        <v>10</v>
      </c>
      <c r="D7" s="182">
        <v>930000</v>
      </c>
      <c r="E7" s="79">
        <v>569</v>
      </c>
      <c r="F7" s="79">
        <v>277</v>
      </c>
      <c r="G7" s="79">
        <v>630</v>
      </c>
      <c r="H7" s="91">
        <v>142</v>
      </c>
      <c r="I7" s="92">
        <v>4</v>
      </c>
      <c r="J7" s="145">
        <f>H7+I7</f>
        <v>146</v>
      </c>
      <c r="K7" s="80">
        <f>IFERROR(J7/G7,"-")</f>
        <v>0.23174603174603</v>
      </c>
      <c r="L7" s="79">
        <v>12</v>
      </c>
      <c r="M7" s="79">
        <v>56</v>
      </c>
      <c r="N7" s="80">
        <f>IFERROR(L7/J7,"-")</f>
        <v>0.082191780821918</v>
      </c>
      <c r="O7" s="81">
        <f>IFERROR(D7/J7,"-")</f>
        <v>6369.8630136986</v>
      </c>
      <c r="P7" s="82">
        <v>24</v>
      </c>
      <c r="Q7" s="80">
        <f>IFERROR(P7/J7,"-")</f>
        <v>0.16438356164384</v>
      </c>
      <c r="R7" s="187">
        <v>1399000</v>
      </c>
      <c r="S7" s="188">
        <f>IFERROR(R7/J7,"-")</f>
        <v>9582.1917808219</v>
      </c>
      <c r="T7" s="188">
        <f>IFERROR(R7/P7,"-")</f>
        <v>58291.666666667</v>
      </c>
      <c r="U7" s="182">
        <f>IFERROR(R7-D7,"-")</f>
        <v>469000</v>
      </c>
      <c r="V7" s="83">
        <f>R7/D7</f>
        <v>1.5043010752688</v>
      </c>
      <c r="W7" s="77"/>
      <c r="X7" s="144"/>
    </row>
    <row r="8" spans="1:24">
      <c r="A8" s="78"/>
      <c r="B8" s="84" t="s">
        <v>25</v>
      </c>
      <c r="C8" s="84">
        <v>6</v>
      </c>
      <c r="D8" s="182">
        <v>270000</v>
      </c>
      <c r="E8" s="79">
        <v>208</v>
      </c>
      <c r="F8" s="79">
        <v>160</v>
      </c>
      <c r="G8" s="79">
        <v>167</v>
      </c>
      <c r="H8" s="91">
        <v>63</v>
      </c>
      <c r="I8" s="92">
        <v>0</v>
      </c>
      <c r="J8" s="145">
        <f>H8+I8</f>
        <v>63</v>
      </c>
      <c r="K8" s="80">
        <f>IFERROR(J8/G8,"-")</f>
        <v>0.37724550898204</v>
      </c>
      <c r="L8" s="79">
        <v>5</v>
      </c>
      <c r="M8" s="79">
        <v>12</v>
      </c>
      <c r="N8" s="80">
        <f>IFERROR(L8/J8,"-")</f>
        <v>0.079365079365079</v>
      </c>
      <c r="O8" s="81">
        <f>IFERROR(D8/J8,"-")</f>
        <v>4285.7142857143</v>
      </c>
      <c r="P8" s="82">
        <v>5</v>
      </c>
      <c r="Q8" s="80">
        <f>IFERROR(P8/J8,"-")</f>
        <v>0.079365079365079</v>
      </c>
      <c r="R8" s="187">
        <v>526000</v>
      </c>
      <c r="S8" s="188">
        <f>IFERROR(R8/J8,"-")</f>
        <v>8349.2063492063</v>
      </c>
      <c r="T8" s="188">
        <f>IFERROR(R8/P8,"-")</f>
        <v>105200</v>
      </c>
      <c r="U8" s="182">
        <f>IFERROR(R8-D8,"-")</f>
        <v>256000</v>
      </c>
      <c r="V8" s="83">
        <f>R8/D8</f>
        <v>1.9481481481481</v>
      </c>
      <c r="W8" s="77"/>
      <c r="X8" s="144"/>
    </row>
    <row r="9" spans="1:24">
      <c r="A9" s="30"/>
      <c r="B9" s="87"/>
      <c r="C9" s="87"/>
      <c r="D9" s="183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9"/>
      <c r="S9" s="189"/>
      <c r="T9" s="189"/>
      <c r="U9" s="189"/>
      <c r="V9" s="33"/>
      <c r="W9" s="59"/>
      <c r="X9" s="144"/>
    </row>
    <row r="10" spans="1:24">
      <c r="A10" s="30"/>
      <c r="B10" s="37"/>
      <c r="C10" s="37"/>
      <c r="D10" s="184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9"/>
      <c r="S10" s="189"/>
      <c r="T10" s="189"/>
      <c r="U10" s="189"/>
      <c r="V10" s="33"/>
      <c r="W10" s="59"/>
      <c r="X10" s="144"/>
    </row>
    <row r="11" spans="1:24">
      <c r="A11" s="19"/>
      <c r="B11" s="41"/>
      <c r="C11" s="41"/>
      <c r="D11" s="185">
        <f>SUM(D6:D9)</f>
        <v>7062000</v>
      </c>
      <c r="E11" s="41">
        <f>SUM(E6:E9)</f>
        <v>2611</v>
      </c>
      <c r="F11" s="41">
        <f>SUM(F6:F9)</f>
        <v>1296</v>
      </c>
      <c r="G11" s="41">
        <f>SUM(G6:G9)</f>
        <v>2700</v>
      </c>
      <c r="H11" s="41">
        <f>SUM(H6:H9)</f>
        <v>574</v>
      </c>
      <c r="I11" s="41">
        <f>SUM(I6:I9)</f>
        <v>5</v>
      </c>
      <c r="J11" s="41">
        <f>SUM(J6:J9)</f>
        <v>579</v>
      </c>
      <c r="K11" s="42">
        <f>IFERROR(J11/G11,"-")</f>
        <v>0.21444444444444</v>
      </c>
      <c r="L11" s="76">
        <f>SUM(L6:L9)</f>
        <v>54</v>
      </c>
      <c r="M11" s="76">
        <f>SUM(M6:M9)</f>
        <v>206</v>
      </c>
      <c r="N11" s="42">
        <f>IFERROR(L11/J11,"-")</f>
        <v>0.093264248704663</v>
      </c>
      <c r="O11" s="43">
        <f>IFERROR(D11/J11,"-")</f>
        <v>12196.89119171</v>
      </c>
      <c r="P11" s="44">
        <f>SUM(P6:P9)</f>
        <v>116</v>
      </c>
      <c r="Q11" s="42">
        <f>IFERROR(P11/J11,"-")</f>
        <v>0.20034542314335</v>
      </c>
      <c r="R11" s="185">
        <f>SUM(R6:R9)</f>
        <v>12761500</v>
      </c>
      <c r="S11" s="185">
        <f>IFERROR(R11/J11,"-")</f>
        <v>22040.587219344</v>
      </c>
      <c r="T11" s="185">
        <f>IFERROR(P11/P11,"-")</f>
        <v>1</v>
      </c>
      <c r="U11" s="185">
        <f>SUM(U6:U9)</f>
        <v>5699500</v>
      </c>
      <c r="V11" s="45">
        <f>IFERROR(R11/D11,"-")</f>
        <v>1.8070659869725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9"/>
      <c r="CP4" s="162"/>
      <c r="CQ4" s="52" t="s">
        <v>60</v>
      </c>
      <c r="CR4" s="52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81"/>
      <c r="K5" s="29"/>
      <c r="L5" s="4"/>
      <c r="M5" s="4"/>
      <c r="N5" s="8"/>
      <c r="O5" s="8"/>
      <c r="P5" s="8"/>
      <c r="Q5" s="9"/>
      <c r="R5" s="9"/>
      <c r="S5" s="8"/>
      <c r="T5" s="9"/>
      <c r="U5" s="186"/>
      <c r="V5" s="2"/>
      <c r="W5" s="2"/>
      <c r="X5" s="186"/>
      <c r="Y5" s="186"/>
      <c r="Z5" s="186"/>
      <c r="AA5" s="186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0.98928571428571</v>
      </c>
      <c r="B6" s="191" t="s">
        <v>62</v>
      </c>
      <c r="C6" s="191"/>
      <c r="D6" s="191" t="s">
        <v>63</v>
      </c>
      <c r="E6" s="191" t="s">
        <v>64</v>
      </c>
      <c r="F6" s="191" t="s">
        <v>65</v>
      </c>
      <c r="G6" s="90" t="s">
        <v>66</v>
      </c>
      <c r="H6" s="90" t="s">
        <v>67</v>
      </c>
      <c r="I6" s="192" t="s">
        <v>68</v>
      </c>
      <c r="J6" s="182">
        <v>840000</v>
      </c>
      <c r="K6" s="79">
        <v>27</v>
      </c>
      <c r="L6" s="79">
        <v>0</v>
      </c>
      <c r="M6" s="79">
        <v>117</v>
      </c>
      <c r="N6" s="91">
        <v>7</v>
      </c>
      <c r="O6" s="92">
        <v>1</v>
      </c>
      <c r="P6" s="93">
        <f>N6+O6</f>
        <v>8</v>
      </c>
      <c r="Q6" s="80">
        <f>IFERROR(P6/M6,"-")</f>
        <v>0.068376068376068</v>
      </c>
      <c r="R6" s="79">
        <v>0</v>
      </c>
      <c r="S6" s="79">
        <v>4</v>
      </c>
      <c r="T6" s="80">
        <f>IFERROR(R6/(P6),"-")</f>
        <v>0</v>
      </c>
      <c r="U6" s="188">
        <f>IFERROR(J6/SUM(N6:O10),"-")</f>
        <v>17142.857142857</v>
      </c>
      <c r="V6" s="82">
        <v>0</v>
      </c>
      <c r="W6" s="80">
        <f>IF(P6=0,"-",V6/P6)</f>
        <v>0</v>
      </c>
      <c r="X6" s="187">
        <v>0</v>
      </c>
      <c r="Y6" s="188">
        <f>IFERROR(X6/P6,"-")</f>
        <v>0</v>
      </c>
      <c r="Z6" s="188" t="str">
        <f>IFERROR(X6/V6,"-")</f>
        <v>-</v>
      </c>
      <c r="AA6" s="182">
        <f>SUM(X6:X10)-SUM(J6:J10)</f>
        <v>-9000</v>
      </c>
      <c r="AB6" s="83">
        <f>SUM(X6:X10)/SUM(J6:J10)</f>
        <v>0.98928571428571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IFERROR(AO6/AM6,"-")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191" t="s">
        <v>69</v>
      </c>
      <c r="C7" s="191"/>
      <c r="D7" s="191" t="s">
        <v>63</v>
      </c>
      <c r="E7" s="191" t="s">
        <v>64</v>
      </c>
      <c r="F7" s="191" t="s">
        <v>65</v>
      </c>
      <c r="G7" s="90" t="s">
        <v>70</v>
      </c>
      <c r="H7" s="90" t="s">
        <v>67</v>
      </c>
      <c r="I7" s="192" t="s">
        <v>68</v>
      </c>
      <c r="J7" s="182"/>
      <c r="K7" s="79">
        <v>19</v>
      </c>
      <c r="L7" s="79">
        <v>0</v>
      </c>
      <c r="M7" s="79">
        <v>89</v>
      </c>
      <c r="N7" s="91">
        <v>11</v>
      </c>
      <c r="O7" s="92">
        <v>0</v>
      </c>
      <c r="P7" s="93">
        <f>N7+O7</f>
        <v>11</v>
      </c>
      <c r="Q7" s="80">
        <f>IFERROR(P7/M7,"-")</f>
        <v>0.12359550561798</v>
      </c>
      <c r="R7" s="79">
        <v>0</v>
      </c>
      <c r="S7" s="79">
        <v>6</v>
      </c>
      <c r="T7" s="80">
        <f>IFERROR(R7/(P7),"-")</f>
        <v>0</v>
      </c>
      <c r="U7" s="188"/>
      <c r="V7" s="82">
        <v>4</v>
      </c>
      <c r="W7" s="80">
        <f>IF(P7=0,"-",V7/P7)</f>
        <v>0.36363636363636</v>
      </c>
      <c r="X7" s="187">
        <v>204000</v>
      </c>
      <c r="Y7" s="188">
        <f>IFERROR(X7/P7,"-")</f>
        <v>18545.454545455</v>
      </c>
      <c r="Z7" s="188">
        <f>IFERROR(X7/V7,"-")</f>
        <v>51000</v>
      </c>
      <c r="AA7" s="182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IFERROR(AO7/AM7,"-")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0.18181818181818</v>
      </c>
      <c r="AX7" s="106">
        <v>1</v>
      </c>
      <c r="AY7" s="108">
        <f>IFERROR(AX7/AV7,"-")</f>
        <v>0.5</v>
      </c>
      <c r="AZ7" s="109">
        <v>9000</v>
      </c>
      <c r="BA7" s="110">
        <f>IFERROR(AZ7/AV7,"-")</f>
        <v>4500</v>
      </c>
      <c r="BB7" s="111"/>
      <c r="BC7" s="111"/>
      <c r="BD7" s="111">
        <v>1</v>
      </c>
      <c r="BE7" s="112">
        <v>5</v>
      </c>
      <c r="BF7" s="113">
        <f>IF(P7=0,"",IF(BE7=0,"",(BE7/P7)))</f>
        <v>0.45454545454545</v>
      </c>
      <c r="BG7" s="112">
        <v>1</v>
      </c>
      <c r="BH7" s="114">
        <f>IFERROR(BG7/BE7,"-")</f>
        <v>0.2</v>
      </c>
      <c r="BI7" s="115">
        <v>5000</v>
      </c>
      <c r="BJ7" s="116">
        <f>IFERROR(BI7/BE7,"-")</f>
        <v>1000</v>
      </c>
      <c r="BK7" s="117">
        <v>1</v>
      </c>
      <c r="BL7" s="117"/>
      <c r="BM7" s="117"/>
      <c r="BN7" s="119">
        <v>2</v>
      </c>
      <c r="BO7" s="120">
        <f>IF(P7=0,"",IF(BN7=0,"",(BN7/P7)))</f>
        <v>0.18181818181818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0.18181818181818</v>
      </c>
      <c r="BY7" s="128">
        <v>2</v>
      </c>
      <c r="BZ7" s="129">
        <f>IFERROR(BY7/BW7,"-")</f>
        <v>1</v>
      </c>
      <c r="CA7" s="130">
        <v>190000</v>
      </c>
      <c r="CB7" s="131">
        <f>IFERROR(CA7/BW7,"-")</f>
        <v>95000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204000</v>
      </c>
      <c r="CQ7" s="141">
        <v>150000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78"/>
      <c r="B8" s="191" t="s">
        <v>71</v>
      </c>
      <c r="C8" s="191"/>
      <c r="D8" s="191" t="s">
        <v>63</v>
      </c>
      <c r="E8" s="191" t="s">
        <v>64</v>
      </c>
      <c r="F8" s="191" t="s">
        <v>65</v>
      </c>
      <c r="G8" s="90" t="s">
        <v>72</v>
      </c>
      <c r="H8" s="90" t="s">
        <v>67</v>
      </c>
      <c r="I8" s="90" t="s">
        <v>73</v>
      </c>
      <c r="J8" s="182"/>
      <c r="K8" s="79">
        <v>5</v>
      </c>
      <c r="L8" s="79">
        <v>0</v>
      </c>
      <c r="M8" s="79">
        <v>16</v>
      </c>
      <c r="N8" s="91">
        <v>3</v>
      </c>
      <c r="O8" s="92">
        <v>0</v>
      </c>
      <c r="P8" s="93">
        <f>N8+O8</f>
        <v>3</v>
      </c>
      <c r="Q8" s="80">
        <f>IFERROR(P8/M8,"-")</f>
        <v>0.1875</v>
      </c>
      <c r="R8" s="79">
        <v>0</v>
      </c>
      <c r="S8" s="79">
        <v>0</v>
      </c>
      <c r="T8" s="80">
        <f>IFERROR(R8/(P8),"-")</f>
        <v>0</v>
      </c>
      <c r="U8" s="188"/>
      <c r="V8" s="82">
        <v>1</v>
      </c>
      <c r="W8" s="80">
        <f>IF(P8=0,"-",V8/P8)</f>
        <v>0.33333333333333</v>
      </c>
      <c r="X8" s="187">
        <v>1000</v>
      </c>
      <c r="Y8" s="188">
        <f>IFERROR(X8/P8,"-")</f>
        <v>333.33333333333</v>
      </c>
      <c r="Z8" s="188">
        <f>IFERROR(X8/V8,"-")</f>
        <v>1000</v>
      </c>
      <c r="AA8" s="182"/>
      <c r="AB8" s="83"/>
      <c r="AC8" s="77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IFERROR(AO8/AM8,"-")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0.66666666666667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1000</v>
      </c>
      <c r="BS8" s="124">
        <f>IFERROR(BR8/BN8,"-")</f>
        <v>1000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</v>
      </c>
      <c r="CQ8" s="141">
        <v>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78"/>
      <c r="B9" s="191" t="s">
        <v>74</v>
      </c>
      <c r="C9" s="191"/>
      <c r="D9" s="191" t="s">
        <v>63</v>
      </c>
      <c r="E9" s="191" t="s">
        <v>64</v>
      </c>
      <c r="F9" s="191" t="s">
        <v>65</v>
      </c>
      <c r="G9" s="90" t="s">
        <v>75</v>
      </c>
      <c r="H9" s="90" t="s">
        <v>67</v>
      </c>
      <c r="I9" s="192" t="s">
        <v>68</v>
      </c>
      <c r="J9" s="182"/>
      <c r="K9" s="79">
        <v>25</v>
      </c>
      <c r="L9" s="79">
        <v>0</v>
      </c>
      <c r="M9" s="79">
        <v>48</v>
      </c>
      <c r="N9" s="91">
        <v>1</v>
      </c>
      <c r="O9" s="92">
        <v>0</v>
      </c>
      <c r="P9" s="93">
        <f>N9+O9</f>
        <v>1</v>
      </c>
      <c r="Q9" s="80">
        <f>IFERROR(P9/M9,"-")</f>
        <v>0.020833333333333</v>
      </c>
      <c r="R9" s="79">
        <v>0</v>
      </c>
      <c r="S9" s="79">
        <v>1</v>
      </c>
      <c r="T9" s="80">
        <f>IFERROR(R9/(P9),"-")</f>
        <v>0</v>
      </c>
      <c r="U9" s="188"/>
      <c r="V9" s="82">
        <v>0</v>
      </c>
      <c r="W9" s="80">
        <f>IF(P9=0,"-",V9/P9)</f>
        <v>0</v>
      </c>
      <c r="X9" s="187">
        <v>0</v>
      </c>
      <c r="Y9" s="188">
        <f>IFERROR(X9/P9,"-")</f>
        <v>0</v>
      </c>
      <c r="Z9" s="188" t="str">
        <f>IFERROR(X9/V9,"-")</f>
        <v>-</v>
      </c>
      <c r="AA9" s="182"/>
      <c r="AB9" s="83"/>
      <c r="AC9" s="77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IFERROR(AO9/AM9,"-")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78"/>
      <c r="B10" s="191" t="s">
        <v>76</v>
      </c>
      <c r="C10" s="191"/>
      <c r="D10" s="191" t="s">
        <v>77</v>
      </c>
      <c r="E10" s="191" t="s">
        <v>77</v>
      </c>
      <c r="F10" s="191" t="s">
        <v>78</v>
      </c>
      <c r="G10" s="90" t="s">
        <v>79</v>
      </c>
      <c r="H10" s="90"/>
      <c r="I10" s="90"/>
      <c r="J10" s="182"/>
      <c r="K10" s="79">
        <v>146</v>
      </c>
      <c r="L10" s="79">
        <v>105</v>
      </c>
      <c r="M10" s="79">
        <v>24</v>
      </c>
      <c r="N10" s="91">
        <v>26</v>
      </c>
      <c r="O10" s="92">
        <v>0</v>
      </c>
      <c r="P10" s="93">
        <f>N10+O10</f>
        <v>26</v>
      </c>
      <c r="Q10" s="80">
        <f>IFERROR(P10/M10,"-")</f>
        <v>1.0833333333333</v>
      </c>
      <c r="R10" s="79">
        <v>2</v>
      </c>
      <c r="S10" s="79">
        <v>9</v>
      </c>
      <c r="T10" s="80">
        <f>IFERROR(R10/(P10),"-")</f>
        <v>0.076923076923077</v>
      </c>
      <c r="U10" s="188"/>
      <c r="V10" s="82">
        <v>6</v>
      </c>
      <c r="W10" s="80">
        <f>IF(P10=0,"-",V10/P10)</f>
        <v>0.23076923076923</v>
      </c>
      <c r="X10" s="187">
        <v>626000</v>
      </c>
      <c r="Y10" s="188">
        <f>IFERROR(X10/P10,"-")</f>
        <v>24076.923076923</v>
      </c>
      <c r="Z10" s="188">
        <f>IFERROR(X10/V10,"-")</f>
        <v>104333.33333333</v>
      </c>
      <c r="AA10" s="182"/>
      <c r="AB10" s="83"/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IFERROR(AO10/AM10,"-")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0.038461538461538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8</v>
      </c>
      <c r="BF10" s="113">
        <f>IF(P10=0,"",IF(BE10=0,"",(BE10/P10)))</f>
        <v>0.30769230769231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13</v>
      </c>
      <c r="BO10" s="120">
        <f>IF(P10=0,"",IF(BN10=0,"",(BN10/P10)))</f>
        <v>0.5</v>
      </c>
      <c r="BP10" s="121">
        <v>4</v>
      </c>
      <c r="BQ10" s="122">
        <f>IFERROR(BP10/BN10,"-")</f>
        <v>0.30769230769231</v>
      </c>
      <c r="BR10" s="123">
        <v>222000</v>
      </c>
      <c r="BS10" s="124">
        <f>IFERROR(BR10/BN10,"-")</f>
        <v>17076.923076923</v>
      </c>
      <c r="BT10" s="125">
        <v>2</v>
      </c>
      <c r="BU10" s="125"/>
      <c r="BV10" s="125">
        <v>2</v>
      </c>
      <c r="BW10" s="126">
        <v>3</v>
      </c>
      <c r="BX10" s="127">
        <f>IF(P10=0,"",IF(BW10=0,"",(BW10/P10)))</f>
        <v>0.11538461538462</v>
      </c>
      <c r="BY10" s="128">
        <v>2</v>
      </c>
      <c r="BZ10" s="129">
        <f>IFERROR(BY10/BW10,"-")</f>
        <v>0.66666666666667</v>
      </c>
      <c r="CA10" s="130">
        <v>2292000</v>
      </c>
      <c r="CB10" s="131">
        <f>IFERROR(CA10/BW10,"-")</f>
        <v>764000</v>
      </c>
      <c r="CC10" s="132"/>
      <c r="CD10" s="132"/>
      <c r="CE10" s="132">
        <v>2</v>
      </c>
      <c r="CF10" s="133">
        <v>1</v>
      </c>
      <c r="CG10" s="134">
        <f>IF(P10=0,"",IF(CF10=0,"",(CF10/P10)))</f>
        <v>0.038461538461538</v>
      </c>
      <c r="CH10" s="135">
        <v>1</v>
      </c>
      <c r="CI10" s="136">
        <f>IFERROR(CH10/CF10,"-")</f>
        <v>1</v>
      </c>
      <c r="CJ10" s="137">
        <v>209000</v>
      </c>
      <c r="CK10" s="138">
        <f>IFERROR(CJ10/CF10,"-")</f>
        <v>209000</v>
      </c>
      <c r="CL10" s="139"/>
      <c r="CM10" s="139"/>
      <c r="CN10" s="139">
        <v>1</v>
      </c>
      <c r="CO10" s="140">
        <v>6</v>
      </c>
      <c r="CP10" s="141">
        <v>626000</v>
      </c>
      <c r="CQ10" s="141">
        <v>2097000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1.0131578947368</v>
      </c>
      <c r="B11" s="191" t="s">
        <v>80</v>
      </c>
      <c r="C11" s="191"/>
      <c r="D11" s="191" t="s">
        <v>81</v>
      </c>
      <c r="E11" s="191" t="s">
        <v>82</v>
      </c>
      <c r="F11" s="191" t="s">
        <v>65</v>
      </c>
      <c r="G11" s="90" t="s">
        <v>83</v>
      </c>
      <c r="H11" s="90" t="s">
        <v>67</v>
      </c>
      <c r="I11" s="193" t="s">
        <v>84</v>
      </c>
      <c r="J11" s="182">
        <v>684000</v>
      </c>
      <c r="K11" s="79">
        <v>14</v>
      </c>
      <c r="L11" s="79">
        <v>0</v>
      </c>
      <c r="M11" s="79">
        <v>40</v>
      </c>
      <c r="N11" s="91">
        <v>12</v>
      </c>
      <c r="O11" s="92">
        <v>0</v>
      </c>
      <c r="P11" s="93">
        <f>N11+O11</f>
        <v>12</v>
      </c>
      <c r="Q11" s="80">
        <f>IFERROR(P11/M11,"-")</f>
        <v>0.3</v>
      </c>
      <c r="R11" s="79">
        <v>0</v>
      </c>
      <c r="S11" s="79">
        <v>7</v>
      </c>
      <c r="T11" s="80">
        <f>IFERROR(R11/(P11),"-")</f>
        <v>0</v>
      </c>
      <c r="U11" s="188">
        <f>IFERROR(J11/SUM(N11:O16),"-")</f>
        <v>18486.486486486</v>
      </c>
      <c r="V11" s="82">
        <v>1</v>
      </c>
      <c r="W11" s="80">
        <f>IF(P11=0,"-",V11/P11)</f>
        <v>0.083333333333333</v>
      </c>
      <c r="X11" s="187">
        <v>17000</v>
      </c>
      <c r="Y11" s="188">
        <f>IFERROR(X11/P11,"-")</f>
        <v>1416.6666666667</v>
      </c>
      <c r="Z11" s="188">
        <f>IFERROR(X11/V11,"-")</f>
        <v>17000</v>
      </c>
      <c r="AA11" s="182">
        <f>SUM(X11:X16)-SUM(J11:J16)</f>
        <v>9000</v>
      </c>
      <c r="AB11" s="83">
        <f>SUM(X11:X16)/SUM(J11:J16)</f>
        <v>1.0131578947368</v>
      </c>
      <c r="AC11" s="77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0.083333333333333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0.083333333333333</v>
      </c>
      <c r="BY11" s="128">
        <v>1</v>
      </c>
      <c r="BZ11" s="129">
        <f>IFERROR(BY11/BW11,"-")</f>
        <v>1</v>
      </c>
      <c r="CA11" s="130">
        <v>17000</v>
      </c>
      <c r="CB11" s="131">
        <f>IFERROR(CA11/BW11,"-")</f>
        <v>17000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17000</v>
      </c>
      <c r="CQ11" s="141">
        <v>17000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191" t="s">
        <v>85</v>
      </c>
      <c r="C12" s="191"/>
      <c r="D12" s="191" t="s">
        <v>81</v>
      </c>
      <c r="E12" s="191" t="s">
        <v>82</v>
      </c>
      <c r="F12" s="191" t="s">
        <v>78</v>
      </c>
      <c r="G12" s="90"/>
      <c r="H12" s="90"/>
      <c r="I12" s="90"/>
      <c r="J12" s="182"/>
      <c r="K12" s="79">
        <v>33</v>
      </c>
      <c r="L12" s="79">
        <v>29</v>
      </c>
      <c r="M12" s="79">
        <v>6</v>
      </c>
      <c r="N12" s="91">
        <v>7</v>
      </c>
      <c r="O12" s="92">
        <v>0</v>
      </c>
      <c r="P12" s="93">
        <f>N12+O12</f>
        <v>7</v>
      </c>
      <c r="Q12" s="80">
        <f>IFERROR(P12/M12,"-")</f>
        <v>1.1666666666667</v>
      </c>
      <c r="R12" s="79">
        <v>0</v>
      </c>
      <c r="S12" s="79">
        <v>3</v>
      </c>
      <c r="T12" s="80">
        <f>IFERROR(R12/(P12),"-")</f>
        <v>0</v>
      </c>
      <c r="U12" s="188"/>
      <c r="V12" s="82">
        <v>0</v>
      </c>
      <c r="W12" s="80">
        <f>IF(P12=0,"-",V12/P12)</f>
        <v>0</v>
      </c>
      <c r="X12" s="187">
        <v>0</v>
      </c>
      <c r="Y12" s="188">
        <f>IFERROR(X12/P12,"-")</f>
        <v>0</v>
      </c>
      <c r="Z12" s="188" t="str">
        <f>IFERROR(X12/V12,"-")</f>
        <v>-</v>
      </c>
      <c r="AA12" s="182"/>
      <c r="AB12" s="83"/>
      <c r="AC12" s="77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IFERROR(AO12/AM12,"-")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0.57142857142857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0.28571428571429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191" t="s">
        <v>86</v>
      </c>
      <c r="C13" s="191"/>
      <c r="D13" s="191" t="s">
        <v>81</v>
      </c>
      <c r="E13" s="191" t="s">
        <v>82</v>
      </c>
      <c r="F13" s="191" t="s">
        <v>65</v>
      </c>
      <c r="G13" s="90" t="s">
        <v>87</v>
      </c>
      <c r="H13" s="90" t="s">
        <v>88</v>
      </c>
      <c r="I13" s="192" t="s">
        <v>89</v>
      </c>
      <c r="J13" s="182"/>
      <c r="K13" s="79">
        <v>11</v>
      </c>
      <c r="L13" s="79">
        <v>0</v>
      </c>
      <c r="M13" s="79">
        <v>34</v>
      </c>
      <c r="N13" s="91">
        <v>7</v>
      </c>
      <c r="O13" s="92">
        <v>0</v>
      </c>
      <c r="P13" s="93">
        <f>N13+O13</f>
        <v>7</v>
      </c>
      <c r="Q13" s="80">
        <f>IFERROR(P13/M13,"-")</f>
        <v>0.20588235294118</v>
      </c>
      <c r="R13" s="79">
        <v>0</v>
      </c>
      <c r="S13" s="79">
        <v>3</v>
      </c>
      <c r="T13" s="80">
        <f>IFERROR(R13/(P13),"-")</f>
        <v>0</v>
      </c>
      <c r="U13" s="188"/>
      <c r="V13" s="82">
        <v>0</v>
      </c>
      <c r="W13" s="80">
        <f>IF(P13=0,"-",V13/P13)</f>
        <v>0</v>
      </c>
      <c r="X13" s="187">
        <v>0</v>
      </c>
      <c r="Y13" s="188">
        <f>IFERROR(X13/P13,"-")</f>
        <v>0</v>
      </c>
      <c r="Z13" s="188" t="str">
        <f>IFERROR(X13/V13,"-")</f>
        <v>-</v>
      </c>
      <c r="AA13" s="182"/>
      <c r="AB13" s="83"/>
      <c r="AC13" s="77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IFERROR(AO13/AM13,"-")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0.57142857142857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0.42857142857143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78"/>
      <c r="B14" s="191" t="s">
        <v>90</v>
      </c>
      <c r="C14" s="191"/>
      <c r="D14" s="191" t="s">
        <v>81</v>
      </c>
      <c r="E14" s="191" t="s">
        <v>82</v>
      </c>
      <c r="F14" s="191" t="s">
        <v>78</v>
      </c>
      <c r="G14" s="90"/>
      <c r="H14" s="90"/>
      <c r="I14" s="90"/>
      <c r="J14" s="182"/>
      <c r="K14" s="79">
        <v>36</v>
      </c>
      <c r="L14" s="79">
        <v>15</v>
      </c>
      <c r="M14" s="79">
        <v>11</v>
      </c>
      <c r="N14" s="91">
        <v>1</v>
      </c>
      <c r="O14" s="92">
        <v>0</v>
      </c>
      <c r="P14" s="93">
        <f>N14+O14</f>
        <v>1</v>
      </c>
      <c r="Q14" s="80">
        <f>IFERROR(P14/M14,"-")</f>
        <v>0.090909090909091</v>
      </c>
      <c r="R14" s="79">
        <v>0</v>
      </c>
      <c r="S14" s="79">
        <v>0</v>
      </c>
      <c r="T14" s="80">
        <f>IFERROR(R14/(P14),"-")</f>
        <v>0</v>
      </c>
      <c r="U14" s="188"/>
      <c r="V14" s="82">
        <v>0</v>
      </c>
      <c r="W14" s="80">
        <f>IF(P14=0,"-",V14/P14)</f>
        <v>0</v>
      </c>
      <c r="X14" s="187">
        <v>0</v>
      </c>
      <c r="Y14" s="188">
        <f>IFERROR(X14/P14,"-")</f>
        <v>0</v>
      </c>
      <c r="Z14" s="188" t="str">
        <f>IFERROR(X14/V14,"-")</f>
        <v>-</v>
      </c>
      <c r="AA14" s="182"/>
      <c r="AB14" s="83"/>
      <c r="AC14" s="77"/>
      <c r="AD14" s="94">
        <v>1</v>
      </c>
      <c r="AE14" s="95">
        <f>IF(P14=0,"",IF(AD14=0,"",(AD14/P14)))</f>
        <v>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IFERROR(AO14/AM14,"-")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78"/>
      <c r="B15" s="191" t="s">
        <v>91</v>
      </c>
      <c r="C15" s="191"/>
      <c r="D15" s="191" t="s">
        <v>92</v>
      </c>
      <c r="E15" s="191" t="s">
        <v>93</v>
      </c>
      <c r="F15" s="191" t="s">
        <v>65</v>
      </c>
      <c r="G15" s="90" t="s">
        <v>87</v>
      </c>
      <c r="H15" s="90" t="s">
        <v>88</v>
      </c>
      <c r="I15" s="192" t="s">
        <v>94</v>
      </c>
      <c r="J15" s="182"/>
      <c r="K15" s="79">
        <v>15</v>
      </c>
      <c r="L15" s="79">
        <v>0</v>
      </c>
      <c r="M15" s="79">
        <v>87</v>
      </c>
      <c r="N15" s="91">
        <v>3</v>
      </c>
      <c r="O15" s="92">
        <v>0</v>
      </c>
      <c r="P15" s="93">
        <f>N15+O15</f>
        <v>3</v>
      </c>
      <c r="Q15" s="80">
        <f>IFERROR(P15/M15,"-")</f>
        <v>0.03448275862069</v>
      </c>
      <c r="R15" s="79">
        <v>0</v>
      </c>
      <c r="S15" s="79">
        <v>2</v>
      </c>
      <c r="T15" s="80">
        <f>IFERROR(R15/(P15),"-")</f>
        <v>0</v>
      </c>
      <c r="U15" s="188"/>
      <c r="V15" s="82">
        <v>0</v>
      </c>
      <c r="W15" s="80">
        <f>IF(P15=0,"-",V15/P15)</f>
        <v>0</v>
      </c>
      <c r="X15" s="187">
        <v>0</v>
      </c>
      <c r="Y15" s="188">
        <f>IFERROR(X15/P15,"-")</f>
        <v>0</v>
      </c>
      <c r="Z15" s="188" t="str">
        <f>IFERROR(X15/V15,"-")</f>
        <v>-</v>
      </c>
      <c r="AA15" s="182"/>
      <c r="AB15" s="83"/>
      <c r="AC15" s="77"/>
      <c r="AD15" s="94">
        <v>1</v>
      </c>
      <c r="AE15" s="95">
        <f>IF(P15=0,"",IF(AD15=0,"",(AD15/P15)))</f>
        <v>0.33333333333333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IFERROR(AO15/AM15,"-")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0.66666666666667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78"/>
      <c r="B16" s="191" t="s">
        <v>95</v>
      </c>
      <c r="C16" s="191"/>
      <c r="D16" s="191" t="s">
        <v>92</v>
      </c>
      <c r="E16" s="191" t="s">
        <v>93</v>
      </c>
      <c r="F16" s="191" t="s">
        <v>78</v>
      </c>
      <c r="G16" s="90"/>
      <c r="H16" s="90"/>
      <c r="I16" s="90"/>
      <c r="J16" s="182"/>
      <c r="K16" s="79">
        <v>77</v>
      </c>
      <c r="L16" s="79">
        <v>39</v>
      </c>
      <c r="M16" s="79">
        <v>5</v>
      </c>
      <c r="N16" s="91">
        <v>7</v>
      </c>
      <c r="O16" s="92">
        <v>0</v>
      </c>
      <c r="P16" s="93">
        <f>N16+O16</f>
        <v>7</v>
      </c>
      <c r="Q16" s="80">
        <f>IFERROR(P16/M16,"-")</f>
        <v>1.4</v>
      </c>
      <c r="R16" s="79">
        <v>3</v>
      </c>
      <c r="S16" s="79">
        <v>2</v>
      </c>
      <c r="T16" s="80">
        <f>IFERROR(R16/(P16),"-")</f>
        <v>0.42857142857143</v>
      </c>
      <c r="U16" s="188"/>
      <c r="V16" s="82">
        <v>3</v>
      </c>
      <c r="W16" s="80">
        <f>IF(P16=0,"-",V16/P16)</f>
        <v>0.42857142857143</v>
      </c>
      <c r="X16" s="187">
        <v>676000</v>
      </c>
      <c r="Y16" s="188">
        <f>IFERROR(X16/P16,"-")</f>
        <v>96571.428571429</v>
      </c>
      <c r="Z16" s="188">
        <f>IFERROR(X16/V16,"-")</f>
        <v>225333.33333333</v>
      </c>
      <c r="AA16" s="182"/>
      <c r="AB16" s="83"/>
      <c r="AC16" s="77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IFERROR(AO16/AM16,"-")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0.14285714285714</v>
      </c>
      <c r="BG16" s="112">
        <v>1</v>
      </c>
      <c r="BH16" s="114">
        <f>IFERROR(BG16/BE16,"-")</f>
        <v>1</v>
      </c>
      <c r="BI16" s="115">
        <v>8000</v>
      </c>
      <c r="BJ16" s="116">
        <f>IFERROR(BI16/BE16,"-")</f>
        <v>8000</v>
      </c>
      <c r="BK16" s="117"/>
      <c r="BL16" s="117">
        <v>1</v>
      </c>
      <c r="BM16" s="117"/>
      <c r="BN16" s="119">
        <v>1</v>
      </c>
      <c r="BO16" s="120">
        <f>IF(P16=0,"",IF(BN16=0,"",(BN16/P16)))</f>
        <v>0.14285714285714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4</v>
      </c>
      <c r="BX16" s="127">
        <f>IF(P16=0,"",IF(BW16=0,"",(BW16/P16)))</f>
        <v>0.57142857142857</v>
      </c>
      <c r="BY16" s="128">
        <v>2</v>
      </c>
      <c r="BZ16" s="129">
        <f>IFERROR(BY16/BW16,"-")</f>
        <v>0.5</v>
      </c>
      <c r="CA16" s="130">
        <v>659000</v>
      </c>
      <c r="CB16" s="131">
        <f>IFERROR(CA16/BW16,"-")</f>
        <v>164750</v>
      </c>
      <c r="CC16" s="132"/>
      <c r="CD16" s="132"/>
      <c r="CE16" s="132">
        <v>2</v>
      </c>
      <c r="CF16" s="133">
        <v>1</v>
      </c>
      <c r="CG16" s="134">
        <f>IF(P16=0,"",IF(CF16=0,"",(CF16/P16)))</f>
        <v>0.14285714285714</v>
      </c>
      <c r="CH16" s="135">
        <v>1</v>
      </c>
      <c r="CI16" s="136">
        <f>IFERROR(CH16/CF16,"-")</f>
        <v>1</v>
      </c>
      <c r="CJ16" s="137">
        <v>12000</v>
      </c>
      <c r="CK16" s="138">
        <f>IFERROR(CJ16/CF16,"-")</f>
        <v>12000</v>
      </c>
      <c r="CL16" s="139"/>
      <c r="CM16" s="139"/>
      <c r="CN16" s="139">
        <v>1</v>
      </c>
      <c r="CO16" s="140">
        <v>3</v>
      </c>
      <c r="CP16" s="141">
        <v>676000</v>
      </c>
      <c r="CQ16" s="141">
        <v>620000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78"/>
      <c r="B17" s="84"/>
      <c r="C17" s="85"/>
      <c r="D17" s="85"/>
      <c r="E17" s="85"/>
      <c r="F17" s="86"/>
      <c r="G17" s="90"/>
      <c r="H17" s="90"/>
      <c r="I17" s="90"/>
      <c r="J17" s="182"/>
      <c r="K17" s="79"/>
      <c r="L17" s="79"/>
      <c r="M17" s="79"/>
      <c r="N17" s="91"/>
      <c r="O17" s="92"/>
      <c r="P17" s="93"/>
      <c r="Q17" s="80"/>
      <c r="R17" s="79"/>
      <c r="S17" s="79"/>
      <c r="T17" s="80"/>
      <c r="U17" s="188"/>
      <c r="V17" s="82"/>
      <c r="W17" s="80"/>
      <c r="X17" s="187"/>
      <c r="Y17" s="188"/>
      <c r="Z17" s="188"/>
      <c r="AA17" s="182"/>
      <c r="AB17" s="83"/>
      <c r="AC17" s="77"/>
      <c r="AD17" s="94"/>
      <c r="AE17" s="95"/>
      <c r="AF17" s="94"/>
      <c r="AG17" s="96"/>
      <c r="AH17" s="97"/>
      <c r="AI17" s="98"/>
      <c r="AJ17" s="99"/>
      <c r="AK17" s="99"/>
      <c r="AL17" s="99"/>
      <c r="AM17" s="100"/>
      <c r="AN17" s="101"/>
      <c r="AO17" s="100"/>
      <c r="AP17" s="102"/>
      <c r="AQ17" s="103"/>
      <c r="AR17" s="104"/>
      <c r="AS17" s="105"/>
      <c r="AT17" s="105"/>
      <c r="AU17" s="105"/>
      <c r="AV17" s="106"/>
      <c r="AW17" s="107"/>
      <c r="AX17" s="106"/>
      <c r="AY17" s="108"/>
      <c r="AZ17" s="109"/>
      <c r="BA17" s="110"/>
      <c r="BB17" s="111"/>
      <c r="BC17" s="111"/>
      <c r="BD17" s="111"/>
      <c r="BE17" s="112"/>
      <c r="BF17" s="113"/>
      <c r="BG17" s="112"/>
      <c r="BH17" s="114"/>
      <c r="BI17" s="115"/>
      <c r="BJ17" s="116"/>
      <c r="BK17" s="117"/>
      <c r="BL17" s="117"/>
      <c r="BM17" s="117"/>
      <c r="BN17" s="119"/>
      <c r="BO17" s="120"/>
      <c r="BP17" s="121"/>
      <c r="BQ17" s="122"/>
      <c r="BR17" s="123"/>
      <c r="BS17" s="124"/>
      <c r="BT17" s="125"/>
      <c r="BU17" s="125"/>
      <c r="BV17" s="125"/>
      <c r="BW17" s="126"/>
      <c r="BX17" s="127"/>
      <c r="BY17" s="128"/>
      <c r="BZ17" s="129"/>
      <c r="CA17" s="130"/>
      <c r="CB17" s="131"/>
      <c r="CC17" s="132"/>
      <c r="CD17" s="132"/>
      <c r="CE17" s="132"/>
      <c r="CF17" s="133"/>
      <c r="CG17" s="134"/>
      <c r="CH17" s="135"/>
      <c r="CI17" s="136"/>
      <c r="CJ17" s="137"/>
      <c r="CK17" s="138"/>
      <c r="CL17" s="139"/>
      <c r="CM17" s="139"/>
      <c r="CN17" s="139"/>
      <c r="CO17" s="140"/>
      <c r="CP17" s="141"/>
      <c r="CQ17" s="141"/>
      <c r="CR17" s="141"/>
      <c r="CS17" s="142"/>
    </row>
    <row r="18" spans="1:98">
      <c r="A18" s="78"/>
      <c r="B18" s="84"/>
      <c r="C18" s="85"/>
      <c r="D18" s="85"/>
      <c r="E18" s="85"/>
      <c r="F18" s="86"/>
      <c r="G18" s="90"/>
      <c r="H18" s="90"/>
      <c r="I18" s="90"/>
      <c r="J18" s="182"/>
      <c r="K18" s="79"/>
      <c r="L18" s="79"/>
      <c r="M18" s="79"/>
      <c r="N18" s="91"/>
      <c r="O18" s="92"/>
      <c r="P18" s="93"/>
      <c r="Q18" s="80"/>
      <c r="R18" s="79"/>
      <c r="S18" s="79"/>
      <c r="T18" s="80"/>
      <c r="U18" s="188"/>
      <c r="V18" s="82"/>
      <c r="W18" s="80"/>
      <c r="X18" s="187"/>
      <c r="Y18" s="188"/>
      <c r="Z18" s="188"/>
      <c r="AA18" s="182"/>
      <c r="AB18" s="83"/>
      <c r="AC18" s="77"/>
      <c r="AD18" s="94"/>
      <c r="AE18" s="95"/>
      <c r="AF18" s="94"/>
      <c r="AG18" s="96"/>
      <c r="AH18" s="97"/>
      <c r="AI18" s="98"/>
      <c r="AJ18" s="99"/>
      <c r="AK18" s="99"/>
      <c r="AL18" s="99"/>
      <c r="AM18" s="100"/>
      <c r="AN18" s="101"/>
      <c r="AO18" s="100"/>
      <c r="AP18" s="102"/>
      <c r="AQ18" s="103"/>
      <c r="AR18" s="104"/>
      <c r="AS18" s="105"/>
      <c r="AT18" s="105"/>
      <c r="AU18" s="105"/>
      <c r="AV18" s="106"/>
      <c r="AW18" s="107"/>
      <c r="AX18" s="106"/>
      <c r="AY18" s="108"/>
      <c r="AZ18" s="109"/>
      <c r="BA18" s="110"/>
      <c r="BB18" s="111"/>
      <c r="BC18" s="111"/>
      <c r="BD18" s="111"/>
      <c r="BE18" s="112"/>
      <c r="BF18" s="113"/>
      <c r="BG18" s="112"/>
      <c r="BH18" s="114"/>
      <c r="BI18" s="115"/>
      <c r="BJ18" s="116"/>
      <c r="BK18" s="117"/>
      <c r="BL18" s="117"/>
      <c r="BM18" s="117"/>
      <c r="BN18" s="119"/>
      <c r="BO18" s="120"/>
      <c r="BP18" s="121"/>
      <c r="BQ18" s="122"/>
      <c r="BR18" s="123"/>
      <c r="BS18" s="124"/>
      <c r="BT18" s="125"/>
      <c r="BU18" s="125"/>
      <c r="BV18" s="125"/>
      <c r="BW18" s="126"/>
      <c r="BX18" s="127"/>
      <c r="BY18" s="128"/>
      <c r="BZ18" s="129"/>
      <c r="CA18" s="130"/>
      <c r="CB18" s="131"/>
      <c r="CC18" s="132"/>
      <c r="CD18" s="132"/>
      <c r="CE18" s="132"/>
      <c r="CF18" s="133"/>
      <c r="CG18" s="134"/>
      <c r="CH18" s="135"/>
      <c r="CI18" s="136"/>
      <c r="CJ18" s="137"/>
      <c r="CK18" s="138"/>
      <c r="CL18" s="139"/>
      <c r="CM18" s="139"/>
      <c r="CN18" s="139"/>
      <c r="CO18" s="140"/>
      <c r="CP18" s="141"/>
      <c r="CQ18" s="141"/>
      <c r="CR18" s="141"/>
      <c r="CS18" s="142"/>
    </row>
    <row r="19" spans="1:98">
      <c r="A19" s="78"/>
      <c r="B19" s="84"/>
      <c r="C19" s="85"/>
      <c r="D19" s="85"/>
      <c r="E19" s="85"/>
      <c r="F19" s="86"/>
      <c r="G19" s="90"/>
      <c r="H19" s="90"/>
      <c r="I19" s="90"/>
      <c r="J19" s="182"/>
      <c r="K19" s="79"/>
      <c r="L19" s="79"/>
      <c r="M19" s="79"/>
      <c r="N19" s="91"/>
      <c r="O19" s="92"/>
      <c r="P19" s="93"/>
      <c r="Q19" s="80"/>
      <c r="R19" s="79"/>
      <c r="S19" s="79"/>
      <c r="T19" s="80"/>
      <c r="U19" s="188"/>
      <c r="V19" s="82"/>
      <c r="W19" s="80"/>
      <c r="X19" s="187"/>
      <c r="Y19" s="188"/>
      <c r="Z19" s="188"/>
      <c r="AA19" s="182"/>
      <c r="AB19" s="83"/>
      <c r="AC19" s="77"/>
      <c r="AD19" s="94"/>
      <c r="AE19" s="95"/>
      <c r="AF19" s="94"/>
      <c r="AG19" s="96"/>
      <c r="AH19" s="97"/>
      <c r="AI19" s="98"/>
      <c r="AJ19" s="99"/>
      <c r="AK19" s="99"/>
      <c r="AL19" s="99"/>
      <c r="AM19" s="100"/>
      <c r="AN19" s="101"/>
      <c r="AO19" s="100"/>
      <c r="AP19" s="102"/>
      <c r="AQ19" s="103"/>
      <c r="AR19" s="104"/>
      <c r="AS19" s="105"/>
      <c r="AT19" s="105"/>
      <c r="AU19" s="105"/>
      <c r="AV19" s="106"/>
      <c r="AW19" s="107"/>
      <c r="AX19" s="106"/>
      <c r="AY19" s="108"/>
      <c r="AZ19" s="109"/>
      <c r="BA19" s="110"/>
      <c r="BB19" s="111"/>
      <c r="BC19" s="111"/>
      <c r="BD19" s="111"/>
      <c r="BE19" s="112"/>
      <c r="BF19" s="113"/>
      <c r="BG19" s="112"/>
      <c r="BH19" s="114"/>
      <c r="BI19" s="115"/>
      <c r="BJ19" s="116"/>
      <c r="BK19" s="117"/>
      <c r="BL19" s="117"/>
      <c r="BM19" s="117"/>
      <c r="BN19" s="119"/>
      <c r="BO19" s="120"/>
      <c r="BP19" s="121"/>
      <c r="BQ19" s="122"/>
      <c r="BR19" s="123"/>
      <c r="BS19" s="124"/>
      <c r="BT19" s="125"/>
      <c r="BU19" s="125"/>
      <c r="BV19" s="125"/>
      <c r="BW19" s="126"/>
      <c r="BX19" s="127"/>
      <c r="BY19" s="128"/>
      <c r="BZ19" s="129"/>
      <c r="CA19" s="130"/>
      <c r="CB19" s="131"/>
      <c r="CC19" s="132"/>
      <c r="CD19" s="132"/>
      <c r="CE19" s="132"/>
      <c r="CF19" s="133"/>
      <c r="CG19" s="134"/>
      <c r="CH19" s="135"/>
      <c r="CI19" s="136"/>
      <c r="CJ19" s="137"/>
      <c r="CK19" s="138"/>
      <c r="CL19" s="139"/>
      <c r="CM19" s="139"/>
      <c r="CN19" s="139"/>
      <c r="CO19" s="140"/>
      <c r="CP19" s="141"/>
      <c r="CQ19" s="141"/>
      <c r="CR19" s="141"/>
      <c r="CS19" s="142"/>
    </row>
    <row r="20" spans="1:98">
      <c r="A20" s="78"/>
      <c r="B20" s="84"/>
      <c r="C20" s="85"/>
      <c r="D20" s="85"/>
      <c r="E20" s="85"/>
      <c r="F20" s="86"/>
      <c r="G20" s="90"/>
      <c r="H20" s="90"/>
      <c r="I20" s="90"/>
      <c r="J20" s="182"/>
      <c r="K20" s="79"/>
      <c r="L20" s="79"/>
      <c r="M20" s="79"/>
      <c r="N20" s="91"/>
      <c r="O20" s="92"/>
      <c r="P20" s="93"/>
      <c r="Q20" s="80"/>
      <c r="R20" s="79"/>
      <c r="S20" s="79"/>
      <c r="T20" s="80"/>
      <c r="U20" s="188"/>
      <c r="V20" s="82"/>
      <c r="W20" s="80"/>
      <c r="X20" s="187"/>
      <c r="Y20" s="188"/>
      <c r="Z20" s="188"/>
      <c r="AA20" s="182"/>
      <c r="AB20" s="83"/>
      <c r="AC20" s="77"/>
      <c r="AD20" s="94"/>
      <c r="AE20" s="95"/>
      <c r="AF20" s="94"/>
      <c r="AG20" s="96"/>
      <c r="AH20" s="97"/>
      <c r="AI20" s="98"/>
      <c r="AJ20" s="99"/>
      <c r="AK20" s="99"/>
      <c r="AL20" s="99"/>
      <c r="AM20" s="100"/>
      <c r="AN20" s="101"/>
      <c r="AO20" s="100"/>
      <c r="AP20" s="102"/>
      <c r="AQ20" s="103"/>
      <c r="AR20" s="104"/>
      <c r="AS20" s="105"/>
      <c r="AT20" s="105"/>
      <c r="AU20" s="105"/>
      <c r="AV20" s="106"/>
      <c r="AW20" s="107"/>
      <c r="AX20" s="106"/>
      <c r="AY20" s="108"/>
      <c r="AZ20" s="109"/>
      <c r="BA20" s="110"/>
      <c r="BB20" s="111"/>
      <c r="BC20" s="111"/>
      <c r="BD20" s="111"/>
      <c r="BE20" s="112"/>
      <c r="BF20" s="113"/>
      <c r="BG20" s="112"/>
      <c r="BH20" s="114"/>
      <c r="BI20" s="115"/>
      <c r="BJ20" s="116"/>
      <c r="BK20" s="117"/>
      <c r="BL20" s="117"/>
      <c r="BM20" s="117"/>
      <c r="BN20" s="119"/>
      <c r="BO20" s="120"/>
      <c r="BP20" s="121"/>
      <c r="BQ20" s="122"/>
      <c r="BR20" s="123"/>
      <c r="BS20" s="124"/>
      <c r="BT20" s="125"/>
      <c r="BU20" s="125"/>
      <c r="BV20" s="125"/>
      <c r="BW20" s="126"/>
      <c r="BX20" s="127"/>
      <c r="BY20" s="128"/>
      <c r="BZ20" s="129"/>
      <c r="CA20" s="130"/>
      <c r="CB20" s="131"/>
      <c r="CC20" s="132"/>
      <c r="CD20" s="132"/>
      <c r="CE20" s="132"/>
      <c r="CF20" s="133"/>
      <c r="CG20" s="134"/>
      <c r="CH20" s="135"/>
      <c r="CI20" s="136"/>
      <c r="CJ20" s="137"/>
      <c r="CK20" s="138"/>
      <c r="CL20" s="139"/>
      <c r="CM20" s="139"/>
      <c r="CN20" s="139"/>
      <c r="CO20" s="140"/>
      <c r="CP20" s="141"/>
      <c r="CQ20" s="141"/>
      <c r="CR20" s="141"/>
      <c r="CS20" s="142"/>
    </row>
    <row r="21" spans="1:98">
      <c r="A21" s="78">
        <f>AB21</f>
        <v>1.1083333333333</v>
      </c>
      <c r="B21" s="191" t="s">
        <v>96</v>
      </c>
      <c r="C21" s="191"/>
      <c r="D21" s="191" t="s">
        <v>63</v>
      </c>
      <c r="E21" s="191" t="s">
        <v>64</v>
      </c>
      <c r="F21" s="191" t="s">
        <v>65</v>
      </c>
      <c r="G21" s="90" t="s">
        <v>97</v>
      </c>
      <c r="H21" s="90" t="s">
        <v>67</v>
      </c>
      <c r="I21" s="193" t="s">
        <v>98</v>
      </c>
      <c r="J21" s="182">
        <v>480000</v>
      </c>
      <c r="K21" s="79">
        <v>27</v>
      </c>
      <c r="L21" s="79">
        <v>0</v>
      </c>
      <c r="M21" s="79">
        <v>86</v>
      </c>
      <c r="N21" s="91">
        <v>9</v>
      </c>
      <c r="O21" s="92">
        <v>0</v>
      </c>
      <c r="P21" s="93">
        <f>N21+O21</f>
        <v>9</v>
      </c>
      <c r="Q21" s="80">
        <f>IFERROR(P21/M21,"-")</f>
        <v>0.1046511627907</v>
      </c>
      <c r="R21" s="79">
        <v>1</v>
      </c>
      <c r="S21" s="79">
        <v>6</v>
      </c>
      <c r="T21" s="80">
        <f>IFERROR(R21/(P21),"-")</f>
        <v>0.11111111111111</v>
      </c>
      <c r="U21" s="188">
        <f>IFERROR(J21/SUM(N21:O22),"-")</f>
        <v>18461.538461538</v>
      </c>
      <c r="V21" s="82">
        <v>2</v>
      </c>
      <c r="W21" s="80">
        <f>IF(P21=0,"-",V21/P21)</f>
        <v>0.22222222222222</v>
      </c>
      <c r="X21" s="187">
        <v>203000</v>
      </c>
      <c r="Y21" s="188">
        <f>IFERROR(X21/P21,"-")</f>
        <v>22555.555555556</v>
      </c>
      <c r="Z21" s="188">
        <f>IFERROR(X21/V21,"-")</f>
        <v>101500</v>
      </c>
      <c r="AA21" s="182">
        <f>SUM(X21:X22)-SUM(J21:J22)</f>
        <v>52000</v>
      </c>
      <c r="AB21" s="83">
        <f>SUM(X21:X22)/SUM(J21:J22)</f>
        <v>1.1083333333333</v>
      </c>
      <c r="AC21" s="77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IFERROR(AO21/AM21,"-")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0.11111111111111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3</v>
      </c>
      <c r="BF21" s="113">
        <f>IF(P21=0,"",IF(BE21=0,"",(BE21/P21)))</f>
        <v>0.33333333333333</v>
      </c>
      <c r="BG21" s="112">
        <v>1</v>
      </c>
      <c r="BH21" s="114">
        <f>IFERROR(BG21/BE21,"-")</f>
        <v>0.33333333333333</v>
      </c>
      <c r="BI21" s="115">
        <v>141000</v>
      </c>
      <c r="BJ21" s="116">
        <f>IFERROR(BI21/BE21,"-")</f>
        <v>47000</v>
      </c>
      <c r="BK21" s="117"/>
      <c r="BL21" s="117"/>
      <c r="BM21" s="117">
        <v>1</v>
      </c>
      <c r="BN21" s="119">
        <v>4</v>
      </c>
      <c r="BO21" s="120">
        <f>IF(P21=0,"",IF(BN21=0,"",(BN21/P21)))</f>
        <v>0.44444444444444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0.11111111111111</v>
      </c>
      <c r="BY21" s="128">
        <v>1</v>
      </c>
      <c r="BZ21" s="129">
        <f>IFERROR(BY21/BW21,"-")</f>
        <v>1</v>
      </c>
      <c r="CA21" s="130">
        <v>62000</v>
      </c>
      <c r="CB21" s="131">
        <f>IFERROR(CA21/BW21,"-")</f>
        <v>62000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203000</v>
      </c>
      <c r="CQ21" s="141">
        <v>141000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78"/>
      <c r="B22" s="191" t="s">
        <v>99</v>
      </c>
      <c r="C22" s="191"/>
      <c r="D22" s="191" t="s">
        <v>63</v>
      </c>
      <c r="E22" s="191" t="s">
        <v>64</v>
      </c>
      <c r="F22" s="191" t="s">
        <v>78</v>
      </c>
      <c r="G22" s="90"/>
      <c r="H22" s="90"/>
      <c r="I22" s="90"/>
      <c r="J22" s="182"/>
      <c r="K22" s="79">
        <v>67</v>
      </c>
      <c r="L22" s="79">
        <v>55</v>
      </c>
      <c r="M22" s="79">
        <v>11</v>
      </c>
      <c r="N22" s="91">
        <v>17</v>
      </c>
      <c r="O22" s="92">
        <v>0</v>
      </c>
      <c r="P22" s="93">
        <f>N22+O22</f>
        <v>17</v>
      </c>
      <c r="Q22" s="80">
        <f>IFERROR(P22/M22,"-")</f>
        <v>1.5454545454545</v>
      </c>
      <c r="R22" s="79">
        <v>0</v>
      </c>
      <c r="S22" s="79">
        <v>6</v>
      </c>
      <c r="T22" s="80">
        <f>IFERROR(R22/(P22),"-")</f>
        <v>0</v>
      </c>
      <c r="U22" s="188"/>
      <c r="V22" s="82">
        <v>4</v>
      </c>
      <c r="W22" s="80">
        <f>IF(P22=0,"-",V22/P22)</f>
        <v>0.23529411764706</v>
      </c>
      <c r="X22" s="187">
        <v>329000</v>
      </c>
      <c r="Y22" s="188">
        <f>IFERROR(X22/P22,"-")</f>
        <v>19352.941176471</v>
      </c>
      <c r="Z22" s="188">
        <f>IFERROR(X22/V22,"-")</f>
        <v>82250</v>
      </c>
      <c r="AA22" s="182"/>
      <c r="AB22" s="83"/>
      <c r="AC22" s="77"/>
      <c r="AD22" s="94">
        <v>1</v>
      </c>
      <c r="AE22" s="95">
        <f>IF(P22=0,"",IF(AD22=0,"",(AD22/P22)))</f>
        <v>0.058823529411765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1</v>
      </c>
      <c r="AN22" s="101">
        <f>IF(P22=0,"",IF(AM22=0,"",(AM22/P22)))</f>
        <v>0.058823529411765</v>
      </c>
      <c r="AO22" s="100"/>
      <c r="AP22" s="102">
        <f>IFERROR(AO22/AM22,"-")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0.058823529411765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0.11764705882353</v>
      </c>
      <c r="BG22" s="112">
        <v>1</v>
      </c>
      <c r="BH22" s="114">
        <f>IFERROR(BG22/BE22,"-")</f>
        <v>0.5</v>
      </c>
      <c r="BI22" s="115">
        <v>288000</v>
      </c>
      <c r="BJ22" s="116">
        <f>IFERROR(BI22/BE22,"-")</f>
        <v>144000</v>
      </c>
      <c r="BK22" s="117"/>
      <c r="BL22" s="117"/>
      <c r="BM22" s="117">
        <v>1</v>
      </c>
      <c r="BN22" s="119">
        <v>5</v>
      </c>
      <c r="BO22" s="120">
        <f>IF(P22=0,"",IF(BN22=0,"",(BN22/P22)))</f>
        <v>0.29411764705882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6</v>
      </c>
      <c r="BX22" s="127">
        <f>IF(P22=0,"",IF(BW22=0,"",(BW22/P22)))</f>
        <v>0.35294117647059</v>
      </c>
      <c r="BY22" s="128">
        <v>2</v>
      </c>
      <c r="BZ22" s="129">
        <f>IFERROR(BY22/BW22,"-")</f>
        <v>0.33333333333333</v>
      </c>
      <c r="CA22" s="130">
        <v>38000</v>
      </c>
      <c r="CB22" s="131">
        <f>IFERROR(CA22/BW22,"-")</f>
        <v>6333.3333333333</v>
      </c>
      <c r="CC22" s="132">
        <v>1</v>
      </c>
      <c r="CD22" s="132"/>
      <c r="CE22" s="132">
        <v>1</v>
      </c>
      <c r="CF22" s="133">
        <v>1</v>
      </c>
      <c r="CG22" s="134">
        <f>IF(P22=0,"",IF(CF22=0,"",(CF22/P22)))</f>
        <v>0.058823529411765</v>
      </c>
      <c r="CH22" s="135">
        <v>1</v>
      </c>
      <c r="CI22" s="136">
        <f>IFERROR(CH22/CF22,"-")</f>
        <v>1</v>
      </c>
      <c r="CJ22" s="137">
        <v>3000</v>
      </c>
      <c r="CK22" s="138">
        <f>IFERROR(CJ22/CF22,"-")</f>
        <v>3000</v>
      </c>
      <c r="CL22" s="139">
        <v>1</v>
      </c>
      <c r="CM22" s="139"/>
      <c r="CN22" s="139"/>
      <c r="CO22" s="140">
        <v>4</v>
      </c>
      <c r="CP22" s="141">
        <v>329000</v>
      </c>
      <c r="CQ22" s="141">
        <v>288000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3.94375</v>
      </c>
      <c r="B23" s="191" t="s">
        <v>100</v>
      </c>
      <c r="C23" s="191"/>
      <c r="D23" s="191" t="s">
        <v>63</v>
      </c>
      <c r="E23" s="191" t="s">
        <v>64</v>
      </c>
      <c r="F23" s="191" t="s">
        <v>65</v>
      </c>
      <c r="G23" s="90" t="s">
        <v>101</v>
      </c>
      <c r="H23" s="90" t="s">
        <v>102</v>
      </c>
      <c r="I23" s="90" t="s">
        <v>103</v>
      </c>
      <c r="J23" s="182">
        <v>240000</v>
      </c>
      <c r="K23" s="79">
        <v>5</v>
      </c>
      <c r="L23" s="79">
        <v>0</v>
      </c>
      <c r="M23" s="79">
        <v>13</v>
      </c>
      <c r="N23" s="91">
        <v>2</v>
      </c>
      <c r="O23" s="92">
        <v>0</v>
      </c>
      <c r="P23" s="93">
        <f>N23+O23</f>
        <v>2</v>
      </c>
      <c r="Q23" s="80">
        <f>IFERROR(P23/M23,"-")</f>
        <v>0.15384615384615</v>
      </c>
      <c r="R23" s="79">
        <v>0</v>
      </c>
      <c r="S23" s="79">
        <v>0</v>
      </c>
      <c r="T23" s="80">
        <f>IFERROR(R23/(P23),"-")</f>
        <v>0</v>
      </c>
      <c r="U23" s="188">
        <f>IFERROR(J23/SUM(N23:O28),"-")</f>
        <v>11428.571428571</v>
      </c>
      <c r="V23" s="82">
        <v>0</v>
      </c>
      <c r="W23" s="80">
        <f>IF(P23=0,"-",V23/P23)</f>
        <v>0</v>
      </c>
      <c r="X23" s="187">
        <v>0</v>
      </c>
      <c r="Y23" s="188">
        <f>IFERROR(X23/P23,"-")</f>
        <v>0</v>
      </c>
      <c r="Z23" s="188" t="str">
        <f>IFERROR(X23/V23,"-")</f>
        <v>-</v>
      </c>
      <c r="AA23" s="182">
        <f>SUM(X23:X28)-SUM(J23:J28)</f>
        <v>706500</v>
      </c>
      <c r="AB23" s="83">
        <f>SUM(X23:X28)/SUM(J23:J28)</f>
        <v>3.94375</v>
      </c>
      <c r="AC23" s="77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IFERROR(AO23/AM23,"-")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78"/>
      <c r="B24" s="191" t="s">
        <v>104</v>
      </c>
      <c r="C24" s="191"/>
      <c r="D24" s="191" t="s">
        <v>81</v>
      </c>
      <c r="E24" s="191" t="s">
        <v>82</v>
      </c>
      <c r="F24" s="191" t="s">
        <v>65</v>
      </c>
      <c r="G24" s="90"/>
      <c r="H24" s="90" t="s">
        <v>102</v>
      </c>
      <c r="I24" s="90"/>
      <c r="J24" s="182"/>
      <c r="K24" s="79">
        <v>10</v>
      </c>
      <c r="L24" s="79">
        <v>0</v>
      </c>
      <c r="M24" s="79">
        <v>35</v>
      </c>
      <c r="N24" s="91">
        <v>3</v>
      </c>
      <c r="O24" s="92">
        <v>0</v>
      </c>
      <c r="P24" s="93">
        <f>N24+O24</f>
        <v>3</v>
      </c>
      <c r="Q24" s="80">
        <f>IFERROR(P24/M24,"-")</f>
        <v>0.085714285714286</v>
      </c>
      <c r="R24" s="79">
        <v>0</v>
      </c>
      <c r="S24" s="79">
        <v>2</v>
      </c>
      <c r="T24" s="80">
        <f>IFERROR(R24/(P24),"-")</f>
        <v>0</v>
      </c>
      <c r="U24" s="188"/>
      <c r="V24" s="82">
        <v>1</v>
      </c>
      <c r="W24" s="80">
        <f>IF(P24=0,"-",V24/P24)</f>
        <v>0.33333333333333</v>
      </c>
      <c r="X24" s="187">
        <v>3000</v>
      </c>
      <c r="Y24" s="188">
        <f>IFERROR(X24/P24,"-")</f>
        <v>1000</v>
      </c>
      <c r="Z24" s="188">
        <f>IFERROR(X24/V24,"-")</f>
        <v>3000</v>
      </c>
      <c r="AA24" s="182"/>
      <c r="AB24" s="83"/>
      <c r="AC24" s="77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0.33333333333333</v>
      </c>
      <c r="AO24" s="100"/>
      <c r="AP24" s="102">
        <f>IFERROR(AO24/AM24,"-")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0.33333333333333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0.33333333333333</v>
      </c>
      <c r="BY24" s="128">
        <v>1</v>
      </c>
      <c r="BZ24" s="129">
        <f>IFERROR(BY24/BW24,"-")</f>
        <v>1</v>
      </c>
      <c r="CA24" s="130">
        <v>3000</v>
      </c>
      <c r="CB24" s="131">
        <f>IFERROR(CA24/BW24,"-")</f>
        <v>3000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78"/>
      <c r="B25" s="191" t="s">
        <v>105</v>
      </c>
      <c r="C25" s="191"/>
      <c r="D25" s="191" t="s">
        <v>92</v>
      </c>
      <c r="E25" s="191" t="s">
        <v>93</v>
      </c>
      <c r="F25" s="191" t="s">
        <v>65</v>
      </c>
      <c r="G25" s="90"/>
      <c r="H25" s="90" t="s">
        <v>102</v>
      </c>
      <c r="I25" s="90"/>
      <c r="J25" s="182"/>
      <c r="K25" s="79">
        <v>3</v>
      </c>
      <c r="L25" s="79">
        <v>0</v>
      </c>
      <c r="M25" s="79">
        <v>11</v>
      </c>
      <c r="N25" s="91">
        <v>0</v>
      </c>
      <c r="O25" s="92">
        <v>0</v>
      </c>
      <c r="P25" s="93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8"/>
      <c r="V25" s="82">
        <v>0</v>
      </c>
      <c r="W25" s="80" t="str">
        <f>IF(P25=0,"-",V25/P25)</f>
        <v>-</v>
      </c>
      <c r="X25" s="187">
        <v>0</v>
      </c>
      <c r="Y25" s="188" t="str">
        <f>IFERROR(X25/P25,"-")</f>
        <v>-</v>
      </c>
      <c r="Z25" s="188" t="str">
        <f>IFERROR(X25/V25,"-")</f>
        <v>-</v>
      </c>
      <c r="AA25" s="182"/>
      <c r="AB25" s="83"/>
      <c r="AC25" s="77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IFERROR(AO25/AM25,"-")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78"/>
      <c r="B26" s="191" t="s">
        <v>106</v>
      </c>
      <c r="C26" s="191"/>
      <c r="D26" s="191" t="s">
        <v>107</v>
      </c>
      <c r="E26" s="191" t="s">
        <v>108</v>
      </c>
      <c r="F26" s="191" t="s">
        <v>65</v>
      </c>
      <c r="G26" s="90"/>
      <c r="H26" s="90" t="s">
        <v>102</v>
      </c>
      <c r="I26" s="90"/>
      <c r="J26" s="182"/>
      <c r="K26" s="79">
        <v>4</v>
      </c>
      <c r="L26" s="79">
        <v>0</v>
      </c>
      <c r="M26" s="79">
        <v>29</v>
      </c>
      <c r="N26" s="91">
        <v>1</v>
      </c>
      <c r="O26" s="92">
        <v>0</v>
      </c>
      <c r="P26" s="93">
        <f>N26+O26</f>
        <v>1</v>
      </c>
      <c r="Q26" s="80">
        <f>IFERROR(P26/M26,"-")</f>
        <v>0.03448275862069</v>
      </c>
      <c r="R26" s="79">
        <v>0</v>
      </c>
      <c r="S26" s="79">
        <v>0</v>
      </c>
      <c r="T26" s="80">
        <f>IFERROR(R26/(P26),"-")</f>
        <v>0</v>
      </c>
      <c r="U26" s="188"/>
      <c r="V26" s="82">
        <v>0</v>
      </c>
      <c r="W26" s="80">
        <f>IF(P26=0,"-",V26/P26)</f>
        <v>0</v>
      </c>
      <c r="X26" s="187">
        <v>0</v>
      </c>
      <c r="Y26" s="188">
        <f>IFERROR(X26/P26,"-")</f>
        <v>0</v>
      </c>
      <c r="Z26" s="188" t="str">
        <f>IFERROR(X26/V26,"-")</f>
        <v>-</v>
      </c>
      <c r="AA26" s="182"/>
      <c r="AB26" s="83"/>
      <c r="AC26" s="77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IFERROR(AO26/AM26,"-")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78"/>
      <c r="B27" s="191" t="s">
        <v>109</v>
      </c>
      <c r="C27" s="191"/>
      <c r="D27" s="191" t="s">
        <v>110</v>
      </c>
      <c r="E27" s="191" t="s">
        <v>111</v>
      </c>
      <c r="F27" s="191" t="s">
        <v>65</v>
      </c>
      <c r="G27" s="90"/>
      <c r="H27" s="90" t="s">
        <v>102</v>
      </c>
      <c r="I27" s="90"/>
      <c r="J27" s="182"/>
      <c r="K27" s="79">
        <v>10</v>
      </c>
      <c r="L27" s="79">
        <v>0</v>
      </c>
      <c r="M27" s="79">
        <v>26</v>
      </c>
      <c r="N27" s="91">
        <v>1</v>
      </c>
      <c r="O27" s="92">
        <v>0</v>
      </c>
      <c r="P27" s="93">
        <f>N27+O27</f>
        <v>1</v>
      </c>
      <c r="Q27" s="80">
        <f>IFERROR(P27/M27,"-")</f>
        <v>0.038461538461538</v>
      </c>
      <c r="R27" s="79">
        <v>0</v>
      </c>
      <c r="S27" s="79">
        <v>1</v>
      </c>
      <c r="T27" s="80">
        <f>IFERROR(R27/(P27),"-")</f>
        <v>0</v>
      </c>
      <c r="U27" s="188"/>
      <c r="V27" s="82">
        <v>0</v>
      </c>
      <c r="W27" s="80">
        <f>IF(P27=0,"-",V27/P27)</f>
        <v>0</v>
      </c>
      <c r="X27" s="187">
        <v>0</v>
      </c>
      <c r="Y27" s="188">
        <f>IFERROR(X27/P27,"-")</f>
        <v>0</v>
      </c>
      <c r="Z27" s="188" t="str">
        <f>IFERROR(X27/V27,"-")</f>
        <v>-</v>
      </c>
      <c r="AA27" s="182"/>
      <c r="AB27" s="83"/>
      <c r="AC27" s="77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IFERROR(AO27/AM27,"-")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78"/>
      <c r="B28" s="191" t="s">
        <v>112</v>
      </c>
      <c r="C28" s="191"/>
      <c r="D28" s="191" t="s">
        <v>77</v>
      </c>
      <c r="E28" s="191" t="s">
        <v>77</v>
      </c>
      <c r="F28" s="191" t="s">
        <v>78</v>
      </c>
      <c r="G28" s="90"/>
      <c r="H28" s="90"/>
      <c r="I28" s="90"/>
      <c r="J28" s="182"/>
      <c r="K28" s="79">
        <v>165</v>
      </c>
      <c r="L28" s="79">
        <v>62</v>
      </c>
      <c r="M28" s="79">
        <v>16</v>
      </c>
      <c r="N28" s="91">
        <v>14</v>
      </c>
      <c r="O28" s="92">
        <v>0</v>
      </c>
      <c r="P28" s="93">
        <f>N28+O28</f>
        <v>14</v>
      </c>
      <c r="Q28" s="80">
        <f>IFERROR(P28/M28,"-")</f>
        <v>0.875</v>
      </c>
      <c r="R28" s="79">
        <v>1</v>
      </c>
      <c r="S28" s="79">
        <v>5</v>
      </c>
      <c r="T28" s="80">
        <f>IFERROR(R28/(P28),"-")</f>
        <v>0.071428571428571</v>
      </c>
      <c r="U28" s="188"/>
      <c r="V28" s="82">
        <v>4</v>
      </c>
      <c r="W28" s="80">
        <f>IF(P28=0,"-",V28/P28)</f>
        <v>0.28571428571429</v>
      </c>
      <c r="X28" s="187">
        <v>943500</v>
      </c>
      <c r="Y28" s="188">
        <f>IFERROR(X28/P28,"-")</f>
        <v>67392.857142857</v>
      </c>
      <c r="Z28" s="188">
        <f>IFERROR(X28/V28,"-")</f>
        <v>235875</v>
      </c>
      <c r="AA28" s="182"/>
      <c r="AB28" s="83"/>
      <c r="AC28" s="77"/>
      <c r="AD28" s="94">
        <v>1</v>
      </c>
      <c r="AE28" s="95">
        <f>IF(P28=0,"",IF(AD28=0,"",(AD28/P28)))</f>
        <v>0.071428571428571</v>
      </c>
      <c r="AF28" s="94"/>
      <c r="AG28" s="96">
        <f>IFERROR(AF28/AD28,"-")</f>
        <v>0</v>
      </c>
      <c r="AH28" s="97"/>
      <c r="AI28" s="98">
        <f>IFERROR(AH28/AD28,"-")</f>
        <v>0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IFERROR(AO28/AM28,"-")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0.071428571428571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2</v>
      </c>
      <c r="BF28" s="113">
        <f>IF(P28=0,"",IF(BE28=0,"",(BE28/P28)))</f>
        <v>0.14285714285714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7</v>
      </c>
      <c r="BO28" s="120">
        <f>IF(P28=0,"",IF(BN28=0,"",(BN28/P28)))</f>
        <v>0.5</v>
      </c>
      <c r="BP28" s="121">
        <v>6</v>
      </c>
      <c r="BQ28" s="122">
        <f>IFERROR(BP28/BN28,"-")</f>
        <v>0.85714285714286</v>
      </c>
      <c r="BR28" s="123">
        <v>1240500</v>
      </c>
      <c r="BS28" s="124">
        <f>IFERROR(BR28/BN28,"-")</f>
        <v>177214.28571429</v>
      </c>
      <c r="BT28" s="125">
        <v>3</v>
      </c>
      <c r="BU28" s="125"/>
      <c r="BV28" s="125">
        <v>3</v>
      </c>
      <c r="BW28" s="126">
        <v>3</v>
      </c>
      <c r="BX28" s="127">
        <f>IF(P28=0,"",IF(BW28=0,"",(BW28/P28)))</f>
        <v>0.21428571428571</v>
      </c>
      <c r="BY28" s="128">
        <v>1</v>
      </c>
      <c r="BZ28" s="129">
        <f>IFERROR(BY28/BW28,"-")</f>
        <v>0.33333333333333</v>
      </c>
      <c r="CA28" s="130">
        <v>10000</v>
      </c>
      <c r="CB28" s="131">
        <f>IFERROR(CA28/BW28,"-")</f>
        <v>3333.3333333333</v>
      </c>
      <c r="CC28" s="132">
        <v>1</v>
      </c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4</v>
      </c>
      <c r="CP28" s="141">
        <v>943500</v>
      </c>
      <c r="CQ28" s="141">
        <v>847500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1.4222222222222</v>
      </c>
      <c r="B29" s="191" t="s">
        <v>113</v>
      </c>
      <c r="C29" s="191"/>
      <c r="D29" s="191" t="s">
        <v>63</v>
      </c>
      <c r="E29" s="191" t="s">
        <v>64</v>
      </c>
      <c r="F29" s="191" t="s">
        <v>65</v>
      </c>
      <c r="G29" s="90" t="s">
        <v>114</v>
      </c>
      <c r="H29" s="90" t="s">
        <v>67</v>
      </c>
      <c r="I29" s="192" t="s">
        <v>94</v>
      </c>
      <c r="J29" s="182">
        <v>180000</v>
      </c>
      <c r="K29" s="79">
        <v>9</v>
      </c>
      <c r="L29" s="79">
        <v>0</v>
      </c>
      <c r="M29" s="79">
        <v>43</v>
      </c>
      <c r="N29" s="91">
        <v>7</v>
      </c>
      <c r="O29" s="92">
        <v>0</v>
      </c>
      <c r="P29" s="93">
        <f>N29+O29</f>
        <v>7</v>
      </c>
      <c r="Q29" s="80">
        <f>IFERROR(P29/M29,"-")</f>
        <v>0.16279069767442</v>
      </c>
      <c r="R29" s="79">
        <v>1</v>
      </c>
      <c r="S29" s="79">
        <v>4</v>
      </c>
      <c r="T29" s="80">
        <f>IFERROR(R29/(P29),"-")</f>
        <v>0.14285714285714</v>
      </c>
      <c r="U29" s="188">
        <f>IFERROR(J29/SUM(N29:O30),"-")</f>
        <v>15000</v>
      </c>
      <c r="V29" s="82">
        <v>2</v>
      </c>
      <c r="W29" s="80">
        <f>IF(P29=0,"-",V29/P29)</f>
        <v>0.28571428571429</v>
      </c>
      <c r="X29" s="187">
        <v>256000</v>
      </c>
      <c r="Y29" s="188">
        <f>IFERROR(X29/P29,"-")</f>
        <v>36571.428571429</v>
      </c>
      <c r="Z29" s="188">
        <f>IFERROR(X29/V29,"-")</f>
        <v>128000</v>
      </c>
      <c r="AA29" s="182">
        <f>SUM(X29:X30)-SUM(J29:J30)</f>
        <v>76000</v>
      </c>
      <c r="AB29" s="83">
        <f>SUM(X29:X30)/SUM(J29:J30)</f>
        <v>1.4222222222222</v>
      </c>
      <c r="AC29" s="77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IFERROR(AO29/AM29,"-")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0.14285714285714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3</v>
      </c>
      <c r="BF29" s="113">
        <f>IF(P29=0,"",IF(BE29=0,"",(BE29/P29)))</f>
        <v>0.42857142857143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0.42857142857143</v>
      </c>
      <c r="BP29" s="121">
        <v>2</v>
      </c>
      <c r="BQ29" s="122">
        <f>IFERROR(BP29/BN29,"-")</f>
        <v>0.66666666666667</v>
      </c>
      <c r="BR29" s="123">
        <v>256000</v>
      </c>
      <c r="BS29" s="124">
        <f>IFERROR(BR29/BN29,"-")</f>
        <v>85333.333333333</v>
      </c>
      <c r="BT29" s="125"/>
      <c r="BU29" s="125"/>
      <c r="BV29" s="125">
        <v>2</v>
      </c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256000</v>
      </c>
      <c r="CQ29" s="141">
        <v>190000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78"/>
      <c r="B30" s="191" t="s">
        <v>115</v>
      </c>
      <c r="C30" s="191"/>
      <c r="D30" s="191" t="s">
        <v>63</v>
      </c>
      <c r="E30" s="191" t="s">
        <v>64</v>
      </c>
      <c r="F30" s="191" t="s">
        <v>78</v>
      </c>
      <c r="G30" s="90"/>
      <c r="H30" s="90"/>
      <c r="I30" s="90"/>
      <c r="J30" s="182"/>
      <c r="K30" s="79">
        <v>38</v>
      </c>
      <c r="L30" s="79">
        <v>25</v>
      </c>
      <c r="M30" s="79">
        <v>22</v>
      </c>
      <c r="N30" s="91">
        <v>5</v>
      </c>
      <c r="O30" s="92">
        <v>0</v>
      </c>
      <c r="P30" s="93">
        <f>N30+O30</f>
        <v>5</v>
      </c>
      <c r="Q30" s="80">
        <f>IFERROR(P30/M30,"-")</f>
        <v>0.22727272727273</v>
      </c>
      <c r="R30" s="79">
        <v>1</v>
      </c>
      <c r="S30" s="79">
        <v>0</v>
      </c>
      <c r="T30" s="80">
        <f>IFERROR(R30/(P30),"-")</f>
        <v>0.2</v>
      </c>
      <c r="U30" s="188"/>
      <c r="V30" s="82">
        <v>0</v>
      </c>
      <c r="W30" s="80">
        <f>IF(P30=0,"-",V30/P30)</f>
        <v>0</v>
      </c>
      <c r="X30" s="187">
        <v>0</v>
      </c>
      <c r="Y30" s="188">
        <f>IFERROR(X30/P30,"-")</f>
        <v>0</v>
      </c>
      <c r="Z30" s="188" t="str">
        <f>IFERROR(X30/V30,"-")</f>
        <v>-</v>
      </c>
      <c r="AA30" s="182"/>
      <c r="AB30" s="83"/>
      <c r="AC30" s="77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IFERROR(AO30/AM30,"-")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0.4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0.21296296296296</v>
      </c>
      <c r="B31" s="191" t="s">
        <v>116</v>
      </c>
      <c r="C31" s="191"/>
      <c r="D31" s="191" t="s">
        <v>92</v>
      </c>
      <c r="E31" s="191" t="s">
        <v>93</v>
      </c>
      <c r="F31" s="191" t="s">
        <v>65</v>
      </c>
      <c r="G31" s="90" t="s">
        <v>114</v>
      </c>
      <c r="H31" s="90" t="s">
        <v>88</v>
      </c>
      <c r="I31" s="192" t="s">
        <v>68</v>
      </c>
      <c r="J31" s="182">
        <v>108000</v>
      </c>
      <c r="K31" s="79">
        <v>10</v>
      </c>
      <c r="L31" s="79">
        <v>0</v>
      </c>
      <c r="M31" s="79">
        <v>36</v>
      </c>
      <c r="N31" s="91">
        <v>4</v>
      </c>
      <c r="O31" s="92">
        <v>0</v>
      </c>
      <c r="P31" s="93">
        <f>N31+O31</f>
        <v>4</v>
      </c>
      <c r="Q31" s="80">
        <f>IFERROR(P31/M31,"-")</f>
        <v>0.11111111111111</v>
      </c>
      <c r="R31" s="79">
        <v>0</v>
      </c>
      <c r="S31" s="79">
        <v>2</v>
      </c>
      <c r="T31" s="80">
        <f>IFERROR(R31/(P31),"-")</f>
        <v>0</v>
      </c>
      <c r="U31" s="188">
        <f>IFERROR(J31/SUM(N31:O32),"-")</f>
        <v>10800</v>
      </c>
      <c r="V31" s="82">
        <v>0</v>
      </c>
      <c r="W31" s="80">
        <f>IF(P31=0,"-",V31/P31)</f>
        <v>0</v>
      </c>
      <c r="X31" s="187">
        <v>0</v>
      </c>
      <c r="Y31" s="188">
        <f>IFERROR(X31/P31,"-")</f>
        <v>0</v>
      </c>
      <c r="Z31" s="188" t="str">
        <f>IFERROR(X31/V31,"-")</f>
        <v>-</v>
      </c>
      <c r="AA31" s="182">
        <f>SUM(X31:X32)-SUM(J31:J32)</f>
        <v>-85000</v>
      </c>
      <c r="AB31" s="83">
        <f>SUM(X31:X32)/SUM(J31:J32)</f>
        <v>0.21296296296296</v>
      </c>
      <c r="AC31" s="77"/>
      <c r="AD31" s="94">
        <v>1</v>
      </c>
      <c r="AE31" s="95">
        <f>IF(P31=0,"",IF(AD31=0,"",(AD31/P31)))</f>
        <v>0.25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>
        <v>1</v>
      </c>
      <c r="AN31" s="101">
        <f>IF(P31=0,"",IF(AM31=0,"",(AM31/P31)))</f>
        <v>0.25</v>
      </c>
      <c r="AO31" s="100"/>
      <c r="AP31" s="102">
        <f>IFERROR(AO31/AM31,"-")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2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78"/>
      <c r="B32" s="191" t="s">
        <v>117</v>
      </c>
      <c r="C32" s="191"/>
      <c r="D32" s="191" t="s">
        <v>92</v>
      </c>
      <c r="E32" s="191" t="s">
        <v>93</v>
      </c>
      <c r="F32" s="191" t="s">
        <v>78</v>
      </c>
      <c r="G32" s="90"/>
      <c r="H32" s="90"/>
      <c r="I32" s="90"/>
      <c r="J32" s="182"/>
      <c r="K32" s="79">
        <v>19</v>
      </c>
      <c r="L32" s="79">
        <v>16</v>
      </c>
      <c r="M32" s="79">
        <v>6</v>
      </c>
      <c r="N32" s="91">
        <v>6</v>
      </c>
      <c r="O32" s="92">
        <v>0</v>
      </c>
      <c r="P32" s="93">
        <f>N32+O32</f>
        <v>6</v>
      </c>
      <c r="Q32" s="80">
        <f>IFERROR(P32/M32,"-")</f>
        <v>1</v>
      </c>
      <c r="R32" s="79">
        <v>1</v>
      </c>
      <c r="S32" s="79">
        <v>2</v>
      </c>
      <c r="T32" s="80">
        <f>IFERROR(R32/(P32),"-")</f>
        <v>0.16666666666667</v>
      </c>
      <c r="U32" s="188"/>
      <c r="V32" s="82">
        <v>2</v>
      </c>
      <c r="W32" s="80">
        <f>IF(P32=0,"-",V32/P32)</f>
        <v>0.33333333333333</v>
      </c>
      <c r="X32" s="187">
        <v>23000</v>
      </c>
      <c r="Y32" s="188">
        <f>IFERROR(X32/P32,"-")</f>
        <v>3833.3333333333</v>
      </c>
      <c r="Z32" s="188">
        <f>IFERROR(X32/V32,"-")</f>
        <v>11500</v>
      </c>
      <c r="AA32" s="182"/>
      <c r="AB32" s="83"/>
      <c r="AC32" s="77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IFERROR(AO32/AM32,"-")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0.16666666666667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3</v>
      </c>
      <c r="BO32" s="120">
        <f>IF(P32=0,"",IF(BN32=0,"",(BN32/P32)))</f>
        <v>0.5</v>
      </c>
      <c r="BP32" s="121">
        <v>2</v>
      </c>
      <c r="BQ32" s="122">
        <f>IFERROR(BP32/BN32,"-")</f>
        <v>0.66666666666667</v>
      </c>
      <c r="BR32" s="123">
        <v>23000</v>
      </c>
      <c r="BS32" s="124">
        <f>IFERROR(BR32/BN32,"-")</f>
        <v>7666.6666666667</v>
      </c>
      <c r="BT32" s="125"/>
      <c r="BU32" s="125"/>
      <c r="BV32" s="125">
        <v>2</v>
      </c>
      <c r="BW32" s="126">
        <v>2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23000</v>
      </c>
      <c r="CQ32" s="141">
        <v>12000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1.5570175438596</v>
      </c>
      <c r="B33" s="191" t="s">
        <v>118</v>
      </c>
      <c r="C33" s="191"/>
      <c r="D33" s="191" t="s">
        <v>81</v>
      </c>
      <c r="E33" s="191" t="s">
        <v>82</v>
      </c>
      <c r="F33" s="191" t="s">
        <v>65</v>
      </c>
      <c r="G33" s="90" t="s">
        <v>119</v>
      </c>
      <c r="H33" s="90" t="s">
        <v>67</v>
      </c>
      <c r="I33" s="193" t="s">
        <v>98</v>
      </c>
      <c r="J33" s="182">
        <v>228000</v>
      </c>
      <c r="K33" s="79">
        <v>10</v>
      </c>
      <c r="L33" s="79">
        <v>0</v>
      </c>
      <c r="M33" s="79">
        <v>30</v>
      </c>
      <c r="N33" s="91">
        <v>4</v>
      </c>
      <c r="O33" s="92">
        <v>0</v>
      </c>
      <c r="P33" s="93">
        <f>N33+O33</f>
        <v>4</v>
      </c>
      <c r="Q33" s="80">
        <f>IFERROR(P33/M33,"-")</f>
        <v>0.13333333333333</v>
      </c>
      <c r="R33" s="79">
        <v>0</v>
      </c>
      <c r="S33" s="79">
        <v>1</v>
      </c>
      <c r="T33" s="80">
        <f>IFERROR(R33/(P33),"-")</f>
        <v>0</v>
      </c>
      <c r="U33" s="188">
        <f>IFERROR(J33/SUM(N33:O34),"-")</f>
        <v>25333.333333333</v>
      </c>
      <c r="V33" s="82">
        <v>0</v>
      </c>
      <c r="W33" s="80">
        <f>IF(P33=0,"-",V33/P33)</f>
        <v>0</v>
      </c>
      <c r="X33" s="187">
        <v>0</v>
      </c>
      <c r="Y33" s="188">
        <f>IFERROR(X33/P33,"-")</f>
        <v>0</v>
      </c>
      <c r="Z33" s="188" t="str">
        <f>IFERROR(X33/V33,"-")</f>
        <v>-</v>
      </c>
      <c r="AA33" s="182">
        <f>SUM(X33:X34)-SUM(J33:J34)</f>
        <v>127000</v>
      </c>
      <c r="AB33" s="83">
        <f>SUM(X33:X34)/SUM(J33:J34)</f>
        <v>1.5570175438596</v>
      </c>
      <c r="AC33" s="77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IFERROR(AO33/AM33,"-")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78"/>
      <c r="B34" s="191" t="s">
        <v>120</v>
      </c>
      <c r="C34" s="191"/>
      <c r="D34" s="191" t="s">
        <v>81</v>
      </c>
      <c r="E34" s="191" t="s">
        <v>82</v>
      </c>
      <c r="F34" s="191" t="s">
        <v>78</v>
      </c>
      <c r="G34" s="90"/>
      <c r="H34" s="90"/>
      <c r="I34" s="90"/>
      <c r="J34" s="182"/>
      <c r="K34" s="79">
        <v>48</v>
      </c>
      <c r="L34" s="79">
        <v>28</v>
      </c>
      <c r="M34" s="79">
        <v>3</v>
      </c>
      <c r="N34" s="91">
        <v>5</v>
      </c>
      <c r="O34" s="92">
        <v>0</v>
      </c>
      <c r="P34" s="93">
        <f>N34+O34</f>
        <v>5</v>
      </c>
      <c r="Q34" s="80">
        <f>IFERROR(P34/M34,"-")</f>
        <v>1.6666666666667</v>
      </c>
      <c r="R34" s="79">
        <v>2</v>
      </c>
      <c r="S34" s="79">
        <v>2</v>
      </c>
      <c r="T34" s="80">
        <f>IFERROR(R34/(P34),"-")</f>
        <v>0.4</v>
      </c>
      <c r="U34" s="188"/>
      <c r="V34" s="82">
        <v>2</v>
      </c>
      <c r="W34" s="80">
        <f>IF(P34=0,"-",V34/P34)</f>
        <v>0.4</v>
      </c>
      <c r="X34" s="187">
        <v>355000</v>
      </c>
      <c r="Y34" s="188">
        <f>IFERROR(X34/P34,"-")</f>
        <v>71000</v>
      </c>
      <c r="Z34" s="188">
        <f>IFERROR(X34/V34,"-")</f>
        <v>177500</v>
      </c>
      <c r="AA34" s="182"/>
      <c r="AB34" s="83"/>
      <c r="AC34" s="77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IFERROR(AO34/AM34,"-")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0.2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0.6</v>
      </c>
      <c r="BP34" s="121">
        <v>2</v>
      </c>
      <c r="BQ34" s="122">
        <f>IFERROR(BP34/BN34,"-")</f>
        <v>0.66666666666667</v>
      </c>
      <c r="BR34" s="123">
        <v>355000</v>
      </c>
      <c r="BS34" s="124">
        <f>IFERROR(BR34/BN34,"-")</f>
        <v>118333.33333333</v>
      </c>
      <c r="BT34" s="125"/>
      <c r="BU34" s="125"/>
      <c r="BV34" s="125">
        <v>2</v>
      </c>
      <c r="BW34" s="126">
        <v>1</v>
      </c>
      <c r="BX34" s="127">
        <f>IF(P34=0,"",IF(BW34=0,"",(BW34/P34)))</f>
        <v>0.2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355000</v>
      </c>
      <c r="CQ34" s="141">
        <v>220000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0.33333333333333</v>
      </c>
      <c r="B35" s="191" t="s">
        <v>121</v>
      </c>
      <c r="C35" s="191"/>
      <c r="D35" s="191" t="s">
        <v>107</v>
      </c>
      <c r="E35" s="191" t="s">
        <v>108</v>
      </c>
      <c r="F35" s="191" t="s">
        <v>65</v>
      </c>
      <c r="G35" s="90" t="s">
        <v>66</v>
      </c>
      <c r="H35" s="90" t="s">
        <v>88</v>
      </c>
      <c r="I35" s="193" t="s">
        <v>84</v>
      </c>
      <c r="J35" s="182">
        <v>144000</v>
      </c>
      <c r="K35" s="79">
        <v>22</v>
      </c>
      <c r="L35" s="79">
        <v>0</v>
      </c>
      <c r="M35" s="79">
        <v>74</v>
      </c>
      <c r="N35" s="91">
        <v>8</v>
      </c>
      <c r="O35" s="92">
        <v>0</v>
      </c>
      <c r="P35" s="93">
        <f>N35+O35</f>
        <v>8</v>
      </c>
      <c r="Q35" s="80">
        <f>IFERROR(P35/M35,"-")</f>
        <v>0.10810810810811</v>
      </c>
      <c r="R35" s="79">
        <v>0</v>
      </c>
      <c r="S35" s="79">
        <v>4</v>
      </c>
      <c r="T35" s="80">
        <f>IFERROR(R35/(P35),"-")</f>
        <v>0</v>
      </c>
      <c r="U35" s="188">
        <f>IFERROR(J35/SUM(N35:O36),"-")</f>
        <v>8470.5882352941</v>
      </c>
      <c r="V35" s="82">
        <v>2</v>
      </c>
      <c r="W35" s="80">
        <f>IF(P35=0,"-",V35/P35)</f>
        <v>0.25</v>
      </c>
      <c r="X35" s="187">
        <v>45000</v>
      </c>
      <c r="Y35" s="188">
        <f>IFERROR(X35/P35,"-")</f>
        <v>5625</v>
      </c>
      <c r="Z35" s="188">
        <f>IFERROR(X35/V35,"-")</f>
        <v>22500</v>
      </c>
      <c r="AA35" s="182">
        <f>SUM(X35:X36)-SUM(J35:J36)</f>
        <v>-96000</v>
      </c>
      <c r="AB35" s="83">
        <f>SUM(X35:X36)/SUM(J35:J36)</f>
        <v>0.33333333333333</v>
      </c>
      <c r="AC35" s="77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0.125</v>
      </c>
      <c r="AO35" s="100"/>
      <c r="AP35" s="102">
        <f>IFERROR(AO35/AM35,"-")</f>
        <v>0</v>
      </c>
      <c r="AQ35" s="103"/>
      <c r="AR35" s="104">
        <f>IFERROR(AQ35/AM35,"-")</f>
        <v>0</v>
      </c>
      <c r="AS35" s="105"/>
      <c r="AT35" s="105"/>
      <c r="AU35" s="105"/>
      <c r="AV35" s="106">
        <v>1</v>
      </c>
      <c r="AW35" s="107">
        <f>IF(P35=0,"",IF(AV35=0,"",(AV35/P35)))</f>
        <v>0.125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0.125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0.25</v>
      </c>
      <c r="BP35" s="121">
        <v>1</v>
      </c>
      <c r="BQ35" s="122">
        <f>IFERROR(BP35/BN35,"-")</f>
        <v>0.5</v>
      </c>
      <c r="BR35" s="123">
        <v>40000</v>
      </c>
      <c r="BS35" s="124">
        <f>IFERROR(BR35/BN35,"-")</f>
        <v>20000</v>
      </c>
      <c r="BT35" s="125"/>
      <c r="BU35" s="125"/>
      <c r="BV35" s="125">
        <v>1</v>
      </c>
      <c r="BW35" s="126">
        <v>2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0.125</v>
      </c>
      <c r="CH35" s="135">
        <v>1</v>
      </c>
      <c r="CI35" s="136">
        <f>IFERROR(CH35/CF35,"-")</f>
        <v>1</v>
      </c>
      <c r="CJ35" s="137">
        <v>5000</v>
      </c>
      <c r="CK35" s="138">
        <f>IFERROR(CJ35/CF35,"-")</f>
        <v>5000</v>
      </c>
      <c r="CL35" s="139">
        <v>1</v>
      </c>
      <c r="CM35" s="139"/>
      <c r="CN35" s="139"/>
      <c r="CO35" s="140">
        <v>2</v>
      </c>
      <c r="CP35" s="141">
        <v>45000</v>
      </c>
      <c r="CQ35" s="141">
        <v>40000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78"/>
      <c r="B36" s="191" t="s">
        <v>122</v>
      </c>
      <c r="C36" s="191"/>
      <c r="D36" s="191" t="s">
        <v>107</v>
      </c>
      <c r="E36" s="191" t="s">
        <v>108</v>
      </c>
      <c r="F36" s="191" t="s">
        <v>78</v>
      </c>
      <c r="G36" s="90"/>
      <c r="H36" s="90"/>
      <c r="I36" s="90"/>
      <c r="J36" s="182"/>
      <c r="K36" s="79">
        <v>36</v>
      </c>
      <c r="L36" s="79">
        <v>29</v>
      </c>
      <c r="M36" s="79">
        <v>9</v>
      </c>
      <c r="N36" s="91">
        <v>9</v>
      </c>
      <c r="O36" s="92">
        <v>0</v>
      </c>
      <c r="P36" s="93">
        <f>N36+O36</f>
        <v>9</v>
      </c>
      <c r="Q36" s="80">
        <f>IFERROR(P36/M36,"-")</f>
        <v>1</v>
      </c>
      <c r="R36" s="79">
        <v>0</v>
      </c>
      <c r="S36" s="79">
        <v>2</v>
      </c>
      <c r="T36" s="80">
        <f>IFERROR(R36/(P36),"-")</f>
        <v>0</v>
      </c>
      <c r="U36" s="188"/>
      <c r="V36" s="82">
        <v>2</v>
      </c>
      <c r="W36" s="80">
        <f>IF(P36=0,"-",V36/P36)</f>
        <v>0.22222222222222</v>
      </c>
      <c r="X36" s="187">
        <v>3000</v>
      </c>
      <c r="Y36" s="188">
        <f>IFERROR(X36/P36,"-")</f>
        <v>333.33333333333</v>
      </c>
      <c r="Z36" s="188">
        <f>IFERROR(X36/V36,"-")</f>
        <v>1500</v>
      </c>
      <c r="AA36" s="182"/>
      <c r="AB36" s="83"/>
      <c r="AC36" s="77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IFERROR(AO36/AM36,"-")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0.11111111111111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0.11111111111111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0.11111111111111</v>
      </c>
      <c r="BP36" s="121">
        <v>1</v>
      </c>
      <c r="BQ36" s="122">
        <f>IFERROR(BP36/BN36,"-")</f>
        <v>1</v>
      </c>
      <c r="BR36" s="123">
        <v>1000</v>
      </c>
      <c r="BS36" s="124">
        <f>IFERROR(BR36/BN36,"-")</f>
        <v>1000</v>
      </c>
      <c r="BT36" s="125">
        <v>1</v>
      </c>
      <c r="BU36" s="125"/>
      <c r="BV36" s="125"/>
      <c r="BW36" s="126">
        <v>4</v>
      </c>
      <c r="BX36" s="127">
        <f>IF(P36=0,"",IF(BW36=0,"",(BW36/P36)))</f>
        <v>0.44444444444444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2</v>
      </c>
      <c r="CG36" s="134">
        <f>IF(P36=0,"",IF(CF36=0,"",(CF36/P36)))</f>
        <v>0.22222222222222</v>
      </c>
      <c r="CH36" s="135">
        <v>1</v>
      </c>
      <c r="CI36" s="136">
        <f>IFERROR(CH36/CF36,"-")</f>
        <v>0.5</v>
      </c>
      <c r="CJ36" s="137">
        <v>2000</v>
      </c>
      <c r="CK36" s="138">
        <f>IFERROR(CJ36/CF36,"-")</f>
        <v>1000</v>
      </c>
      <c r="CL36" s="139">
        <v>1</v>
      </c>
      <c r="CM36" s="139"/>
      <c r="CN36" s="139"/>
      <c r="CO36" s="140">
        <v>2</v>
      </c>
      <c r="CP36" s="141">
        <v>3000</v>
      </c>
      <c r="CQ36" s="141">
        <v>2000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0.20833333333333</v>
      </c>
      <c r="B37" s="191" t="s">
        <v>123</v>
      </c>
      <c r="C37" s="191"/>
      <c r="D37" s="191" t="s">
        <v>92</v>
      </c>
      <c r="E37" s="191" t="s">
        <v>93</v>
      </c>
      <c r="F37" s="191" t="s">
        <v>65</v>
      </c>
      <c r="G37" s="90" t="s">
        <v>66</v>
      </c>
      <c r="H37" s="90" t="s">
        <v>88</v>
      </c>
      <c r="I37" s="90" t="s">
        <v>124</v>
      </c>
      <c r="J37" s="182">
        <v>144000</v>
      </c>
      <c r="K37" s="79">
        <v>14</v>
      </c>
      <c r="L37" s="79">
        <v>0</v>
      </c>
      <c r="M37" s="79">
        <v>50</v>
      </c>
      <c r="N37" s="91">
        <v>6</v>
      </c>
      <c r="O37" s="92">
        <v>0</v>
      </c>
      <c r="P37" s="93">
        <f>N37+O37</f>
        <v>6</v>
      </c>
      <c r="Q37" s="80">
        <f>IFERROR(P37/M37,"-")</f>
        <v>0.12</v>
      </c>
      <c r="R37" s="79">
        <v>1</v>
      </c>
      <c r="S37" s="79">
        <v>3</v>
      </c>
      <c r="T37" s="80">
        <f>IFERROR(R37/(P37),"-")</f>
        <v>0.16666666666667</v>
      </c>
      <c r="U37" s="188">
        <f>IFERROR(J37/SUM(N37:O38),"-")</f>
        <v>14400</v>
      </c>
      <c r="V37" s="82">
        <v>3</v>
      </c>
      <c r="W37" s="80">
        <f>IF(P37=0,"-",V37/P37)</f>
        <v>0.5</v>
      </c>
      <c r="X37" s="187">
        <v>22000</v>
      </c>
      <c r="Y37" s="188">
        <f>IFERROR(X37/P37,"-")</f>
        <v>3666.6666666667</v>
      </c>
      <c r="Z37" s="188">
        <f>IFERROR(X37/V37,"-")</f>
        <v>7333.3333333333</v>
      </c>
      <c r="AA37" s="182">
        <f>SUM(X37:X38)-SUM(J37:J38)</f>
        <v>-114000</v>
      </c>
      <c r="AB37" s="83">
        <f>SUM(X37:X38)/SUM(J37:J38)</f>
        <v>0.20833333333333</v>
      </c>
      <c r="AC37" s="77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IFERROR(AO37/AM37,"-")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0.33333333333333</v>
      </c>
      <c r="BG37" s="112">
        <v>1</v>
      </c>
      <c r="BH37" s="114">
        <f>IFERROR(BG37/BE37,"-")</f>
        <v>0.5</v>
      </c>
      <c r="BI37" s="115">
        <v>5000</v>
      </c>
      <c r="BJ37" s="116">
        <f>IFERROR(BI37/BE37,"-")</f>
        <v>2500</v>
      </c>
      <c r="BK37" s="117">
        <v>1</v>
      </c>
      <c r="BL37" s="117"/>
      <c r="BM37" s="117"/>
      <c r="BN37" s="119">
        <v>2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0.33333333333333</v>
      </c>
      <c r="BY37" s="128">
        <v>2</v>
      </c>
      <c r="BZ37" s="129">
        <f>IFERROR(BY37/BW37,"-")</f>
        <v>1</v>
      </c>
      <c r="CA37" s="130">
        <v>17000</v>
      </c>
      <c r="CB37" s="131">
        <f>IFERROR(CA37/BW37,"-")</f>
        <v>8500</v>
      </c>
      <c r="CC37" s="132">
        <v>1</v>
      </c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22000</v>
      </c>
      <c r="CQ37" s="141">
        <v>16000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78"/>
      <c r="B38" s="191" t="s">
        <v>125</v>
      </c>
      <c r="C38" s="191"/>
      <c r="D38" s="191" t="s">
        <v>92</v>
      </c>
      <c r="E38" s="191" t="s">
        <v>93</v>
      </c>
      <c r="F38" s="191" t="s">
        <v>78</v>
      </c>
      <c r="G38" s="90"/>
      <c r="H38" s="90"/>
      <c r="I38" s="90"/>
      <c r="J38" s="182"/>
      <c r="K38" s="79">
        <v>32</v>
      </c>
      <c r="L38" s="79">
        <v>23</v>
      </c>
      <c r="M38" s="79">
        <v>1</v>
      </c>
      <c r="N38" s="91">
        <v>4</v>
      </c>
      <c r="O38" s="92">
        <v>0</v>
      </c>
      <c r="P38" s="93">
        <f>N38+O38</f>
        <v>4</v>
      </c>
      <c r="Q38" s="80">
        <f>IFERROR(P38/M38,"-")</f>
        <v>4</v>
      </c>
      <c r="R38" s="79">
        <v>0</v>
      </c>
      <c r="S38" s="79">
        <v>1</v>
      </c>
      <c r="T38" s="80">
        <f>IFERROR(R38/(P38),"-")</f>
        <v>0</v>
      </c>
      <c r="U38" s="188"/>
      <c r="V38" s="82">
        <v>1</v>
      </c>
      <c r="W38" s="80">
        <f>IF(P38=0,"-",V38/P38)</f>
        <v>0.25</v>
      </c>
      <c r="X38" s="187">
        <v>8000</v>
      </c>
      <c r="Y38" s="188">
        <f>IFERROR(X38/P38,"-")</f>
        <v>2000</v>
      </c>
      <c r="Z38" s="188">
        <f>IFERROR(X38/V38,"-")</f>
        <v>8000</v>
      </c>
      <c r="AA38" s="182"/>
      <c r="AB38" s="83"/>
      <c r="AC38" s="77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IFERROR(AO38/AM38,"-")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0.25</v>
      </c>
      <c r="BY38" s="128">
        <v>1</v>
      </c>
      <c r="BZ38" s="129">
        <f>IFERROR(BY38/BW38,"-")</f>
        <v>1</v>
      </c>
      <c r="CA38" s="130">
        <v>8000</v>
      </c>
      <c r="CB38" s="131">
        <f>IFERROR(CA38/BW38,"-")</f>
        <v>8000</v>
      </c>
      <c r="CC38" s="132"/>
      <c r="CD38" s="132">
        <v>1</v>
      </c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8000</v>
      </c>
      <c r="CQ38" s="141">
        <v>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0.3125</v>
      </c>
      <c r="B39" s="191" t="s">
        <v>126</v>
      </c>
      <c r="C39" s="191"/>
      <c r="D39" s="191" t="s">
        <v>127</v>
      </c>
      <c r="E39" s="191" t="s">
        <v>128</v>
      </c>
      <c r="F39" s="191" t="s">
        <v>65</v>
      </c>
      <c r="G39" s="90" t="s">
        <v>66</v>
      </c>
      <c r="H39" s="90" t="s">
        <v>88</v>
      </c>
      <c r="I39" s="90" t="s">
        <v>129</v>
      </c>
      <c r="J39" s="182">
        <v>144000</v>
      </c>
      <c r="K39" s="79">
        <v>5</v>
      </c>
      <c r="L39" s="79">
        <v>0</v>
      </c>
      <c r="M39" s="79">
        <v>22</v>
      </c>
      <c r="N39" s="91">
        <v>4</v>
      </c>
      <c r="O39" s="92">
        <v>0</v>
      </c>
      <c r="P39" s="93">
        <f>N39+O39</f>
        <v>4</v>
      </c>
      <c r="Q39" s="80">
        <f>IFERROR(P39/M39,"-")</f>
        <v>0.18181818181818</v>
      </c>
      <c r="R39" s="79">
        <v>0</v>
      </c>
      <c r="S39" s="79">
        <v>1</v>
      </c>
      <c r="T39" s="80">
        <f>IFERROR(R39/(P39),"-")</f>
        <v>0</v>
      </c>
      <c r="U39" s="188">
        <f>IFERROR(J39/SUM(N39:O40),"-")</f>
        <v>16000</v>
      </c>
      <c r="V39" s="82">
        <v>0</v>
      </c>
      <c r="W39" s="80">
        <f>IF(P39=0,"-",V39/P39)</f>
        <v>0</v>
      </c>
      <c r="X39" s="187">
        <v>0</v>
      </c>
      <c r="Y39" s="188">
        <f>IFERROR(X39/P39,"-")</f>
        <v>0</v>
      </c>
      <c r="Z39" s="188" t="str">
        <f>IFERROR(X39/V39,"-")</f>
        <v>-</v>
      </c>
      <c r="AA39" s="182">
        <f>SUM(X39:X40)-SUM(J39:J40)</f>
        <v>-99000</v>
      </c>
      <c r="AB39" s="83">
        <f>SUM(X39:X40)/SUM(J39:J40)</f>
        <v>0.3125</v>
      </c>
      <c r="AC39" s="77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0.25</v>
      </c>
      <c r="AO39" s="100"/>
      <c r="AP39" s="102">
        <f>IFERROR(AO39/AM39,"-")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0.25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78"/>
      <c r="B40" s="191" t="s">
        <v>130</v>
      </c>
      <c r="C40" s="191"/>
      <c r="D40" s="191" t="s">
        <v>127</v>
      </c>
      <c r="E40" s="191" t="s">
        <v>128</v>
      </c>
      <c r="F40" s="191" t="s">
        <v>78</v>
      </c>
      <c r="G40" s="90"/>
      <c r="H40" s="90"/>
      <c r="I40" s="90"/>
      <c r="J40" s="182"/>
      <c r="K40" s="79">
        <v>13</v>
      </c>
      <c r="L40" s="79">
        <v>11</v>
      </c>
      <c r="M40" s="79">
        <v>1</v>
      </c>
      <c r="N40" s="91">
        <v>5</v>
      </c>
      <c r="O40" s="92">
        <v>0</v>
      </c>
      <c r="P40" s="93">
        <f>N40+O40</f>
        <v>5</v>
      </c>
      <c r="Q40" s="80">
        <f>IFERROR(P40/M40,"-")</f>
        <v>5</v>
      </c>
      <c r="R40" s="79">
        <v>1</v>
      </c>
      <c r="S40" s="79">
        <v>2</v>
      </c>
      <c r="T40" s="80">
        <f>IFERROR(R40/(P40),"-")</f>
        <v>0.2</v>
      </c>
      <c r="U40" s="188"/>
      <c r="V40" s="82">
        <v>3</v>
      </c>
      <c r="W40" s="80">
        <f>IF(P40=0,"-",V40/P40)</f>
        <v>0.6</v>
      </c>
      <c r="X40" s="187">
        <v>45000</v>
      </c>
      <c r="Y40" s="188">
        <f>IFERROR(X40/P40,"-")</f>
        <v>9000</v>
      </c>
      <c r="Z40" s="188">
        <f>IFERROR(X40/V40,"-")</f>
        <v>15000</v>
      </c>
      <c r="AA40" s="182"/>
      <c r="AB40" s="83"/>
      <c r="AC40" s="77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IFERROR(AO40/AM40,"-")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3</v>
      </c>
      <c r="BO40" s="120">
        <f>IF(P40=0,"",IF(BN40=0,"",(BN40/P40)))</f>
        <v>0.6</v>
      </c>
      <c r="BP40" s="121">
        <v>2</v>
      </c>
      <c r="BQ40" s="122">
        <f>IFERROR(BP40/BN40,"-")</f>
        <v>0.66666666666667</v>
      </c>
      <c r="BR40" s="123">
        <v>39000</v>
      </c>
      <c r="BS40" s="124">
        <f>IFERROR(BR40/BN40,"-")</f>
        <v>13000</v>
      </c>
      <c r="BT40" s="125"/>
      <c r="BU40" s="125">
        <v>1</v>
      </c>
      <c r="BV40" s="125">
        <v>1</v>
      </c>
      <c r="BW40" s="126">
        <v>1</v>
      </c>
      <c r="BX40" s="127">
        <f>IF(P40=0,"",IF(BW40=0,"",(BW40/P40)))</f>
        <v>0.2</v>
      </c>
      <c r="BY40" s="128">
        <v>1</v>
      </c>
      <c r="BZ40" s="129">
        <f>IFERROR(BY40/BW40,"-")</f>
        <v>1</v>
      </c>
      <c r="CA40" s="130">
        <v>6000</v>
      </c>
      <c r="CB40" s="131">
        <f>IFERROR(CA40/BW40,"-")</f>
        <v>6000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45000</v>
      </c>
      <c r="CQ40" s="141">
        <v>24000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1.3277777777778</v>
      </c>
      <c r="B41" s="191" t="s">
        <v>131</v>
      </c>
      <c r="C41" s="191"/>
      <c r="D41" s="191" t="s">
        <v>107</v>
      </c>
      <c r="E41" s="191" t="s">
        <v>108</v>
      </c>
      <c r="F41" s="191" t="s">
        <v>65</v>
      </c>
      <c r="G41" s="90" t="s">
        <v>70</v>
      </c>
      <c r="H41" s="90" t="s">
        <v>88</v>
      </c>
      <c r="I41" s="192" t="s">
        <v>94</v>
      </c>
      <c r="J41" s="182">
        <v>180000</v>
      </c>
      <c r="K41" s="79">
        <v>4</v>
      </c>
      <c r="L41" s="79">
        <v>0</v>
      </c>
      <c r="M41" s="79">
        <v>35</v>
      </c>
      <c r="N41" s="91">
        <v>1</v>
      </c>
      <c r="O41" s="92">
        <v>0</v>
      </c>
      <c r="P41" s="93">
        <f>N41+O41</f>
        <v>1</v>
      </c>
      <c r="Q41" s="80">
        <f>IFERROR(P41/M41,"-")</f>
        <v>0.028571428571429</v>
      </c>
      <c r="R41" s="79">
        <v>0</v>
      </c>
      <c r="S41" s="79">
        <v>0</v>
      </c>
      <c r="T41" s="80">
        <f>IFERROR(R41/(P41),"-")</f>
        <v>0</v>
      </c>
      <c r="U41" s="188">
        <f>IFERROR(J41/SUM(N41:O42),"-")</f>
        <v>16363.636363636</v>
      </c>
      <c r="V41" s="82">
        <v>0</v>
      </c>
      <c r="W41" s="80">
        <f>IF(P41=0,"-",V41/P41)</f>
        <v>0</v>
      </c>
      <c r="X41" s="187">
        <v>0</v>
      </c>
      <c r="Y41" s="188">
        <f>IFERROR(X41/P41,"-")</f>
        <v>0</v>
      </c>
      <c r="Z41" s="188" t="str">
        <f>IFERROR(X41/V41,"-")</f>
        <v>-</v>
      </c>
      <c r="AA41" s="182">
        <f>SUM(X41:X42)-SUM(J41:J42)</f>
        <v>59000</v>
      </c>
      <c r="AB41" s="83">
        <f>SUM(X41:X42)/SUM(J41:J42)</f>
        <v>1.3277777777778</v>
      </c>
      <c r="AC41" s="77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IFERROR(AO41/AM41,"-")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78"/>
      <c r="B42" s="191" t="s">
        <v>132</v>
      </c>
      <c r="C42" s="191"/>
      <c r="D42" s="191" t="s">
        <v>107</v>
      </c>
      <c r="E42" s="191" t="s">
        <v>108</v>
      </c>
      <c r="F42" s="191" t="s">
        <v>78</v>
      </c>
      <c r="G42" s="90"/>
      <c r="H42" s="90"/>
      <c r="I42" s="90"/>
      <c r="J42" s="182"/>
      <c r="K42" s="79">
        <v>69</v>
      </c>
      <c r="L42" s="79">
        <v>23</v>
      </c>
      <c r="M42" s="79">
        <v>10</v>
      </c>
      <c r="N42" s="91">
        <v>10</v>
      </c>
      <c r="O42" s="92">
        <v>0</v>
      </c>
      <c r="P42" s="93">
        <f>N42+O42</f>
        <v>10</v>
      </c>
      <c r="Q42" s="80">
        <f>IFERROR(P42/M42,"-")</f>
        <v>1</v>
      </c>
      <c r="R42" s="79">
        <v>2</v>
      </c>
      <c r="S42" s="79">
        <v>2</v>
      </c>
      <c r="T42" s="80">
        <f>IFERROR(R42/(P42),"-")</f>
        <v>0.2</v>
      </c>
      <c r="U42" s="188"/>
      <c r="V42" s="82">
        <v>1</v>
      </c>
      <c r="W42" s="80">
        <f>IF(P42=0,"-",V42/P42)</f>
        <v>0.1</v>
      </c>
      <c r="X42" s="187">
        <v>239000</v>
      </c>
      <c r="Y42" s="188">
        <f>IFERROR(X42/P42,"-")</f>
        <v>23900</v>
      </c>
      <c r="Z42" s="188">
        <f>IFERROR(X42/V42,"-")</f>
        <v>239000</v>
      </c>
      <c r="AA42" s="182"/>
      <c r="AB42" s="83"/>
      <c r="AC42" s="77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IFERROR(AO42/AM42,"-")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5</v>
      </c>
      <c r="BO42" s="120">
        <f>IF(P42=0,"",IF(BN42=0,"",(BN42/P42)))</f>
        <v>0.5</v>
      </c>
      <c r="BP42" s="121">
        <v>1</v>
      </c>
      <c r="BQ42" s="122">
        <f>IFERROR(BP42/BN42,"-")</f>
        <v>0.2</v>
      </c>
      <c r="BR42" s="123">
        <v>39000</v>
      </c>
      <c r="BS42" s="124">
        <f>IFERROR(BR42/BN42,"-")</f>
        <v>7800</v>
      </c>
      <c r="BT42" s="125"/>
      <c r="BU42" s="125"/>
      <c r="BV42" s="125">
        <v>1</v>
      </c>
      <c r="BW42" s="126">
        <v>4</v>
      </c>
      <c r="BX42" s="127">
        <f>IF(P42=0,"",IF(BW42=0,"",(BW42/P42)))</f>
        <v>0.4</v>
      </c>
      <c r="BY42" s="128">
        <v>3</v>
      </c>
      <c r="BZ42" s="129">
        <f>IFERROR(BY42/BW42,"-")</f>
        <v>0.75</v>
      </c>
      <c r="CA42" s="130">
        <v>244000</v>
      </c>
      <c r="CB42" s="131">
        <f>IFERROR(CA42/BW42,"-")</f>
        <v>61000</v>
      </c>
      <c r="CC42" s="132">
        <v>1</v>
      </c>
      <c r="CD42" s="132"/>
      <c r="CE42" s="132">
        <v>2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239000</v>
      </c>
      <c r="CQ42" s="141">
        <v>221000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4.65</v>
      </c>
      <c r="B43" s="191" t="s">
        <v>133</v>
      </c>
      <c r="C43" s="191"/>
      <c r="D43" s="191" t="s">
        <v>127</v>
      </c>
      <c r="E43" s="191" t="s">
        <v>128</v>
      </c>
      <c r="F43" s="191" t="s">
        <v>65</v>
      </c>
      <c r="G43" s="90" t="s">
        <v>70</v>
      </c>
      <c r="H43" s="90" t="s">
        <v>88</v>
      </c>
      <c r="I43" s="192" t="s">
        <v>134</v>
      </c>
      <c r="J43" s="182">
        <v>180000</v>
      </c>
      <c r="K43" s="79">
        <v>4</v>
      </c>
      <c r="L43" s="79">
        <v>0</v>
      </c>
      <c r="M43" s="79">
        <v>18</v>
      </c>
      <c r="N43" s="91">
        <v>2</v>
      </c>
      <c r="O43" s="92">
        <v>0</v>
      </c>
      <c r="P43" s="93">
        <f>N43+O43</f>
        <v>2</v>
      </c>
      <c r="Q43" s="80">
        <f>IFERROR(P43/M43,"-")</f>
        <v>0.11111111111111</v>
      </c>
      <c r="R43" s="79">
        <v>0</v>
      </c>
      <c r="S43" s="79">
        <v>1</v>
      </c>
      <c r="T43" s="80">
        <f>IFERROR(R43/(P43),"-")</f>
        <v>0</v>
      </c>
      <c r="U43" s="188">
        <f>IFERROR(J43/SUM(N43:O44),"-")</f>
        <v>15000</v>
      </c>
      <c r="V43" s="82">
        <v>0</v>
      </c>
      <c r="W43" s="80">
        <f>IF(P43=0,"-",V43/P43)</f>
        <v>0</v>
      </c>
      <c r="X43" s="187">
        <v>0</v>
      </c>
      <c r="Y43" s="188">
        <f>IFERROR(X43/P43,"-")</f>
        <v>0</v>
      </c>
      <c r="Z43" s="188" t="str">
        <f>IFERROR(X43/V43,"-")</f>
        <v>-</v>
      </c>
      <c r="AA43" s="182">
        <f>SUM(X43:X44)-SUM(J43:J44)</f>
        <v>657000</v>
      </c>
      <c r="AB43" s="83">
        <f>SUM(X43:X44)/SUM(J43:J44)</f>
        <v>4.65</v>
      </c>
      <c r="AC43" s="77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IFERROR(AO43/AM43,"-")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0.5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78"/>
      <c r="B44" s="191" t="s">
        <v>135</v>
      </c>
      <c r="C44" s="191"/>
      <c r="D44" s="191" t="s">
        <v>127</v>
      </c>
      <c r="E44" s="191" t="s">
        <v>128</v>
      </c>
      <c r="F44" s="191" t="s">
        <v>78</v>
      </c>
      <c r="G44" s="90"/>
      <c r="H44" s="90"/>
      <c r="I44" s="90"/>
      <c r="J44" s="182"/>
      <c r="K44" s="79">
        <v>87</v>
      </c>
      <c r="L44" s="79">
        <v>41</v>
      </c>
      <c r="M44" s="79">
        <v>5</v>
      </c>
      <c r="N44" s="91">
        <v>10</v>
      </c>
      <c r="O44" s="92">
        <v>0</v>
      </c>
      <c r="P44" s="93">
        <f>N44+O44</f>
        <v>10</v>
      </c>
      <c r="Q44" s="80">
        <f>IFERROR(P44/M44,"-")</f>
        <v>2</v>
      </c>
      <c r="R44" s="79">
        <v>2</v>
      </c>
      <c r="S44" s="79">
        <v>2</v>
      </c>
      <c r="T44" s="80">
        <f>IFERROR(R44/(P44),"-")</f>
        <v>0.2</v>
      </c>
      <c r="U44" s="188"/>
      <c r="V44" s="82">
        <v>4</v>
      </c>
      <c r="W44" s="80">
        <f>IF(P44=0,"-",V44/P44)</f>
        <v>0.4</v>
      </c>
      <c r="X44" s="187">
        <v>837000</v>
      </c>
      <c r="Y44" s="188">
        <f>IFERROR(X44/P44,"-")</f>
        <v>83700</v>
      </c>
      <c r="Z44" s="188">
        <f>IFERROR(X44/V44,"-")</f>
        <v>209250</v>
      </c>
      <c r="AA44" s="182"/>
      <c r="AB44" s="83"/>
      <c r="AC44" s="77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IFERROR(AO44/AM44,"-")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3</v>
      </c>
      <c r="BF44" s="113">
        <f>IF(P44=0,"",IF(BE44=0,"",(BE44/P44)))</f>
        <v>0.3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0.2</v>
      </c>
      <c r="BP44" s="121">
        <v>1</v>
      </c>
      <c r="BQ44" s="122">
        <f>IFERROR(BP44/BN44,"-")</f>
        <v>0.5</v>
      </c>
      <c r="BR44" s="123">
        <v>365000</v>
      </c>
      <c r="BS44" s="124">
        <f>IFERROR(BR44/BN44,"-")</f>
        <v>182500</v>
      </c>
      <c r="BT44" s="125"/>
      <c r="BU44" s="125"/>
      <c r="BV44" s="125">
        <v>1</v>
      </c>
      <c r="BW44" s="126">
        <v>3</v>
      </c>
      <c r="BX44" s="127">
        <f>IF(P44=0,"",IF(BW44=0,"",(BW44/P44)))</f>
        <v>0.3</v>
      </c>
      <c r="BY44" s="128">
        <v>2</v>
      </c>
      <c r="BZ44" s="129">
        <f>IFERROR(BY44/BW44,"-")</f>
        <v>0.66666666666667</v>
      </c>
      <c r="CA44" s="130">
        <v>274000</v>
      </c>
      <c r="CB44" s="131">
        <f>IFERROR(CA44/BW44,"-")</f>
        <v>91333.333333333</v>
      </c>
      <c r="CC44" s="132"/>
      <c r="CD44" s="132"/>
      <c r="CE44" s="132">
        <v>2</v>
      </c>
      <c r="CF44" s="133">
        <v>2</v>
      </c>
      <c r="CG44" s="134">
        <f>IF(P44=0,"",IF(CF44=0,"",(CF44/P44)))</f>
        <v>0.2</v>
      </c>
      <c r="CH44" s="135">
        <v>1</v>
      </c>
      <c r="CI44" s="136">
        <f>IFERROR(CH44/CF44,"-")</f>
        <v>0.5</v>
      </c>
      <c r="CJ44" s="137">
        <v>198000</v>
      </c>
      <c r="CK44" s="138">
        <f>IFERROR(CJ44/CF44,"-")</f>
        <v>99000</v>
      </c>
      <c r="CL44" s="139"/>
      <c r="CM44" s="139"/>
      <c r="CN44" s="139">
        <v>1</v>
      </c>
      <c r="CO44" s="140">
        <v>4</v>
      </c>
      <c r="CP44" s="141">
        <v>837000</v>
      </c>
      <c r="CQ44" s="141">
        <v>365000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9.1794871794872</v>
      </c>
      <c r="B45" s="191" t="s">
        <v>136</v>
      </c>
      <c r="C45" s="191"/>
      <c r="D45" s="191" t="s">
        <v>63</v>
      </c>
      <c r="E45" s="191" t="s">
        <v>64</v>
      </c>
      <c r="F45" s="191" t="s">
        <v>65</v>
      </c>
      <c r="G45" s="90" t="s">
        <v>83</v>
      </c>
      <c r="H45" s="90" t="s">
        <v>88</v>
      </c>
      <c r="I45" s="193" t="s">
        <v>137</v>
      </c>
      <c r="J45" s="182">
        <v>156000</v>
      </c>
      <c r="K45" s="79">
        <v>4</v>
      </c>
      <c r="L45" s="79">
        <v>0</v>
      </c>
      <c r="M45" s="79">
        <v>24</v>
      </c>
      <c r="N45" s="91">
        <v>2</v>
      </c>
      <c r="O45" s="92">
        <v>0</v>
      </c>
      <c r="P45" s="93">
        <f>N45+O45</f>
        <v>2</v>
      </c>
      <c r="Q45" s="80">
        <f>IFERROR(P45/M45,"-")</f>
        <v>0.083333333333333</v>
      </c>
      <c r="R45" s="79">
        <v>0</v>
      </c>
      <c r="S45" s="79">
        <v>0</v>
      </c>
      <c r="T45" s="80">
        <f>IFERROR(R45/(P45),"-")</f>
        <v>0</v>
      </c>
      <c r="U45" s="188">
        <f>IFERROR(J45/SUM(N45:O46),"-")</f>
        <v>19500</v>
      </c>
      <c r="V45" s="82">
        <v>0</v>
      </c>
      <c r="W45" s="80">
        <f>IF(P45=0,"-",V45/P45)</f>
        <v>0</v>
      </c>
      <c r="X45" s="187">
        <v>0</v>
      </c>
      <c r="Y45" s="188">
        <f>IFERROR(X45/P45,"-")</f>
        <v>0</v>
      </c>
      <c r="Z45" s="188" t="str">
        <f>IFERROR(X45/V45,"-")</f>
        <v>-</v>
      </c>
      <c r="AA45" s="182">
        <f>SUM(X45:X46)-SUM(J45:J46)</f>
        <v>1276000</v>
      </c>
      <c r="AB45" s="83">
        <f>SUM(X45:X46)/SUM(J45:J46)</f>
        <v>9.1794871794872</v>
      </c>
      <c r="AC45" s="77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IFERROR(AO45/AM45,"-")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78"/>
      <c r="B46" s="191" t="s">
        <v>138</v>
      </c>
      <c r="C46" s="191"/>
      <c r="D46" s="191" t="s">
        <v>63</v>
      </c>
      <c r="E46" s="191" t="s">
        <v>64</v>
      </c>
      <c r="F46" s="191" t="s">
        <v>78</v>
      </c>
      <c r="G46" s="90"/>
      <c r="H46" s="90"/>
      <c r="I46" s="90"/>
      <c r="J46" s="182"/>
      <c r="K46" s="79">
        <v>18</v>
      </c>
      <c r="L46" s="79">
        <v>17</v>
      </c>
      <c r="M46" s="79">
        <v>4</v>
      </c>
      <c r="N46" s="91">
        <v>6</v>
      </c>
      <c r="O46" s="92">
        <v>0</v>
      </c>
      <c r="P46" s="93">
        <f>N46+O46</f>
        <v>6</v>
      </c>
      <c r="Q46" s="80">
        <f>IFERROR(P46/M46,"-")</f>
        <v>1.5</v>
      </c>
      <c r="R46" s="79">
        <v>2</v>
      </c>
      <c r="S46" s="79">
        <v>0</v>
      </c>
      <c r="T46" s="80">
        <f>IFERROR(R46/(P46),"-")</f>
        <v>0.33333333333333</v>
      </c>
      <c r="U46" s="188"/>
      <c r="V46" s="82">
        <v>1</v>
      </c>
      <c r="W46" s="80">
        <f>IF(P46=0,"-",V46/P46)</f>
        <v>0.16666666666667</v>
      </c>
      <c r="X46" s="187">
        <v>1432000</v>
      </c>
      <c r="Y46" s="188">
        <f>IFERROR(X46/P46,"-")</f>
        <v>238666.66666667</v>
      </c>
      <c r="Z46" s="188">
        <f>IFERROR(X46/V46,"-")</f>
        <v>1432000</v>
      </c>
      <c r="AA46" s="182"/>
      <c r="AB46" s="83"/>
      <c r="AC46" s="77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IFERROR(AO46/AM46,"-")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0.16666666666667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3</v>
      </c>
      <c r="BO46" s="120">
        <f>IF(P46=0,"",IF(BN46=0,"",(BN46/P46)))</f>
        <v>0.5</v>
      </c>
      <c r="BP46" s="121">
        <v>1</v>
      </c>
      <c r="BQ46" s="122">
        <f>IFERROR(BP46/BN46,"-")</f>
        <v>0.33333333333333</v>
      </c>
      <c r="BR46" s="123">
        <v>217000</v>
      </c>
      <c r="BS46" s="124">
        <f>IFERROR(BR46/BN46,"-")</f>
        <v>72333.333333333</v>
      </c>
      <c r="BT46" s="125"/>
      <c r="BU46" s="125"/>
      <c r="BV46" s="125">
        <v>1</v>
      </c>
      <c r="BW46" s="126">
        <v>1</v>
      </c>
      <c r="BX46" s="127">
        <f>IF(P46=0,"",IF(BW46=0,"",(BW46/P46)))</f>
        <v>0.16666666666667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0.16666666666667</v>
      </c>
      <c r="CH46" s="135">
        <v>1</v>
      </c>
      <c r="CI46" s="136">
        <f>IFERROR(CH46/CF46,"-")</f>
        <v>1</v>
      </c>
      <c r="CJ46" s="137">
        <v>1215000</v>
      </c>
      <c r="CK46" s="138">
        <f>IFERROR(CJ46/CF46,"-")</f>
        <v>1215000</v>
      </c>
      <c r="CL46" s="139"/>
      <c r="CM46" s="139"/>
      <c r="CN46" s="139">
        <v>1</v>
      </c>
      <c r="CO46" s="140">
        <v>1</v>
      </c>
      <c r="CP46" s="141">
        <v>1432000</v>
      </c>
      <c r="CQ46" s="141">
        <v>1215000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0.12820512820513</v>
      </c>
      <c r="B47" s="191" t="s">
        <v>139</v>
      </c>
      <c r="C47" s="191"/>
      <c r="D47" s="191" t="s">
        <v>107</v>
      </c>
      <c r="E47" s="191" t="s">
        <v>108</v>
      </c>
      <c r="F47" s="191" t="s">
        <v>65</v>
      </c>
      <c r="G47" s="90" t="s">
        <v>83</v>
      </c>
      <c r="H47" s="90" t="s">
        <v>88</v>
      </c>
      <c r="I47" s="193" t="s">
        <v>140</v>
      </c>
      <c r="J47" s="182">
        <v>156000</v>
      </c>
      <c r="K47" s="79">
        <v>13</v>
      </c>
      <c r="L47" s="79">
        <v>0</v>
      </c>
      <c r="M47" s="79">
        <v>36</v>
      </c>
      <c r="N47" s="91">
        <v>7</v>
      </c>
      <c r="O47" s="92">
        <v>0</v>
      </c>
      <c r="P47" s="93">
        <f>N47+O47</f>
        <v>7</v>
      </c>
      <c r="Q47" s="80">
        <f>IFERROR(P47/M47,"-")</f>
        <v>0.19444444444444</v>
      </c>
      <c r="R47" s="79">
        <v>0</v>
      </c>
      <c r="S47" s="79">
        <v>4</v>
      </c>
      <c r="T47" s="80">
        <f>IFERROR(R47/(P47),"-")</f>
        <v>0</v>
      </c>
      <c r="U47" s="188">
        <f>IFERROR(J47/SUM(N47:O48),"-")</f>
        <v>11142.857142857</v>
      </c>
      <c r="V47" s="82">
        <v>0</v>
      </c>
      <c r="W47" s="80">
        <f>IF(P47=0,"-",V47/P47)</f>
        <v>0</v>
      </c>
      <c r="X47" s="187">
        <v>0</v>
      </c>
      <c r="Y47" s="188">
        <f>IFERROR(X47/P47,"-")</f>
        <v>0</v>
      </c>
      <c r="Z47" s="188" t="str">
        <f>IFERROR(X47/V47,"-")</f>
        <v>-</v>
      </c>
      <c r="AA47" s="182">
        <f>SUM(X47:X48)-SUM(J47:J48)</f>
        <v>-136000</v>
      </c>
      <c r="AB47" s="83">
        <f>SUM(X47:X48)/SUM(J47:J48)</f>
        <v>0.12820512820513</v>
      </c>
      <c r="AC47" s="77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IFERROR(AO47/AM47,"-")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0.14285714285714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3</v>
      </c>
      <c r="BF47" s="113">
        <f>IF(P47=0,"",IF(BE47=0,"",(BE47/P47)))</f>
        <v>0.42857142857143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0.28571428571429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0.14285714285714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78"/>
      <c r="B48" s="191" t="s">
        <v>141</v>
      </c>
      <c r="C48" s="191"/>
      <c r="D48" s="191" t="s">
        <v>107</v>
      </c>
      <c r="E48" s="191" t="s">
        <v>108</v>
      </c>
      <c r="F48" s="191" t="s">
        <v>78</v>
      </c>
      <c r="G48" s="90"/>
      <c r="H48" s="90"/>
      <c r="I48" s="90"/>
      <c r="J48" s="182"/>
      <c r="K48" s="79">
        <v>31</v>
      </c>
      <c r="L48" s="79">
        <v>21</v>
      </c>
      <c r="M48" s="79">
        <v>3</v>
      </c>
      <c r="N48" s="91">
        <v>7</v>
      </c>
      <c r="O48" s="92">
        <v>0</v>
      </c>
      <c r="P48" s="93">
        <f>N48+O48</f>
        <v>7</v>
      </c>
      <c r="Q48" s="80">
        <f>IFERROR(P48/M48,"-")</f>
        <v>2.3333333333333</v>
      </c>
      <c r="R48" s="79">
        <v>2</v>
      </c>
      <c r="S48" s="79">
        <v>2</v>
      </c>
      <c r="T48" s="80">
        <f>IFERROR(R48/(P48),"-")</f>
        <v>0.28571428571429</v>
      </c>
      <c r="U48" s="188"/>
      <c r="V48" s="82">
        <v>3</v>
      </c>
      <c r="W48" s="80">
        <f>IF(P48=0,"-",V48/P48)</f>
        <v>0.42857142857143</v>
      </c>
      <c r="X48" s="187">
        <v>20000</v>
      </c>
      <c r="Y48" s="188">
        <f>IFERROR(X48/P48,"-")</f>
        <v>2857.1428571429</v>
      </c>
      <c r="Z48" s="188">
        <f>IFERROR(X48/V48,"-")</f>
        <v>6666.6666666667</v>
      </c>
      <c r="AA48" s="182"/>
      <c r="AB48" s="83"/>
      <c r="AC48" s="77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IFERROR(AO48/AM48,"-")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0.28571428571429</v>
      </c>
      <c r="BG48" s="112">
        <v>1</v>
      </c>
      <c r="BH48" s="114">
        <f>IFERROR(BG48/BE48,"-")</f>
        <v>0.5</v>
      </c>
      <c r="BI48" s="115">
        <v>11000</v>
      </c>
      <c r="BJ48" s="116">
        <f>IFERROR(BI48/BE48,"-")</f>
        <v>5500</v>
      </c>
      <c r="BK48" s="117"/>
      <c r="BL48" s="117"/>
      <c r="BM48" s="117">
        <v>1</v>
      </c>
      <c r="BN48" s="119">
        <v>1</v>
      </c>
      <c r="BO48" s="120">
        <f>IF(P48=0,"",IF(BN48=0,"",(BN48/P48)))</f>
        <v>0.14285714285714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4</v>
      </c>
      <c r="BX48" s="127">
        <f>IF(P48=0,"",IF(BW48=0,"",(BW48/P48)))</f>
        <v>0.57142857142857</v>
      </c>
      <c r="BY48" s="128">
        <v>3</v>
      </c>
      <c r="BZ48" s="129">
        <f>IFERROR(BY48/BW48,"-")</f>
        <v>0.75</v>
      </c>
      <c r="CA48" s="130">
        <v>30000</v>
      </c>
      <c r="CB48" s="131">
        <f>IFERROR(CA48/BW48,"-")</f>
        <v>7500</v>
      </c>
      <c r="CC48" s="132">
        <v>1</v>
      </c>
      <c r="CD48" s="132">
        <v>1</v>
      </c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3</v>
      </c>
      <c r="CP48" s="141">
        <v>20000</v>
      </c>
      <c r="CQ48" s="141">
        <v>21000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1.6153846153846</v>
      </c>
      <c r="B49" s="191" t="s">
        <v>142</v>
      </c>
      <c r="C49" s="191"/>
      <c r="D49" s="191" t="s">
        <v>63</v>
      </c>
      <c r="E49" s="191" t="s">
        <v>64</v>
      </c>
      <c r="F49" s="191" t="s">
        <v>65</v>
      </c>
      <c r="G49" s="90" t="s">
        <v>87</v>
      </c>
      <c r="H49" s="90" t="s">
        <v>88</v>
      </c>
      <c r="I49" s="192" t="s">
        <v>68</v>
      </c>
      <c r="J49" s="182">
        <v>156000</v>
      </c>
      <c r="K49" s="79">
        <v>8</v>
      </c>
      <c r="L49" s="79">
        <v>0</v>
      </c>
      <c r="M49" s="79">
        <v>28</v>
      </c>
      <c r="N49" s="91">
        <v>3</v>
      </c>
      <c r="O49" s="92">
        <v>0</v>
      </c>
      <c r="P49" s="93">
        <f>N49+O49</f>
        <v>3</v>
      </c>
      <c r="Q49" s="80">
        <f>IFERROR(P49/M49,"-")</f>
        <v>0.10714285714286</v>
      </c>
      <c r="R49" s="79">
        <v>1</v>
      </c>
      <c r="S49" s="79">
        <v>2</v>
      </c>
      <c r="T49" s="80">
        <f>IFERROR(R49/(P49),"-")</f>
        <v>0.33333333333333</v>
      </c>
      <c r="U49" s="188">
        <f>IFERROR(J49/SUM(N49:O50),"-")</f>
        <v>22285.714285714</v>
      </c>
      <c r="V49" s="82">
        <v>1</v>
      </c>
      <c r="W49" s="80">
        <f>IF(P49=0,"-",V49/P49)</f>
        <v>0.33333333333333</v>
      </c>
      <c r="X49" s="187">
        <v>244000</v>
      </c>
      <c r="Y49" s="188">
        <f>IFERROR(X49/P49,"-")</f>
        <v>81333.333333333</v>
      </c>
      <c r="Z49" s="188">
        <f>IFERROR(X49/V49,"-")</f>
        <v>244000</v>
      </c>
      <c r="AA49" s="182">
        <f>SUM(X49:X50)-SUM(J49:J50)</f>
        <v>96000</v>
      </c>
      <c r="AB49" s="83">
        <f>SUM(X49:X50)/SUM(J49:J50)</f>
        <v>1.6153846153846</v>
      </c>
      <c r="AC49" s="77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IFERROR(AO49/AM49,"-")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0.33333333333333</v>
      </c>
      <c r="BY49" s="128">
        <v>1</v>
      </c>
      <c r="BZ49" s="129">
        <f>IFERROR(BY49/BW49,"-")</f>
        <v>1</v>
      </c>
      <c r="CA49" s="130">
        <v>244000</v>
      </c>
      <c r="CB49" s="131">
        <f>IFERROR(CA49/BW49,"-")</f>
        <v>244000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244000</v>
      </c>
      <c r="CQ49" s="141">
        <v>244000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78"/>
      <c r="B50" s="191" t="s">
        <v>143</v>
      </c>
      <c r="C50" s="191"/>
      <c r="D50" s="191" t="s">
        <v>63</v>
      </c>
      <c r="E50" s="191" t="s">
        <v>64</v>
      </c>
      <c r="F50" s="191" t="s">
        <v>78</v>
      </c>
      <c r="G50" s="90"/>
      <c r="H50" s="90"/>
      <c r="I50" s="90"/>
      <c r="J50" s="182"/>
      <c r="K50" s="79">
        <v>26</v>
      </c>
      <c r="L50" s="79">
        <v>19</v>
      </c>
      <c r="M50" s="79">
        <v>0</v>
      </c>
      <c r="N50" s="91">
        <v>4</v>
      </c>
      <c r="O50" s="92">
        <v>0</v>
      </c>
      <c r="P50" s="93">
        <f>N50+O50</f>
        <v>4</v>
      </c>
      <c r="Q50" s="80" t="str">
        <f>IFERROR(P50/M50,"-")</f>
        <v>-</v>
      </c>
      <c r="R50" s="79">
        <v>0</v>
      </c>
      <c r="S50" s="79">
        <v>2</v>
      </c>
      <c r="T50" s="80">
        <f>IFERROR(R50/(P50),"-")</f>
        <v>0</v>
      </c>
      <c r="U50" s="188"/>
      <c r="V50" s="82">
        <v>1</v>
      </c>
      <c r="W50" s="80">
        <f>IF(P50=0,"-",V50/P50)</f>
        <v>0.25</v>
      </c>
      <c r="X50" s="187">
        <v>8000</v>
      </c>
      <c r="Y50" s="188">
        <f>IFERROR(X50/P50,"-")</f>
        <v>2000</v>
      </c>
      <c r="Z50" s="188">
        <f>IFERROR(X50/V50,"-")</f>
        <v>8000</v>
      </c>
      <c r="AA50" s="182"/>
      <c r="AB50" s="83"/>
      <c r="AC50" s="77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IFERROR(AO50/AM50,"-")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2</v>
      </c>
      <c r="BO50" s="120">
        <f>IF(P50=0,"",IF(BN50=0,"",(BN50/P50)))</f>
        <v>0.5</v>
      </c>
      <c r="BP50" s="121">
        <v>1</v>
      </c>
      <c r="BQ50" s="122">
        <f>IFERROR(BP50/BN50,"-")</f>
        <v>0.5</v>
      </c>
      <c r="BR50" s="123">
        <v>8000</v>
      </c>
      <c r="BS50" s="124">
        <f>IFERROR(BR50/BN50,"-")</f>
        <v>4000</v>
      </c>
      <c r="BT50" s="125">
        <v>1</v>
      </c>
      <c r="BU50" s="125"/>
      <c r="BV50" s="125"/>
      <c r="BW50" s="126">
        <v>1</v>
      </c>
      <c r="BX50" s="127">
        <f>IF(P50=0,"",IF(BW50=0,"",(BW50/P50)))</f>
        <v>0.25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8000</v>
      </c>
      <c r="CQ50" s="141">
        <v>8000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0.65384615384615</v>
      </c>
      <c r="B51" s="191" t="s">
        <v>144</v>
      </c>
      <c r="C51" s="191"/>
      <c r="D51" s="191" t="s">
        <v>92</v>
      </c>
      <c r="E51" s="191" t="s">
        <v>93</v>
      </c>
      <c r="F51" s="191" t="s">
        <v>65</v>
      </c>
      <c r="G51" s="90" t="s">
        <v>145</v>
      </c>
      <c r="H51" s="90" t="s">
        <v>88</v>
      </c>
      <c r="I51" s="193" t="s">
        <v>98</v>
      </c>
      <c r="J51" s="182">
        <v>156000</v>
      </c>
      <c r="K51" s="79">
        <v>9</v>
      </c>
      <c r="L51" s="79">
        <v>0</v>
      </c>
      <c r="M51" s="79">
        <v>32</v>
      </c>
      <c r="N51" s="91">
        <v>3</v>
      </c>
      <c r="O51" s="92">
        <v>0</v>
      </c>
      <c r="P51" s="93">
        <f>N51+O51</f>
        <v>3</v>
      </c>
      <c r="Q51" s="80">
        <f>IFERROR(P51/M51,"-")</f>
        <v>0.09375</v>
      </c>
      <c r="R51" s="79">
        <v>0</v>
      </c>
      <c r="S51" s="79">
        <v>1</v>
      </c>
      <c r="T51" s="80">
        <f>IFERROR(R51/(P51),"-")</f>
        <v>0</v>
      </c>
      <c r="U51" s="188">
        <f>IFERROR(J51/SUM(N51:O52),"-")</f>
        <v>26000</v>
      </c>
      <c r="V51" s="82">
        <v>0</v>
      </c>
      <c r="W51" s="80">
        <f>IF(P51=0,"-",V51/P51)</f>
        <v>0</v>
      </c>
      <c r="X51" s="187">
        <v>0</v>
      </c>
      <c r="Y51" s="188">
        <f>IFERROR(X51/P51,"-")</f>
        <v>0</v>
      </c>
      <c r="Z51" s="188" t="str">
        <f>IFERROR(X51/V51,"-")</f>
        <v>-</v>
      </c>
      <c r="AA51" s="182">
        <f>SUM(X51:X52)-SUM(J51:J52)</f>
        <v>-54000</v>
      </c>
      <c r="AB51" s="83">
        <f>SUM(X51:X52)/SUM(J51:J52)</f>
        <v>0.65384615384615</v>
      </c>
      <c r="AC51" s="77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IFERROR(AO51/AM51,"-")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78"/>
      <c r="B52" s="191" t="s">
        <v>146</v>
      </c>
      <c r="C52" s="191"/>
      <c r="D52" s="191" t="s">
        <v>92</v>
      </c>
      <c r="E52" s="191" t="s">
        <v>93</v>
      </c>
      <c r="F52" s="191" t="s">
        <v>78</v>
      </c>
      <c r="G52" s="90"/>
      <c r="H52" s="90"/>
      <c r="I52" s="90"/>
      <c r="J52" s="182"/>
      <c r="K52" s="79">
        <v>18</v>
      </c>
      <c r="L52" s="79">
        <v>15</v>
      </c>
      <c r="M52" s="79">
        <v>3</v>
      </c>
      <c r="N52" s="91">
        <v>3</v>
      </c>
      <c r="O52" s="92">
        <v>0</v>
      </c>
      <c r="P52" s="93">
        <f>N52+O52</f>
        <v>3</v>
      </c>
      <c r="Q52" s="80">
        <f>IFERROR(P52/M52,"-")</f>
        <v>1</v>
      </c>
      <c r="R52" s="79">
        <v>0</v>
      </c>
      <c r="S52" s="79">
        <v>1</v>
      </c>
      <c r="T52" s="80">
        <f>IFERROR(R52/(P52),"-")</f>
        <v>0</v>
      </c>
      <c r="U52" s="188"/>
      <c r="V52" s="82">
        <v>1</v>
      </c>
      <c r="W52" s="80">
        <f>IF(P52=0,"-",V52/P52)</f>
        <v>0.33333333333333</v>
      </c>
      <c r="X52" s="187">
        <v>102000</v>
      </c>
      <c r="Y52" s="188">
        <f>IFERROR(X52/P52,"-")</f>
        <v>34000</v>
      </c>
      <c r="Z52" s="188">
        <f>IFERROR(X52/V52,"-")</f>
        <v>102000</v>
      </c>
      <c r="AA52" s="182"/>
      <c r="AB52" s="83"/>
      <c r="AC52" s="77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IFERROR(AO52/AM52,"-")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2</v>
      </c>
      <c r="BX52" s="127">
        <f>IF(P52=0,"",IF(BW52=0,"",(BW52/P52)))</f>
        <v>0.66666666666667</v>
      </c>
      <c r="BY52" s="128">
        <v>1</v>
      </c>
      <c r="BZ52" s="129">
        <f>IFERROR(BY52/BW52,"-")</f>
        <v>0.5</v>
      </c>
      <c r="CA52" s="130">
        <v>102000</v>
      </c>
      <c r="CB52" s="131">
        <f>IFERROR(CA52/BW52,"-")</f>
        <v>51000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102000</v>
      </c>
      <c r="CQ52" s="141">
        <v>102000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78">
        <f>AB53</f>
        <v>0.11538461538462</v>
      </c>
      <c r="B53" s="191" t="s">
        <v>147</v>
      </c>
      <c r="C53" s="191"/>
      <c r="D53" s="191" t="s">
        <v>110</v>
      </c>
      <c r="E53" s="191" t="s">
        <v>111</v>
      </c>
      <c r="F53" s="191" t="s">
        <v>65</v>
      </c>
      <c r="G53" s="90" t="s">
        <v>145</v>
      </c>
      <c r="H53" s="90" t="s">
        <v>88</v>
      </c>
      <c r="I53" s="193" t="s">
        <v>148</v>
      </c>
      <c r="J53" s="182">
        <v>156000</v>
      </c>
      <c r="K53" s="79">
        <v>14</v>
      </c>
      <c r="L53" s="79">
        <v>0</v>
      </c>
      <c r="M53" s="79">
        <v>33</v>
      </c>
      <c r="N53" s="91">
        <v>3</v>
      </c>
      <c r="O53" s="92">
        <v>0</v>
      </c>
      <c r="P53" s="93">
        <f>N53+O53</f>
        <v>3</v>
      </c>
      <c r="Q53" s="80">
        <f>IFERROR(P53/M53,"-")</f>
        <v>0.090909090909091</v>
      </c>
      <c r="R53" s="79">
        <v>1</v>
      </c>
      <c r="S53" s="79">
        <v>0</v>
      </c>
      <c r="T53" s="80">
        <f>IFERROR(R53/(P53),"-")</f>
        <v>0.33333333333333</v>
      </c>
      <c r="U53" s="188">
        <f>IFERROR(J53/SUM(N53:O54),"-")</f>
        <v>39000</v>
      </c>
      <c r="V53" s="82">
        <v>1</v>
      </c>
      <c r="W53" s="80">
        <f>IF(P53=0,"-",V53/P53)</f>
        <v>0.33333333333333</v>
      </c>
      <c r="X53" s="187">
        <v>3000</v>
      </c>
      <c r="Y53" s="188">
        <f>IFERROR(X53/P53,"-")</f>
        <v>1000</v>
      </c>
      <c r="Z53" s="188">
        <f>IFERROR(X53/V53,"-")</f>
        <v>3000</v>
      </c>
      <c r="AA53" s="182">
        <f>SUM(X53:X54)-SUM(J53:J54)</f>
        <v>-138000</v>
      </c>
      <c r="AB53" s="83">
        <f>SUM(X53:X54)/SUM(J53:J54)</f>
        <v>0.11538461538462</v>
      </c>
      <c r="AC53" s="77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IFERROR(AO53/AM53,"-")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0.33333333333333</v>
      </c>
      <c r="BG53" s="112">
        <v>1</v>
      </c>
      <c r="BH53" s="114">
        <f>IFERROR(BG53/BE53,"-")</f>
        <v>1</v>
      </c>
      <c r="BI53" s="115">
        <v>3000</v>
      </c>
      <c r="BJ53" s="116">
        <f>IFERROR(BI53/BE53,"-")</f>
        <v>3000</v>
      </c>
      <c r="BK53" s="117">
        <v>1</v>
      </c>
      <c r="BL53" s="117"/>
      <c r="BM53" s="117"/>
      <c r="BN53" s="119">
        <v>2</v>
      </c>
      <c r="BO53" s="120">
        <f>IF(P53=0,"",IF(BN53=0,"",(BN53/P53)))</f>
        <v>0.66666666666667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3000</v>
      </c>
      <c r="CQ53" s="141">
        <v>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78"/>
      <c r="B54" s="191" t="s">
        <v>149</v>
      </c>
      <c r="C54" s="191"/>
      <c r="D54" s="191" t="s">
        <v>110</v>
      </c>
      <c r="E54" s="191" t="s">
        <v>111</v>
      </c>
      <c r="F54" s="191" t="s">
        <v>78</v>
      </c>
      <c r="G54" s="90"/>
      <c r="H54" s="90"/>
      <c r="I54" s="90"/>
      <c r="J54" s="182"/>
      <c r="K54" s="79">
        <v>29</v>
      </c>
      <c r="L54" s="79">
        <v>19</v>
      </c>
      <c r="M54" s="79">
        <v>4</v>
      </c>
      <c r="N54" s="91">
        <v>1</v>
      </c>
      <c r="O54" s="92">
        <v>0</v>
      </c>
      <c r="P54" s="93">
        <f>N54+O54</f>
        <v>1</v>
      </c>
      <c r="Q54" s="80">
        <f>IFERROR(P54/M54,"-")</f>
        <v>0.25</v>
      </c>
      <c r="R54" s="79">
        <v>1</v>
      </c>
      <c r="S54" s="79">
        <v>0</v>
      </c>
      <c r="T54" s="80">
        <f>IFERROR(R54/(P54),"-")</f>
        <v>1</v>
      </c>
      <c r="U54" s="188"/>
      <c r="V54" s="82">
        <v>1</v>
      </c>
      <c r="W54" s="80">
        <f>IF(P54=0,"-",V54/P54)</f>
        <v>1</v>
      </c>
      <c r="X54" s="187">
        <v>15000</v>
      </c>
      <c r="Y54" s="188">
        <f>IFERROR(X54/P54,"-")</f>
        <v>15000</v>
      </c>
      <c r="Z54" s="188">
        <f>IFERROR(X54/V54,"-")</f>
        <v>15000</v>
      </c>
      <c r="AA54" s="182"/>
      <c r="AB54" s="83"/>
      <c r="AC54" s="77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IFERROR(AO54/AM54,"-")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1</v>
      </c>
      <c r="BX54" s="127">
        <f>IF(P54=0,"",IF(BW54=0,"",(BW54/P54)))</f>
        <v>1</v>
      </c>
      <c r="BY54" s="128">
        <v>1</v>
      </c>
      <c r="BZ54" s="129">
        <f>IFERROR(BY54/BW54,"-")</f>
        <v>1</v>
      </c>
      <c r="CA54" s="130">
        <v>15000</v>
      </c>
      <c r="CB54" s="131">
        <f>IFERROR(CA54/BW54,"-")</f>
        <v>15000</v>
      </c>
      <c r="CC54" s="132"/>
      <c r="CD54" s="132">
        <v>1</v>
      </c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15000</v>
      </c>
      <c r="CQ54" s="141">
        <v>15000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0.069444444444444</v>
      </c>
      <c r="B55" s="191" t="s">
        <v>150</v>
      </c>
      <c r="C55" s="191"/>
      <c r="D55" s="191" t="s">
        <v>63</v>
      </c>
      <c r="E55" s="191" t="s">
        <v>64</v>
      </c>
      <c r="F55" s="191" t="s">
        <v>65</v>
      </c>
      <c r="G55" s="90" t="s">
        <v>101</v>
      </c>
      <c r="H55" s="90" t="s">
        <v>151</v>
      </c>
      <c r="I55" s="193" t="s">
        <v>98</v>
      </c>
      <c r="J55" s="182">
        <v>144000</v>
      </c>
      <c r="K55" s="79">
        <v>5</v>
      </c>
      <c r="L55" s="79">
        <v>0</v>
      </c>
      <c r="M55" s="79">
        <v>25</v>
      </c>
      <c r="N55" s="91">
        <v>1</v>
      </c>
      <c r="O55" s="92">
        <v>0</v>
      </c>
      <c r="P55" s="93">
        <f>N55+O55</f>
        <v>1</v>
      </c>
      <c r="Q55" s="80">
        <f>IFERROR(P55/M55,"-")</f>
        <v>0.04</v>
      </c>
      <c r="R55" s="79">
        <v>0</v>
      </c>
      <c r="S55" s="79">
        <v>1</v>
      </c>
      <c r="T55" s="80">
        <f>IFERROR(R55/(P55),"-")</f>
        <v>0</v>
      </c>
      <c r="U55" s="188">
        <f>IFERROR(J55/SUM(N55:O56),"-")</f>
        <v>36000</v>
      </c>
      <c r="V55" s="82">
        <v>0</v>
      </c>
      <c r="W55" s="80">
        <f>IF(P55=0,"-",V55/P55)</f>
        <v>0</v>
      </c>
      <c r="X55" s="187">
        <v>0</v>
      </c>
      <c r="Y55" s="188">
        <f>IFERROR(X55/P55,"-")</f>
        <v>0</v>
      </c>
      <c r="Z55" s="188" t="str">
        <f>IFERROR(X55/V55,"-")</f>
        <v>-</v>
      </c>
      <c r="AA55" s="182">
        <f>SUM(X55:X56)-SUM(J55:J56)</f>
        <v>-134000</v>
      </c>
      <c r="AB55" s="83">
        <f>SUM(X55:X56)/SUM(J55:J56)</f>
        <v>0.069444444444444</v>
      </c>
      <c r="AC55" s="77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IFERROR(AO55/AM55,"-")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78"/>
      <c r="B56" s="191" t="s">
        <v>152</v>
      </c>
      <c r="C56" s="191"/>
      <c r="D56" s="191" t="s">
        <v>63</v>
      </c>
      <c r="E56" s="191" t="s">
        <v>64</v>
      </c>
      <c r="F56" s="191" t="s">
        <v>78</v>
      </c>
      <c r="G56" s="90"/>
      <c r="H56" s="90"/>
      <c r="I56" s="90"/>
      <c r="J56" s="182"/>
      <c r="K56" s="79">
        <v>16</v>
      </c>
      <c r="L56" s="79">
        <v>14</v>
      </c>
      <c r="M56" s="79">
        <v>1</v>
      </c>
      <c r="N56" s="91">
        <v>3</v>
      </c>
      <c r="O56" s="92">
        <v>0</v>
      </c>
      <c r="P56" s="93">
        <f>N56+O56</f>
        <v>3</v>
      </c>
      <c r="Q56" s="80">
        <f>IFERROR(P56/M56,"-")</f>
        <v>3</v>
      </c>
      <c r="R56" s="79">
        <v>1</v>
      </c>
      <c r="S56" s="79">
        <v>1</v>
      </c>
      <c r="T56" s="80">
        <f>IFERROR(R56/(P56),"-")</f>
        <v>0.33333333333333</v>
      </c>
      <c r="U56" s="188"/>
      <c r="V56" s="82">
        <v>2</v>
      </c>
      <c r="W56" s="80">
        <f>IF(P56=0,"-",V56/P56)</f>
        <v>0.66666666666667</v>
      </c>
      <c r="X56" s="187">
        <v>10000</v>
      </c>
      <c r="Y56" s="188">
        <f>IFERROR(X56/P56,"-")</f>
        <v>3333.3333333333</v>
      </c>
      <c r="Z56" s="188">
        <f>IFERROR(X56/V56,"-")</f>
        <v>5000</v>
      </c>
      <c r="AA56" s="182"/>
      <c r="AB56" s="83"/>
      <c r="AC56" s="77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IFERROR(AO56/AM56,"-")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0.66666666666667</v>
      </c>
      <c r="BP56" s="121">
        <v>1</v>
      </c>
      <c r="BQ56" s="122">
        <f>IFERROR(BP56/BN56,"-")</f>
        <v>0.5</v>
      </c>
      <c r="BR56" s="123">
        <v>3000</v>
      </c>
      <c r="BS56" s="124">
        <f>IFERROR(BR56/BN56,"-")</f>
        <v>1500</v>
      </c>
      <c r="BT56" s="125">
        <v>1</v>
      </c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>
        <v>1</v>
      </c>
      <c r="CG56" s="134">
        <f>IF(P56=0,"",IF(CF56=0,"",(CF56/P56)))</f>
        <v>0.33333333333333</v>
      </c>
      <c r="CH56" s="135">
        <v>1</v>
      </c>
      <c r="CI56" s="136">
        <f>IFERROR(CH56/CF56,"-")</f>
        <v>1</v>
      </c>
      <c r="CJ56" s="137">
        <v>7000</v>
      </c>
      <c r="CK56" s="138">
        <f>IFERROR(CJ56/CF56,"-")</f>
        <v>7000</v>
      </c>
      <c r="CL56" s="139"/>
      <c r="CM56" s="139"/>
      <c r="CN56" s="139">
        <v>1</v>
      </c>
      <c r="CO56" s="140">
        <v>2</v>
      </c>
      <c r="CP56" s="141">
        <v>10000</v>
      </c>
      <c r="CQ56" s="141">
        <v>7000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5.0972222222222</v>
      </c>
      <c r="B57" s="191" t="s">
        <v>153</v>
      </c>
      <c r="C57" s="191"/>
      <c r="D57" s="191" t="s">
        <v>110</v>
      </c>
      <c r="E57" s="191" t="s">
        <v>111</v>
      </c>
      <c r="F57" s="191" t="s">
        <v>65</v>
      </c>
      <c r="G57" s="90" t="s">
        <v>101</v>
      </c>
      <c r="H57" s="90" t="s">
        <v>67</v>
      </c>
      <c r="I57" s="90" t="s">
        <v>124</v>
      </c>
      <c r="J57" s="182">
        <v>144000</v>
      </c>
      <c r="K57" s="79">
        <v>15</v>
      </c>
      <c r="L57" s="79">
        <v>0</v>
      </c>
      <c r="M57" s="79">
        <v>55</v>
      </c>
      <c r="N57" s="91">
        <v>9</v>
      </c>
      <c r="O57" s="92">
        <v>0</v>
      </c>
      <c r="P57" s="93">
        <f>N57+O57</f>
        <v>9</v>
      </c>
      <c r="Q57" s="80">
        <f>IFERROR(P57/M57,"-")</f>
        <v>0.16363636363636</v>
      </c>
      <c r="R57" s="79">
        <v>0</v>
      </c>
      <c r="S57" s="79">
        <v>6</v>
      </c>
      <c r="T57" s="80">
        <f>IFERROR(R57/(P57),"-")</f>
        <v>0</v>
      </c>
      <c r="U57" s="188">
        <f>IFERROR(J57/SUM(N57:O58),"-")</f>
        <v>10285.714285714</v>
      </c>
      <c r="V57" s="82">
        <v>1</v>
      </c>
      <c r="W57" s="80">
        <f>IF(P57=0,"-",V57/P57)</f>
        <v>0.11111111111111</v>
      </c>
      <c r="X57" s="187">
        <v>2000</v>
      </c>
      <c r="Y57" s="188">
        <f>IFERROR(X57/P57,"-")</f>
        <v>222.22222222222</v>
      </c>
      <c r="Z57" s="188">
        <f>IFERROR(X57/V57,"-")</f>
        <v>2000</v>
      </c>
      <c r="AA57" s="182">
        <f>SUM(X57:X58)-SUM(J57:J58)</f>
        <v>590000</v>
      </c>
      <c r="AB57" s="83">
        <f>SUM(X57:X58)/SUM(J57:J58)</f>
        <v>5.0972222222222</v>
      </c>
      <c r="AC57" s="77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0.11111111111111</v>
      </c>
      <c r="AO57" s="100"/>
      <c r="AP57" s="102">
        <f>IFERROR(AO57/AM57,"-")</f>
        <v>0</v>
      </c>
      <c r="AQ57" s="103"/>
      <c r="AR57" s="104">
        <f>IFERROR(AQ57/AM57,"-")</f>
        <v>0</v>
      </c>
      <c r="AS57" s="105"/>
      <c r="AT57" s="105"/>
      <c r="AU57" s="105"/>
      <c r="AV57" s="106">
        <v>1</v>
      </c>
      <c r="AW57" s="107">
        <f>IF(P57=0,"",IF(AV57=0,"",(AV57/P57)))</f>
        <v>0.11111111111111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2</v>
      </c>
      <c r="BF57" s="113">
        <f>IF(P57=0,"",IF(BE57=0,"",(BE57/P57)))</f>
        <v>0.22222222222222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4</v>
      </c>
      <c r="BO57" s="120">
        <f>IF(P57=0,"",IF(BN57=0,"",(BN57/P57)))</f>
        <v>0.44444444444444</v>
      </c>
      <c r="BP57" s="121">
        <v>1</v>
      </c>
      <c r="BQ57" s="122">
        <f>IFERROR(BP57/BN57,"-")</f>
        <v>0.25</v>
      </c>
      <c r="BR57" s="123">
        <v>2000</v>
      </c>
      <c r="BS57" s="124">
        <f>IFERROR(BR57/BN57,"-")</f>
        <v>500</v>
      </c>
      <c r="BT57" s="125">
        <v>1</v>
      </c>
      <c r="BU57" s="125"/>
      <c r="BV57" s="125"/>
      <c r="BW57" s="126">
        <v>1</v>
      </c>
      <c r="BX57" s="127">
        <f>IF(P57=0,"",IF(BW57=0,"",(BW57/P57)))</f>
        <v>0.11111111111111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2000</v>
      </c>
      <c r="CQ57" s="141">
        <v>2000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78"/>
      <c r="B58" s="191" t="s">
        <v>154</v>
      </c>
      <c r="C58" s="191"/>
      <c r="D58" s="191" t="s">
        <v>110</v>
      </c>
      <c r="E58" s="191" t="s">
        <v>111</v>
      </c>
      <c r="F58" s="191" t="s">
        <v>78</v>
      </c>
      <c r="G58" s="90"/>
      <c r="H58" s="90"/>
      <c r="I58" s="90"/>
      <c r="J58" s="182"/>
      <c r="K58" s="79">
        <v>41</v>
      </c>
      <c r="L58" s="79">
        <v>30</v>
      </c>
      <c r="M58" s="79">
        <v>3</v>
      </c>
      <c r="N58" s="91">
        <v>5</v>
      </c>
      <c r="O58" s="92">
        <v>0</v>
      </c>
      <c r="P58" s="93">
        <f>N58+O58</f>
        <v>5</v>
      </c>
      <c r="Q58" s="80">
        <f>IFERROR(P58/M58,"-")</f>
        <v>1.6666666666667</v>
      </c>
      <c r="R58" s="79">
        <v>2</v>
      </c>
      <c r="S58" s="79">
        <v>0</v>
      </c>
      <c r="T58" s="80">
        <f>IFERROR(R58/(P58),"-")</f>
        <v>0.4</v>
      </c>
      <c r="U58" s="188"/>
      <c r="V58" s="82">
        <v>3</v>
      </c>
      <c r="W58" s="80">
        <f>IF(P58=0,"-",V58/P58)</f>
        <v>0.6</v>
      </c>
      <c r="X58" s="187">
        <v>732000</v>
      </c>
      <c r="Y58" s="188">
        <f>IFERROR(X58/P58,"-")</f>
        <v>146400</v>
      </c>
      <c r="Z58" s="188">
        <f>IFERROR(X58/V58,"-")</f>
        <v>244000</v>
      </c>
      <c r="AA58" s="182"/>
      <c r="AB58" s="83"/>
      <c r="AC58" s="77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IFERROR(AO58/AM58,"-")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0.2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3</v>
      </c>
      <c r="BX58" s="127">
        <f>IF(P58=0,"",IF(BW58=0,"",(BW58/P58)))</f>
        <v>0.6</v>
      </c>
      <c r="BY58" s="128">
        <v>2</v>
      </c>
      <c r="BZ58" s="129">
        <f>IFERROR(BY58/BW58,"-")</f>
        <v>0.66666666666667</v>
      </c>
      <c r="CA58" s="130">
        <v>34000</v>
      </c>
      <c r="CB58" s="131">
        <f>IFERROR(CA58/BW58,"-")</f>
        <v>11333.333333333</v>
      </c>
      <c r="CC58" s="132"/>
      <c r="CD58" s="132">
        <v>1</v>
      </c>
      <c r="CE58" s="132">
        <v>1</v>
      </c>
      <c r="CF58" s="133">
        <v>1</v>
      </c>
      <c r="CG58" s="134">
        <f>IF(P58=0,"",IF(CF58=0,"",(CF58/P58)))</f>
        <v>0.2</v>
      </c>
      <c r="CH58" s="135">
        <v>1</v>
      </c>
      <c r="CI58" s="136">
        <f>IFERROR(CH58/CF58,"-")</f>
        <v>1</v>
      </c>
      <c r="CJ58" s="137">
        <v>706000</v>
      </c>
      <c r="CK58" s="138">
        <f>IFERROR(CJ58/CF58,"-")</f>
        <v>706000</v>
      </c>
      <c r="CL58" s="139"/>
      <c r="CM58" s="139"/>
      <c r="CN58" s="139">
        <v>1</v>
      </c>
      <c r="CO58" s="140">
        <v>3</v>
      </c>
      <c r="CP58" s="141">
        <v>732000</v>
      </c>
      <c r="CQ58" s="141">
        <v>706000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78">
        <f>AB59</f>
        <v>0</v>
      </c>
      <c r="B59" s="191" t="s">
        <v>155</v>
      </c>
      <c r="C59" s="191"/>
      <c r="D59" s="191" t="s">
        <v>81</v>
      </c>
      <c r="E59" s="191" t="s">
        <v>82</v>
      </c>
      <c r="F59" s="191" t="s">
        <v>65</v>
      </c>
      <c r="G59" s="90" t="s">
        <v>156</v>
      </c>
      <c r="H59" s="90" t="s">
        <v>88</v>
      </c>
      <c r="I59" s="193" t="s">
        <v>137</v>
      </c>
      <c r="J59" s="182">
        <v>96000</v>
      </c>
      <c r="K59" s="79">
        <v>0</v>
      </c>
      <c r="L59" s="79">
        <v>0</v>
      </c>
      <c r="M59" s="79">
        <v>17</v>
      </c>
      <c r="N59" s="91">
        <v>0</v>
      </c>
      <c r="O59" s="92">
        <v>0</v>
      </c>
      <c r="P59" s="93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188">
        <f>IFERROR(J59/SUM(N59:O60),"-")</f>
        <v>48000</v>
      </c>
      <c r="V59" s="82">
        <v>0</v>
      </c>
      <c r="W59" s="80" t="str">
        <f>IF(P59=0,"-",V59/P59)</f>
        <v>-</v>
      </c>
      <c r="X59" s="187">
        <v>0</v>
      </c>
      <c r="Y59" s="188" t="str">
        <f>IFERROR(X59/P59,"-")</f>
        <v>-</v>
      </c>
      <c r="Z59" s="188" t="str">
        <f>IFERROR(X59/V59,"-")</f>
        <v>-</v>
      </c>
      <c r="AA59" s="182">
        <f>SUM(X59:X60)-SUM(J59:J60)</f>
        <v>-96000</v>
      </c>
      <c r="AB59" s="83">
        <f>SUM(X59:X60)/SUM(J59:J60)</f>
        <v>0</v>
      </c>
      <c r="AC59" s="77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IFERROR(AO59/AM59,"-")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78"/>
      <c r="B60" s="191" t="s">
        <v>157</v>
      </c>
      <c r="C60" s="191"/>
      <c r="D60" s="191" t="s">
        <v>81</v>
      </c>
      <c r="E60" s="191" t="s">
        <v>82</v>
      </c>
      <c r="F60" s="191" t="s">
        <v>78</v>
      </c>
      <c r="G60" s="90"/>
      <c r="H60" s="90"/>
      <c r="I60" s="90"/>
      <c r="J60" s="182"/>
      <c r="K60" s="79">
        <v>23</v>
      </c>
      <c r="L60" s="79">
        <v>19</v>
      </c>
      <c r="M60" s="79">
        <v>1</v>
      </c>
      <c r="N60" s="91">
        <v>2</v>
      </c>
      <c r="O60" s="92">
        <v>0</v>
      </c>
      <c r="P60" s="93">
        <f>N60+O60</f>
        <v>2</v>
      </c>
      <c r="Q60" s="80">
        <f>IFERROR(P60/M60,"-")</f>
        <v>2</v>
      </c>
      <c r="R60" s="79">
        <v>0</v>
      </c>
      <c r="S60" s="79">
        <v>1</v>
      </c>
      <c r="T60" s="80">
        <f>IFERROR(R60/(P60),"-")</f>
        <v>0</v>
      </c>
      <c r="U60" s="188"/>
      <c r="V60" s="82">
        <v>0</v>
      </c>
      <c r="W60" s="80">
        <f>IF(P60=0,"-",V60/P60)</f>
        <v>0</v>
      </c>
      <c r="X60" s="187">
        <v>0</v>
      </c>
      <c r="Y60" s="188">
        <f>IFERROR(X60/P60,"-")</f>
        <v>0</v>
      </c>
      <c r="Z60" s="188" t="str">
        <f>IFERROR(X60/V60,"-")</f>
        <v>-</v>
      </c>
      <c r="AA60" s="182"/>
      <c r="AB60" s="83"/>
      <c r="AC60" s="77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IFERROR(AO60/AM60,"-")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2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6.6354166666667</v>
      </c>
      <c r="B61" s="191" t="s">
        <v>158</v>
      </c>
      <c r="C61" s="191"/>
      <c r="D61" s="191" t="s">
        <v>110</v>
      </c>
      <c r="E61" s="191" t="s">
        <v>111</v>
      </c>
      <c r="F61" s="191" t="s">
        <v>65</v>
      </c>
      <c r="G61" s="90" t="s">
        <v>156</v>
      </c>
      <c r="H61" s="90" t="s">
        <v>88</v>
      </c>
      <c r="I61" s="192" t="s">
        <v>68</v>
      </c>
      <c r="J61" s="182">
        <v>96000</v>
      </c>
      <c r="K61" s="79">
        <v>13</v>
      </c>
      <c r="L61" s="79">
        <v>0</v>
      </c>
      <c r="M61" s="79">
        <v>51</v>
      </c>
      <c r="N61" s="91">
        <v>4</v>
      </c>
      <c r="O61" s="92">
        <v>0</v>
      </c>
      <c r="P61" s="93">
        <f>N61+O61</f>
        <v>4</v>
      </c>
      <c r="Q61" s="80">
        <f>IFERROR(P61/M61,"-")</f>
        <v>0.07843137254902</v>
      </c>
      <c r="R61" s="79">
        <v>0</v>
      </c>
      <c r="S61" s="79">
        <v>0</v>
      </c>
      <c r="T61" s="80">
        <f>IFERROR(R61/(P61),"-")</f>
        <v>0</v>
      </c>
      <c r="U61" s="188">
        <f>IFERROR(J61/SUM(N61:O62),"-")</f>
        <v>12000</v>
      </c>
      <c r="V61" s="82">
        <v>0</v>
      </c>
      <c r="W61" s="80">
        <f>IF(P61=0,"-",V61/P61)</f>
        <v>0</v>
      </c>
      <c r="X61" s="187">
        <v>0</v>
      </c>
      <c r="Y61" s="188">
        <f>IFERROR(X61/P61,"-")</f>
        <v>0</v>
      </c>
      <c r="Z61" s="188" t="str">
        <f>IFERROR(X61/V61,"-")</f>
        <v>-</v>
      </c>
      <c r="AA61" s="182">
        <f>SUM(X61:X62)-SUM(J61:J62)</f>
        <v>541000</v>
      </c>
      <c r="AB61" s="83">
        <f>SUM(X61:X62)/SUM(J61:J62)</f>
        <v>6.6354166666667</v>
      </c>
      <c r="AC61" s="77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IFERROR(AO61/AM61,"-")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4</v>
      </c>
      <c r="BO61" s="120">
        <f>IF(P61=0,"",IF(BN61=0,"",(BN61/P61)))</f>
        <v>1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78"/>
      <c r="B62" s="191" t="s">
        <v>159</v>
      </c>
      <c r="C62" s="191"/>
      <c r="D62" s="191" t="s">
        <v>110</v>
      </c>
      <c r="E62" s="191" t="s">
        <v>111</v>
      </c>
      <c r="F62" s="191" t="s">
        <v>78</v>
      </c>
      <c r="G62" s="90"/>
      <c r="H62" s="90"/>
      <c r="I62" s="90"/>
      <c r="J62" s="182"/>
      <c r="K62" s="79">
        <v>29</v>
      </c>
      <c r="L62" s="79">
        <v>21</v>
      </c>
      <c r="M62" s="79">
        <v>1</v>
      </c>
      <c r="N62" s="91">
        <v>4</v>
      </c>
      <c r="O62" s="92">
        <v>0</v>
      </c>
      <c r="P62" s="93">
        <f>N62+O62</f>
        <v>4</v>
      </c>
      <c r="Q62" s="80">
        <f>IFERROR(P62/M62,"-")</f>
        <v>4</v>
      </c>
      <c r="R62" s="79">
        <v>1</v>
      </c>
      <c r="S62" s="79">
        <v>1</v>
      </c>
      <c r="T62" s="80">
        <f>IFERROR(R62/(P62),"-")</f>
        <v>0.25</v>
      </c>
      <c r="U62" s="188"/>
      <c r="V62" s="82">
        <v>2</v>
      </c>
      <c r="W62" s="80">
        <f>IF(P62=0,"-",V62/P62)</f>
        <v>0.5</v>
      </c>
      <c r="X62" s="187">
        <v>637000</v>
      </c>
      <c r="Y62" s="188">
        <f>IFERROR(X62/P62,"-")</f>
        <v>159250</v>
      </c>
      <c r="Z62" s="188">
        <f>IFERROR(X62/V62,"-")</f>
        <v>318500</v>
      </c>
      <c r="AA62" s="182"/>
      <c r="AB62" s="83"/>
      <c r="AC62" s="77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IFERROR(AO62/AM62,"-")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0.25</v>
      </c>
      <c r="BG62" s="112">
        <v>1</v>
      </c>
      <c r="BH62" s="114">
        <f>IFERROR(BG62/BE62,"-")</f>
        <v>1</v>
      </c>
      <c r="BI62" s="115">
        <v>157000</v>
      </c>
      <c r="BJ62" s="116">
        <f>IFERROR(BI62/BE62,"-")</f>
        <v>157000</v>
      </c>
      <c r="BK62" s="117"/>
      <c r="BL62" s="117"/>
      <c r="BM62" s="117">
        <v>1</v>
      </c>
      <c r="BN62" s="119">
        <v>2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>
        <v>1</v>
      </c>
      <c r="BZ62" s="129">
        <f>IFERROR(BY62/BW62,"-")</f>
        <v>1</v>
      </c>
      <c r="CA62" s="130">
        <v>480000</v>
      </c>
      <c r="CB62" s="131">
        <f>IFERROR(CA62/BW62,"-")</f>
        <v>480000</v>
      </c>
      <c r="CC62" s="132"/>
      <c r="CD62" s="132"/>
      <c r="CE62" s="132">
        <v>1</v>
      </c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2</v>
      </c>
      <c r="CP62" s="141">
        <v>637000</v>
      </c>
      <c r="CQ62" s="141">
        <v>480000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78">
        <f>AB63</f>
        <v>0.13333333333333</v>
      </c>
      <c r="B63" s="191" t="s">
        <v>160</v>
      </c>
      <c r="C63" s="191"/>
      <c r="D63" s="191" t="s">
        <v>161</v>
      </c>
      <c r="E63" s="191" t="s">
        <v>64</v>
      </c>
      <c r="F63" s="191" t="s">
        <v>65</v>
      </c>
      <c r="G63" s="90" t="s">
        <v>97</v>
      </c>
      <c r="H63" s="90" t="s">
        <v>162</v>
      </c>
      <c r="I63" s="90" t="s">
        <v>163</v>
      </c>
      <c r="J63" s="182">
        <v>60000</v>
      </c>
      <c r="K63" s="79">
        <v>7</v>
      </c>
      <c r="L63" s="79">
        <v>0</v>
      </c>
      <c r="M63" s="79">
        <v>31</v>
      </c>
      <c r="N63" s="91">
        <v>4</v>
      </c>
      <c r="O63" s="92">
        <v>0</v>
      </c>
      <c r="P63" s="93">
        <f>N63+O63</f>
        <v>4</v>
      </c>
      <c r="Q63" s="80">
        <f>IFERROR(P63/M63,"-")</f>
        <v>0.12903225806452</v>
      </c>
      <c r="R63" s="79">
        <v>0</v>
      </c>
      <c r="S63" s="79">
        <v>1</v>
      </c>
      <c r="T63" s="80">
        <f>IFERROR(R63/(P63),"-")</f>
        <v>0</v>
      </c>
      <c r="U63" s="188">
        <f>IFERROR(J63/SUM(N63:O64),"-")</f>
        <v>12000</v>
      </c>
      <c r="V63" s="82">
        <v>1</v>
      </c>
      <c r="W63" s="80">
        <f>IF(P63=0,"-",V63/P63)</f>
        <v>0.25</v>
      </c>
      <c r="X63" s="187">
        <v>3000</v>
      </c>
      <c r="Y63" s="188">
        <f>IFERROR(X63/P63,"-")</f>
        <v>750</v>
      </c>
      <c r="Z63" s="188">
        <f>IFERROR(X63/V63,"-")</f>
        <v>3000</v>
      </c>
      <c r="AA63" s="182">
        <f>SUM(X63:X64)-SUM(J63:J64)</f>
        <v>-52000</v>
      </c>
      <c r="AB63" s="83">
        <f>SUM(X63:X64)/SUM(J63:J64)</f>
        <v>0.13333333333333</v>
      </c>
      <c r="AC63" s="77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0.25</v>
      </c>
      <c r="AO63" s="100"/>
      <c r="AP63" s="102">
        <f>IFERROR(AO63/AM63,"-")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0.25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1</v>
      </c>
      <c r="BF63" s="113">
        <f>IF(P63=0,"",IF(BE63=0,"",(BE63/P63)))</f>
        <v>0.25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1</v>
      </c>
      <c r="BO63" s="120">
        <f>IF(P63=0,"",IF(BN63=0,"",(BN63/P63)))</f>
        <v>0.25</v>
      </c>
      <c r="BP63" s="121">
        <v>1</v>
      </c>
      <c r="BQ63" s="122">
        <f>IFERROR(BP63/BN63,"-")</f>
        <v>1</v>
      </c>
      <c r="BR63" s="123">
        <v>3000</v>
      </c>
      <c r="BS63" s="124">
        <f>IFERROR(BR63/BN63,"-")</f>
        <v>3000</v>
      </c>
      <c r="BT63" s="125">
        <v>1</v>
      </c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3000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78"/>
      <c r="B64" s="191" t="s">
        <v>164</v>
      </c>
      <c r="C64" s="191"/>
      <c r="D64" s="191" t="s">
        <v>161</v>
      </c>
      <c r="E64" s="191" t="s">
        <v>64</v>
      </c>
      <c r="F64" s="191" t="s">
        <v>78</v>
      </c>
      <c r="G64" s="90"/>
      <c r="H64" s="90"/>
      <c r="I64" s="90"/>
      <c r="J64" s="182"/>
      <c r="K64" s="79">
        <v>13</v>
      </c>
      <c r="L64" s="79">
        <v>11</v>
      </c>
      <c r="M64" s="79">
        <v>1</v>
      </c>
      <c r="N64" s="91">
        <v>1</v>
      </c>
      <c r="O64" s="92">
        <v>0</v>
      </c>
      <c r="P64" s="93">
        <f>N64+O64</f>
        <v>1</v>
      </c>
      <c r="Q64" s="80">
        <f>IFERROR(P64/M64,"-")</f>
        <v>1</v>
      </c>
      <c r="R64" s="79">
        <v>0</v>
      </c>
      <c r="S64" s="79">
        <v>1</v>
      </c>
      <c r="T64" s="80">
        <f>IFERROR(R64/(P64),"-")</f>
        <v>0</v>
      </c>
      <c r="U64" s="188"/>
      <c r="V64" s="82">
        <v>1</v>
      </c>
      <c r="W64" s="80">
        <f>IF(P64=0,"-",V64/P64)</f>
        <v>1</v>
      </c>
      <c r="X64" s="187">
        <v>5000</v>
      </c>
      <c r="Y64" s="188">
        <f>IFERROR(X64/P64,"-")</f>
        <v>5000</v>
      </c>
      <c r="Z64" s="188">
        <f>IFERROR(X64/V64,"-")</f>
        <v>5000</v>
      </c>
      <c r="AA64" s="182"/>
      <c r="AB64" s="83"/>
      <c r="AC64" s="77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IFERROR(AO64/AM64,"-")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1</v>
      </c>
      <c r="BG64" s="112">
        <v>1</v>
      </c>
      <c r="BH64" s="114">
        <f>IFERROR(BG64/BE64,"-")</f>
        <v>1</v>
      </c>
      <c r="BI64" s="115">
        <v>5000</v>
      </c>
      <c r="BJ64" s="116">
        <f>IFERROR(BI64/BE64,"-")</f>
        <v>5000</v>
      </c>
      <c r="BK64" s="117">
        <v>1</v>
      </c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5000</v>
      </c>
      <c r="CQ64" s="141">
        <v>5000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1.6833333333333</v>
      </c>
      <c r="B65" s="191" t="s">
        <v>165</v>
      </c>
      <c r="C65" s="191"/>
      <c r="D65" s="191" t="s">
        <v>161</v>
      </c>
      <c r="E65" s="191" t="s">
        <v>82</v>
      </c>
      <c r="F65" s="191" t="s">
        <v>65</v>
      </c>
      <c r="G65" s="90" t="s">
        <v>97</v>
      </c>
      <c r="H65" s="90" t="s">
        <v>162</v>
      </c>
      <c r="I65" s="90" t="s">
        <v>166</v>
      </c>
      <c r="J65" s="182">
        <v>60000</v>
      </c>
      <c r="K65" s="79">
        <v>10</v>
      </c>
      <c r="L65" s="79">
        <v>0</v>
      </c>
      <c r="M65" s="79">
        <v>44</v>
      </c>
      <c r="N65" s="91">
        <v>6</v>
      </c>
      <c r="O65" s="92">
        <v>0</v>
      </c>
      <c r="P65" s="93">
        <f>N65+O65</f>
        <v>6</v>
      </c>
      <c r="Q65" s="80">
        <f>IFERROR(P65/M65,"-")</f>
        <v>0.13636363636364</v>
      </c>
      <c r="R65" s="79">
        <v>0</v>
      </c>
      <c r="S65" s="79">
        <v>4</v>
      </c>
      <c r="T65" s="80">
        <f>IFERROR(R65/(P65),"-")</f>
        <v>0</v>
      </c>
      <c r="U65" s="188">
        <f>IFERROR(J65/SUM(N65:O66),"-")</f>
        <v>7500</v>
      </c>
      <c r="V65" s="82">
        <v>1</v>
      </c>
      <c r="W65" s="80">
        <f>IF(P65=0,"-",V65/P65)</f>
        <v>0.16666666666667</v>
      </c>
      <c r="X65" s="187">
        <v>3000</v>
      </c>
      <c r="Y65" s="188">
        <f>IFERROR(X65/P65,"-")</f>
        <v>500</v>
      </c>
      <c r="Z65" s="188">
        <f>IFERROR(X65/V65,"-")</f>
        <v>3000</v>
      </c>
      <c r="AA65" s="182">
        <f>SUM(X65:X66)-SUM(J65:J66)</f>
        <v>41000</v>
      </c>
      <c r="AB65" s="83">
        <f>SUM(X65:X66)/SUM(J65:J66)</f>
        <v>1.6833333333333</v>
      </c>
      <c r="AC65" s="77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IFERROR(AO65/AM65,"-")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4</v>
      </c>
      <c r="AW65" s="107">
        <f>IF(P65=0,"",IF(AV65=0,"",(AV65/P65)))</f>
        <v>0.66666666666667</v>
      </c>
      <c r="AX65" s="106">
        <v>1</v>
      </c>
      <c r="AY65" s="108">
        <f>IFERROR(AX65/AV65,"-")</f>
        <v>0.25</v>
      </c>
      <c r="AZ65" s="109">
        <v>3000</v>
      </c>
      <c r="BA65" s="110">
        <f>IFERROR(AZ65/AV65,"-")</f>
        <v>750</v>
      </c>
      <c r="BB65" s="111">
        <v>1</v>
      </c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0.16666666666667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0.16666666666667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78"/>
      <c r="B66" s="191" t="s">
        <v>167</v>
      </c>
      <c r="C66" s="191"/>
      <c r="D66" s="191" t="s">
        <v>161</v>
      </c>
      <c r="E66" s="191" t="s">
        <v>82</v>
      </c>
      <c r="F66" s="191" t="s">
        <v>78</v>
      </c>
      <c r="G66" s="90"/>
      <c r="H66" s="90"/>
      <c r="I66" s="90"/>
      <c r="J66" s="182"/>
      <c r="K66" s="79">
        <v>30</v>
      </c>
      <c r="L66" s="79">
        <v>14</v>
      </c>
      <c r="M66" s="79">
        <v>2</v>
      </c>
      <c r="N66" s="91">
        <v>2</v>
      </c>
      <c r="O66" s="92">
        <v>0</v>
      </c>
      <c r="P66" s="93">
        <f>N66+O66</f>
        <v>2</v>
      </c>
      <c r="Q66" s="80">
        <f>IFERROR(P66/M66,"-")</f>
        <v>1</v>
      </c>
      <c r="R66" s="79">
        <v>1</v>
      </c>
      <c r="S66" s="79">
        <v>0</v>
      </c>
      <c r="T66" s="80">
        <f>IFERROR(R66/(P66),"-")</f>
        <v>0.5</v>
      </c>
      <c r="U66" s="188"/>
      <c r="V66" s="82">
        <v>1</v>
      </c>
      <c r="W66" s="80">
        <f>IF(P66=0,"-",V66/P66)</f>
        <v>0.5</v>
      </c>
      <c r="X66" s="187">
        <v>98000</v>
      </c>
      <c r="Y66" s="188">
        <f>IFERROR(X66/P66,"-")</f>
        <v>49000</v>
      </c>
      <c r="Z66" s="188">
        <f>IFERROR(X66/V66,"-")</f>
        <v>98000</v>
      </c>
      <c r="AA66" s="182"/>
      <c r="AB66" s="83"/>
      <c r="AC66" s="77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IFERROR(AO66/AM66,"-")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0.5</v>
      </c>
      <c r="BY66" s="128">
        <v>1</v>
      </c>
      <c r="BZ66" s="129">
        <f>IFERROR(BY66/BW66,"-")</f>
        <v>1</v>
      </c>
      <c r="CA66" s="130">
        <v>98000</v>
      </c>
      <c r="CB66" s="131">
        <f>IFERROR(CA66/BW66,"-")</f>
        <v>98000</v>
      </c>
      <c r="CC66" s="132"/>
      <c r="CD66" s="132"/>
      <c r="CE66" s="132">
        <v>1</v>
      </c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98000</v>
      </c>
      <c r="CQ66" s="141">
        <v>98000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2.0733333333333</v>
      </c>
      <c r="B67" s="191" t="s">
        <v>168</v>
      </c>
      <c r="C67" s="191"/>
      <c r="D67" s="191" t="s">
        <v>169</v>
      </c>
      <c r="E67" s="191" t="s">
        <v>170</v>
      </c>
      <c r="F67" s="191" t="s">
        <v>65</v>
      </c>
      <c r="G67" s="90" t="s">
        <v>101</v>
      </c>
      <c r="H67" s="90" t="s">
        <v>171</v>
      </c>
      <c r="I67" s="193" t="s">
        <v>98</v>
      </c>
      <c r="J67" s="182">
        <v>150000</v>
      </c>
      <c r="K67" s="79">
        <v>0</v>
      </c>
      <c r="L67" s="79">
        <v>0</v>
      </c>
      <c r="M67" s="79">
        <v>15</v>
      </c>
      <c r="N67" s="91">
        <v>0</v>
      </c>
      <c r="O67" s="92">
        <v>0</v>
      </c>
      <c r="P67" s="93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188">
        <f>IFERROR(J67/SUM(N67:O72),"-")</f>
        <v>15000</v>
      </c>
      <c r="V67" s="82">
        <v>0</v>
      </c>
      <c r="W67" s="80" t="str">
        <f>IF(P67=0,"-",V67/P67)</f>
        <v>-</v>
      </c>
      <c r="X67" s="187">
        <v>0</v>
      </c>
      <c r="Y67" s="188" t="str">
        <f>IFERROR(X67/P67,"-")</f>
        <v>-</v>
      </c>
      <c r="Z67" s="188" t="str">
        <f>IFERROR(X67/V67,"-")</f>
        <v>-</v>
      </c>
      <c r="AA67" s="182">
        <f>SUM(X67:X72)-SUM(J67:J72)</f>
        <v>161000</v>
      </c>
      <c r="AB67" s="83">
        <f>SUM(X67:X72)/SUM(J67:J72)</f>
        <v>2.0733333333333</v>
      </c>
      <c r="AC67" s="77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IFERROR(AO67/AM67,"-")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78"/>
      <c r="B68" s="191" t="s">
        <v>172</v>
      </c>
      <c r="C68" s="191"/>
      <c r="D68" s="191" t="s">
        <v>169</v>
      </c>
      <c r="E68" s="191" t="s">
        <v>173</v>
      </c>
      <c r="F68" s="191" t="s">
        <v>65</v>
      </c>
      <c r="G68" s="90" t="s">
        <v>101</v>
      </c>
      <c r="H68" s="90" t="s">
        <v>171</v>
      </c>
      <c r="I68" s="192" t="s">
        <v>89</v>
      </c>
      <c r="J68" s="182"/>
      <c r="K68" s="79">
        <v>3</v>
      </c>
      <c r="L68" s="79">
        <v>0</v>
      </c>
      <c r="M68" s="79">
        <v>26</v>
      </c>
      <c r="N68" s="91">
        <v>0</v>
      </c>
      <c r="O68" s="92">
        <v>0</v>
      </c>
      <c r="P68" s="93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188"/>
      <c r="V68" s="82">
        <v>0</v>
      </c>
      <c r="W68" s="80" t="str">
        <f>IF(P68=0,"-",V68/P68)</f>
        <v>-</v>
      </c>
      <c r="X68" s="187">
        <v>0</v>
      </c>
      <c r="Y68" s="188" t="str">
        <f>IFERROR(X68/P68,"-")</f>
        <v>-</v>
      </c>
      <c r="Z68" s="188" t="str">
        <f>IFERROR(X68/V68,"-")</f>
        <v>-</v>
      </c>
      <c r="AA68" s="182"/>
      <c r="AB68" s="83"/>
      <c r="AC68" s="77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IFERROR(AO68/AM68,"-")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78"/>
      <c r="B69" s="191" t="s">
        <v>174</v>
      </c>
      <c r="C69" s="191"/>
      <c r="D69" s="191" t="s">
        <v>169</v>
      </c>
      <c r="E69" s="191" t="s">
        <v>175</v>
      </c>
      <c r="F69" s="191" t="s">
        <v>65</v>
      </c>
      <c r="G69" s="90" t="s">
        <v>101</v>
      </c>
      <c r="H69" s="90" t="s">
        <v>171</v>
      </c>
      <c r="I69" s="193" t="s">
        <v>137</v>
      </c>
      <c r="J69" s="182"/>
      <c r="K69" s="79">
        <v>8</v>
      </c>
      <c r="L69" s="79">
        <v>0</v>
      </c>
      <c r="M69" s="79">
        <v>32</v>
      </c>
      <c r="N69" s="91">
        <v>1</v>
      </c>
      <c r="O69" s="92">
        <v>0</v>
      </c>
      <c r="P69" s="93">
        <f>N69+O69</f>
        <v>1</v>
      </c>
      <c r="Q69" s="80">
        <f>IFERROR(P69/M69,"-")</f>
        <v>0.03125</v>
      </c>
      <c r="R69" s="79">
        <v>0</v>
      </c>
      <c r="S69" s="79">
        <v>1</v>
      </c>
      <c r="T69" s="80">
        <f>IFERROR(R69/(P69),"-")</f>
        <v>0</v>
      </c>
      <c r="U69" s="188"/>
      <c r="V69" s="82">
        <v>0</v>
      </c>
      <c r="W69" s="80">
        <f>IF(P69=0,"-",V69/P69)</f>
        <v>0</v>
      </c>
      <c r="X69" s="187">
        <v>0</v>
      </c>
      <c r="Y69" s="188">
        <f>IFERROR(X69/P69,"-")</f>
        <v>0</v>
      </c>
      <c r="Z69" s="188" t="str">
        <f>IFERROR(X69/V69,"-")</f>
        <v>-</v>
      </c>
      <c r="AA69" s="182"/>
      <c r="AB69" s="83"/>
      <c r="AC69" s="77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IFERROR(AO69/AM69,"-")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1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78"/>
      <c r="B70" s="191" t="s">
        <v>176</v>
      </c>
      <c r="C70" s="191"/>
      <c r="D70" s="191" t="s">
        <v>169</v>
      </c>
      <c r="E70" s="191" t="s">
        <v>177</v>
      </c>
      <c r="F70" s="191" t="s">
        <v>65</v>
      </c>
      <c r="G70" s="90" t="s">
        <v>101</v>
      </c>
      <c r="H70" s="90" t="s">
        <v>171</v>
      </c>
      <c r="I70" s="192" t="s">
        <v>68</v>
      </c>
      <c r="J70" s="182"/>
      <c r="K70" s="79">
        <v>3</v>
      </c>
      <c r="L70" s="79">
        <v>0</v>
      </c>
      <c r="M70" s="79">
        <v>57</v>
      </c>
      <c r="N70" s="91">
        <v>1</v>
      </c>
      <c r="O70" s="92">
        <v>0</v>
      </c>
      <c r="P70" s="93">
        <f>N70+O70</f>
        <v>1</v>
      </c>
      <c r="Q70" s="80">
        <f>IFERROR(P70/M70,"-")</f>
        <v>0.017543859649123</v>
      </c>
      <c r="R70" s="79">
        <v>0</v>
      </c>
      <c r="S70" s="79">
        <v>0</v>
      </c>
      <c r="T70" s="80">
        <f>IFERROR(R70/(P70),"-")</f>
        <v>0</v>
      </c>
      <c r="U70" s="188"/>
      <c r="V70" s="82">
        <v>0</v>
      </c>
      <c r="W70" s="80">
        <f>IF(P70=0,"-",V70/P70)</f>
        <v>0</v>
      </c>
      <c r="X70" s="187">
        <v>0</v>
      </c>
      <c r="Y70" s="188">
        <f>IFERROR(X70/P70,"-")</f>
        <v>0</v>
      </c>
      <c r="Z70" s="188" t="str">
        <f>IFERROR(X70/V70,"-")</f>
        <v>-</v>
      </c>
      <c r="AA70" s="182"/>
      <c r="AB70" s="83"/>
      <c r="AC70" s="77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1</v>
      </c>
      <c r="AO70" s="100"/>
      <c r="AP70" s="102">
        <f>IFERROR(AO70/AM70,"-")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78"/>
      <c r="B71" s="191" t="s">
        <v>178</v>
      </c>
      <c r="C71" s="191"/>
      <c r="D71" s="191" t="s">
        <v>169</v>
      </c>
      <c r="E71" s="191" t="s">
        <v>179</v>
      </c>
      <c r="F71" s="191" t="s">
        <v>65</v>
      </c>
      <c r="G71" s="90" t="s">
        <v>101</v>
      </c>
      <c r="H71" s="90" t="s">
        <v>171</v>
      </c>
      <c r="I71" s="193" t="s">
        <v>180</v>
      </c>
      <c r="J71" s="182"/>
      <c r="K71" s="79">
        <v>6</v>
      </c>
      <c r="L71" s="79">
        <v>0</v>
      </c>
      <c r="M71" s="79">
        <v>18</v>
      </c>
      <c r="N71" s="91">
        <v>4</v>
      </c>
      <c r="O71" s="92">
        <v>0</v>
      </c>
      <c r="P71" s="93">
        <f>N71+O71</f>
        <v>4</v>
      </c>
      <c r="Q71" s="80">
        <f>IFERROR(P71/M71,"-")</f>
        <v>0.22222222222222</v>
      </c>
      <c r="R71" s="79">
        <v>0</v>
      </c>
      <c r="S71" s="79">
        <v>2</v>
      </c>
      <c r="T71" s="80">
        <f>IFERROR(R71/(P71),"-")</f>
        <v>0</v>
      </c>
      <c r="U71" s="188"/>
      <c r="V71" s="82">
        <v>1</v>
      </c>
      <c r="W71" s="80">
        <f>IF(P71=0,"-",V71/P71)</f>
        <v>0.25</v>
      </c>
      <c r="X71" s="187">
        <v>5000</v>
      </c>
      <c r="Y71" s="188">
        <f>IFERROR(X71/P71,"-")</f>
        <v>1250</v>
      </c>
      <c r="Z71" s="188">
        <f>IFERROR(X71/V71,"-")</f>
        <v>5000</v>
      </c>
      <c r="AA71" s="182"/>
      <c r="AB71" s="83"/>
      <c r="AC71" s="77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IFERROR(AO71/AM71,"-")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3</v>
      </c>
      <c r="BF71" s="113">
        <f>IF(P71=0,"",IF(BE71=0,"",(BE71/P71)))</f>
        <v>0.75</v>
      </c>
      <c r="BG71" s="112">
        <v>1</v>
      </c>
      <c r="BH71" s="114">
        <f>IFERROR(BG71/BE71,"-")</f>
        <v>0.33333333333333</v>
      </c>
      <c r="BI71" s="115">
        <v>5000</v>
      </c>
      <c r="BJ71" s="116">
        <f>IFERROR(BI71/BE71,"-")</f>
        <v>1666.6666666667</v>
      </c>
      <c r="BK71" s="117">
        <v>1</v>
      </c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1</v>
      </c>
      <c r="BX71" s="127">
        <f>IF(P71=0,"",IF(BW71=0,"",(BW71/P71)))</f>
        <v>0.25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5000</v>
      </c>
      <c r="CQ71" s="141">
        <v>5000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78"/>
      <c r="B72" s="191" t="s">
        <v>181</v>
      </c>
      <c r="C72" s="191"/>
      <c r="D72" s="191" t="s">
        <v>77</v>
      </c>
      <c r="E72" s="191" t="s">
        <v>77</v>
      </c>
      <c r="F72" s="191" t="s">
        <v>78</v>
      </c>
      <c r="G72" s="90" t="s">
        <v>182</v>
      </c>
      <c r="H72" s="90"/>
      <c r="I72" s="90"/>
      <c r="J72" s="182"/>
      <c r="K72" s="79">
        <v>71</v>
      </c>
      <c r="L72" s="79">
        <v>27</v>
      </c>
      <c r="M72" s="79">
        <v>4</v>
      </c>
      <c r="N72" s="91">
        <v>4</v>
      </c>
      <c r="O72" s="92">
        <v>0</v>
      </c>
      <c r="P72" s="93">
        <f>N72+O72</f>
        <v>4</v>
      </c>
      <c r="Q72" s="80">
        <f>IFERROR(P72/M72,"-")</f>
        <v>1</v>
      </c>
      <c r="R72" s="79">
        <v>1</v>
      </c>
      <c r="S72" s="79">
        <v>1</v>
      </c>
      <c r="T72" s="80">
        <f>IFERROR(R72/(P72),"-")</f>
        <v>0.25</v>
      </c>
      <c r="U72" s="188"/>
      <c r="V72" s="82">
        <v>2</v>
      </c>
      <c r="W72" s="80">
        <f>IF(P72=0,"-",V72/P72)</f>
        <v>0.5</v>
      </c>
      <c r="X72" s="187">
        <v>306000</v>
      </c>
      <c r="Y72" s="188">
        <f>IFERROR(X72/P72,"-")</f>
        <v>76500</v>
      </c>
      <c r="Z72" s="188">
        <f>IFERROR(X72/V72,"-")</f>
        <v>153000</v>
      </c>
      <c r="AA72" s="182"/>
      <c r="AB72" s="83"/>
      <c r="AC72" s="77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IFERROR(AO72/AM72,"-")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0.25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0.25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0.25</v>
      </c>
      <c r="BY72" s="128">
        <v>1</v>
      </c>
      <c r="BZ72" s="129">
        <f>IFERROR(BY72/BW72,"-")</f>
        <v>1</v>
      </c>
      <c r="CA72" s="130">
        <v>3000</v>
      </c>
      <c r="CB72" s="131">
        <f>IFERROR(CA72/BW72,"-")</f>
        <v>3000</v>
      </c>
      <c r="CC72" s="132">
        <v>1</v>
      </c>
      <c r="CD72" s="132"/>
      <c r="CE72" s="132"/>
      <c r="CF72" s="133">
        <v>1</v>
      </c>
      <c r="CG72" s="134">
        <f>IF(P72=0,"",IF(CF72=0,"",(CF72/P72)))</f>
        <v>0.25</v>
      </c>
      <c r="CH72" s="135">
        <v>1</v>
      </c>
      <c r="CI72" s="136">
        <f>IFERROR(CH72/CF72,"-")</f>
        <v>1</v>
      </c>
      <c r="CJ72" s="137">
        <v>303000</v>
      </c>
      <c r="CK72" s="138">
        <f>IFERROR(CJ72/CF72,"-")</f>
        <v>303000</v>
      </c>
      <c r="CL72" s="139"/>
      <c r="CM72" s="139"/>
      <c r="CN72" s="139">
        <v>1</v>
      </c>
      <c r="CO72" s="140">
        <v>2</v>
      </c>
      <c r="CP72" s="141">
        <v>306000</v>
      </c>
      <c r="CQ72" s="141">
        <v>303000</v>
      </c>
      <c r="CR72" s="141"/>
      <c r="CS72" s="142" t="str">
        <f>IF(AND(CQ72=0,CR72=0),"",IF(AND(CQ72&lt;=100000,CR72&lt;=100000),"",IF(CQ72/CP72&gt;0.7,"男高",IF(CR72/CP72&gt;0.7,"女高",""))))</f>
        <v>男高</v>
      </c>
    </row>
    <row r="73" spans="1:98">
      <c r="A73" s="30">
        <f>AB73</f>
        <v>3.0461538461538</v>
      </c>
      <c r="B73" s="191" t="s">
        <v>183</v>
      </c>
      <c r="C73" s="191"/>
      <c r="D73" s="191" t="s">
        <v>184</v>
      </c>
      <c r="E73" s="191" t="s">
        <v>170</v>
      </c>
      <c r="F73" s="191" t="s">
        <v>65</v>
      </c>
      <c r="G73" s="90" t="s">
        <v>97</v>
      </c>
      <c r="H73" s="90" t="s">
        <v>185</v>
      </c>
      <c r="I73" s="90" t="s">
        <v>186</v>
      </c>
      <c r="J73" s="183">
        <v>780000</v>
      </c>
      <c r="K73" s="34">
        <v>16</v>
      </c>
      <c r="L73" s="34">
        <v>0</v>
      </c>
      <c r="M73" s="31">
        <v>61</v>
      </c>
      <c r="N73" s="23">
        <v>4</v>
      </c>
      <c r="O73" s="23">
        <v>0</v>
      </c>
      <c r="P73" s="23">
        <f>N73+O73</f>
        <v>4</v>
      </c>
      <c r="Q73" s="32">
        <f>IFERROR(P73/M73,"-")</f>
        <v>0.065573770491803</v>
      </c>
      <c r="R73" s="32">
        <v>0</v>
      </c>
      <c r="S73" s="23">
        <v>1</v>
      </c>
      <c r="T73" s="32">
        <f>IFERROR(R73/(P73),"-")</f>
        <v>0</v>
      </c>
      <c r="U73" s="189">
        <f>IFERROR(J73/SUM(N73:O76),"-")</f>
        <v>13684.210526316</v>
      </c>
      <c r="V73" s="25">
        <v>0</v>
      </c>
      <c r="W73" s="25">
        <f>IF(P73=0,"-",V73/P73)</f>
        <v>0</v>
      </c>
      <c r="X73" s="189">
        <v>0</v>
      </c>
      <c r="Y73" s="189">
        <f>IFERROR(X73/P73,"-")</f>
        <v>0</v>
      </c>
      <c r="Z73" s="189" t="str">
        <f>IFERROR(X73/V73,"-")</f>
        <v>-</v>
      </c>
      <c r="AA73" s="189">
        <f>SUM(X73:X76)-SUM(J73:J76)</f>
        <v>1596000</v>
      </c>
      <c r="AB73" s="33">
        <f>SUM(X73:X76)/SUM(J73:J76)</f>
        <v>3.0461538461538</v>
      </c>
      <c r="AC73" s="57"/>
      <c r="AD73" s="61">
        <v>2</v>
      </c>
      <c r="AE73" s="62">
        <f>IF(P73=0,"",IF(AD73=0,"",(AD73/P73)))</f>
        <v>0.5</v>
      </c>
      <c r="AF73" s="61"/>
      <c r="AG73" s="65">
        <f>IFERROR(AF73/AD73,"-")</f>
        <v>0</v>
      </c>
      <c r="AH73" s="66"/>
      <c r="AI73" s="67">
        <f>IFERROR(AH73/AD73,"-")</f>
        <v>0</v>
      </c>
      <c r="AJ73" s="68"/>
      <c r="AK73" s="68"/>
      <c r="AL73" s="68"/>
      <c r="AM73" s="61"/>
      <c r="AN73" s="62">
        <f>IF(P73=0,"",IF(AM73=0,"",(AM73/P73)))</f>
        <v>0</v>
      </c>
      <c r="AO73" s="61"/>
      <c r="AP73" s="65" t="str">
        <f>IFERROR(AO73/AM73,"-")</f>
        <v>-</v>
      </c>
      <c r="AQ73" s="66"/>
      <c r="AR73" s="67" t="str">
        <f>IFERROR(AQ73/AM73,"-")</f>
        <v>-</v>
      </c>
      <c r="AS73" s="68"/>
      <c r="AT73" s="68"/>
      <c r="AU73" s="68"/>
      <c r="AV73" s="61"/>
      <c r="AW73" s="62">
        <f>IF(P73=0,"",IF(AV73=0,"",(AV73/P73)))</f>
        <v>0</v>
      </c>
      <c r="AX73" s="61"/>
      <c r="AY73" s="65" t="str">
        <f>IFERROR(AX73/AV73,"-")</f>
        <v>-</v>
      </c>
      <c r="AZ73" s="66"/>
      <c r="BA73" s="67" t="str">
        <f>IFERROR(AZ73/AV73,"-")</f>
        <v>-</v>
      </c>
      <c r="BB73" s="68"/>
      <c r="BC73" s="68"/>
      <c r="BD73" s="68"/>
      <c r="BE73" s="61"/>
      <c r="BF73" s="62">
        <f>IF(P73=0,"",IF(BE73=0,"",(BE73/P73)))</f>
        <v>0</v>
      </c>
      <c r="BG73" s="61"/>
      <c r="BH73" s="65" t="str">
        <f>IFERROR(BG73/BE73,"-")</f>
        <v>-</v>
      </c>
      <c r="BI73" s="66"/>
      <c r="BJ73" s="67" t="str">
        <f>IFERROR(BI73/BE73,"-")</f>
        <v>-</v>
      </c>
      <c r="BK73" s="68"/>
      <c r="BL73" s="68"/>
      <c r="BM73" s="68"/>
      <c r="BN73" s="63">
        <v>2</v>
      </c>
      <c r="BO73" s="64">
        <f>IF(P73=0,"",IF(BN73=0,"",(BN73/P73)))</f>
        <v>0.5</v>
      </c>
      <c r="BP73" s="61"/>
      <c r="BQ73" s="65">
        <f>IFERROR(BP73/BN73,"-")</f>
        <v>0</v>
      </c>
      <c r="BR73" s="66"/>
      <c r="BS73" s="67">
        <f>IFERROR(BR73/BN73,"-")</f>
        <v>0</v>
      </c>
      <c r="BT73" s="68"/>
      <c r="BU73" s="68"/>
      <c r="BV73" s="68"/>
      <c r="BW73" s="63"/>
      <c r="BX73" s="64">
        <f>IF(P73=0,"",IF(BW73=0,"",(BW73/P73)))</f>
        <v>0</v>
      </c>
      <c r="BY73" s="61"/>
      <c r="BZ73" s="65" t="str">
        <f>IFERROR(BY73/BW73,"-")</f>
        <v>-</v>
      </c>
      <c r="CA73" s="66"/>
      <c r="CB73" s="67" t="str">
        <f>IFERROR(CA73/BW73,"-")</f>
        <v>-</v>
      </c>
      <c r="CC73" s="68"/>
      <c r="CD73" s="68"/>
      <c r="CE73" s="68"/>
      <c r="CF73" s="63"/>
      <c r="CG73" s="64">
        <f>IF(P73=0,"",IF(CF73=0,"",(CF73/P73)))</f>
        <v>0</v>
      </c>
      <c r="CH73" s="61"/>
      <c r="CI73" s="65" t="str">
        <f>IFERROR(CH73/CF73,"-")</f>
        <v>-</v>
      </c>
      <c r="CJ73" s="66"/>
      <c r="CK73" s="67" t="str">
        <f>IFERROR(CJ73/CF73,"-")</f>
        <v>-</v>
      </c>
      <c r="CL73" s="68"/>
      <c r="CM73" s="68"/>
      <c r="CN73" s="68"/>
      <c r="CO73" s="69">
        <v>0</v>
      </c>
      <c r="CP73" s="66">
        <v>0</v>
      </c>
      <c r="CQ73" s="66"/>
      <c r="CR73" s="66"/>
      <c r="CS73" s="70" t="str">
        <f>IF(AND(CQ73=0,CR73=0),"",IF(AND(CQ73&lt;=100000,CR73&lt;=100000),"",IF(CQ73/CP73&gt;0.7,"男高",IF(CR73/CP73&gt;0.7,"女高",""))))</f>
        <v/>
      </c>
    </row>
    <row r="74" spans="1:98">
      <c r="A74" s="30"/>
      <c r="B74" s="191" t="s">
        <v>187</v>
      </c>
      <c r="C74" s="191"/>
      <c r="D74" s="191" t="s">
        <v>188</v>
      </c>
      <c r="E74" s="191" t="s">
        <v>173</v>
      </c>
      <c r="F74" s="191" t="s">
        <v>65</v>
      </c>
      <c r="G74" s="36" t="s">
        <v>97</v>
      </c>
      <c r="H74" s="36" t="s">
        <v>189</v>
      </c>
      <c r="I74" s="73"/>
      <c r="J74" s="184"/>
      <c r="K74" s="34">
        <v>8</v>
      </c>
      <c r="L74" s="34">
        <v>0</v>
      </c>
      <c r="M74" s="31">
        <v>35</v>
      </c>
      <c r="N74" s="23">
        <v>3</v>
      </c>
      <c r="O74" s="23">
        <v>0</v>
      </c>
      <c r="P74" s="23">
        <f>N74+O74</f>
        <v>3</v>
      </c>
      <c r="Q74" s="32">
        <f>IFERROR(P74/M74,"-")</f>
        <v>0.085714285714286</v>
      </c>
      <c r="R74" s="32">
        <v>0</v>
      </c>
      <c r="S74" s="23">
        <v>3</v>
      </c>
      <c r="T74" s="32">
        <f>IFERROR(R74/(P74),"-")</f>
        <v>0</v>
      </c>
      <c r="U74" s="189"/>
      <c r="V74" s="25">
        <v>0</v>
      </c>
      <c r="W74" s="25">
        <f>IF(P74=0,"-",V74/P74)</f>
        <v>0</v>
      </c>
      <c r="X74" s="189">
        <v>0</v>
      </c>
      <c r="Y74" s="189">
        <f>IFERROR(X74/P74,"-")</f>
        <v>0</v>
      </c>
      <c r="Z74" s="189" t="str">
        <f>IFERROR(X74/V74,"-")</f>
        <v>-</v>
      </c>
      <c r="AA74" s="189"/>
      <c r="AB74" s="33"/>
      <c r="AC74" s="59"/>
      <c r="AD74" s="61"/>
      <c r="AE74" s="62">
        <f>IF(P74=0,"",IF(AD74=0,"",(AD74/P74)))</f>
        <v>0</v>
      </c>
      <c r="AF74" s="61"/>
      <c r="AG74" s="65" t="str">
        <f>IFERROR(AF74/AD74,"-")</f>
        <v>-</v>
      </c>
      <c r="AH74" s="66"/>
      <c r="AI74" s="67" t="str">
        <f>IFERROR(AH74/AD74,"-")</f>
        <v>-</v>
      </c>
      <c r="AJ74" s="68"/>
      <c r="AK74" s="68"/>
      <c r="AL74" s="68"/>
      <c r="AM74" s="61"/>
      <c r="AN74" s="62">
        <f>IF(P74=0,"",IF(AM74=0,"",(AM74/P74)))</f>
        <v>0</v>
      </c>
      <c r="AO74" s="61"/>
      <c r="AP74" s="65" t="str">
        <f>IFERROR(AO74/AM74,"-")</f>
        <v>-</v>
      </c>
      <c r="AQ74" s="66"/>
      <c r="AR74" s="67" t="str">
        <f>IFERROR(AQ74/AM74,"-")</f>
        <v>-</v>
      </c>
      <c r="AS74" s="68"/>
      <c r="AT74" s="68"/>
      <c r="AU74" s="68"/>
      <c r="AV74" s="61">
        <v>2</v>
      </c>
      <c r="AW74" s="62">
        <f>IF(P74=0,"",IF(AV74=0,"",(AV74/P74)))</f>
        <v>0.66666666666667</v>
      </c>
      <c r="AX74" s="61"/>
      <c r="AY74" s="65">
        <f>IFERROR(AX74/AV74,"-")</f>
        <v>0</v>
      </c>
      <c r="AZ74" s="66"/>
      <c r="BA74" s="67">
        <f>IFERROR(AZ74/AV74,"-")</f>
        <v>0</v>
      </c>
      <c r="BB74" s="68"/>
      <c r="BC74" s="68"/>
      <c r="BD74" s="68"/>
      <c r="BE74" s="61"/>
      <c r="BF74" s="62">
        <f>IF(P74=0,"",IF(BE74=0,"",(BE74/P74)))</f>
        <v>0</v>
      </c>
      <c r="BG74" s="61"/>
      <c r="BH74" s="65" t="str">
        <f>IFERROR(BG74/BE74,"-")</f>
        <v>-</v>
      </c>
      <c r="BI74" s="66"/>
      <c r="BJ74" s="67" t="str">
        <f>IFERROR(BI74/BE74,"-")</f>
        <v>-</v>
      </c>
      <c r="BK74" s="68"/>
      <c r="BL74" s="68"/>
      <c r="BM74" s="68"/>
      <c r="BN74" s="63">
        <v>1</v>
      </c>
      <c r="BO74" s="64">
        <f>IF(P74=0,"",IF(BN74=0,"",(BN74/P74)))</f>
        <v>0.33333333333333</v>
      </c>
      <c r="BP74" s="61"/>
      <c r="BQ74" s="65">
        <f>IFERROR(BP74/BN74,"-")</f>
        <v>0</v>
      </c>
      <c r="BR74" s="66"/>
      <c r="BS74" s="67">
        <f>IFERROR(BR74/BN74,"-")</f>
        <v>0</v>
      </c>
      <c r="BT74" s="68"/>
      <c r="BU74" s="68"/>
      <c r="BV74" s="68"/>
      <c r="BW74" s="63"/>
      <c r="BX74" s="64">
        <f>IF(P74=0,"",IF(BW74=0,"",(BW74/P74)))</f>
        <v>0</v>
      </c>
      <c r="BY74" s="61"/>
      <c r="BZ74" s="65" t="str">
        <f>IFERROR(BY74/BW74,"-")</f>
        <v>-</v>
      </c>
      <c r="CA74" s="66"/>
      <c r="CB74" s="67" t="str">
        <f>IFERROR(CA74/BW74,"-")</f>
        <v>-</v>
      </c>
      <c r="CC74" s="68"/>
      <c r="CD74" s="68"/>
      <c r="CE74" s="68"/>
      <c r="CF74" s="63"/>
      <c r="CG74" s="64">
        <f>IF(P74=0,"",IF(CF74=0,"",(CF74/P74)))</f>
        <v>0</v>
      </c>
      <c r="CH74" s="61"/>
      <c r="CI74" s="65" t="str">
        <f>IFERROR(CH74/CF74,"-")</f>
        <v>-</v>
      </c>
      <c r="CJ74" s="66"/>
      <c r="CK74" s="67" t="str">
        <f>IFERROR(CJ74/CF74,"-")</f>
        <v>-</v>
      </c>
      <c r="CL74" s="68"/>
      <c r="CM74" s="68"/>
      <c r="CN74" s="68"/>
      <c r="CO74" s="69">
        <v>0</v>
      </c>
      <c r="CP74" s="66">
        <v>0</v>
      </c>
      <c r="CQ74" s="66"/>
      <c r="CR74" s="66"/>
      <c r="CS74" s="70" t="str">
        <f>IF(AND(CQ74=0,CR74=0),"",IF(AND(CQ74&lt;=100000,CR74&lt;=100000),"",IF(CQ74/CP74&gt;0.7,"男高",IF(CR74/CP74&gt;0.7,"女高",""))))</f>
        <v/>
      </c>
    </row>
    <row r="75" spans="1:98">
      <c r="A75" s="19"/>
      <c r="B75" s="191" t="s">
        <v>190</v>
      </c>
      <c r="C75" s="191"/>
      <c r="D75" s="191" t="s">
        <v>184</v>
      </c>
      <c r="E75" s="191" t="s">
        <v>179</v>
      </c>
      <c r="F75" s="191" t="s">
        <v>65</v>
      </c>
      <c r="G75" s="40" t="s">
        <v>97</v>
      </c>
      <c r="H75" s="40" t="s">
        <v>191</v>
      </c>
      <c r="I75" s="40"/>
      <c r="J75" s="185"/>
      <c r="K75" s="41">
        <v>35</v>
      </c>
      <c r="L75" s="41">
        <v>0</v>
      </c>
      <c r="M75" s="41">
        <v>149</v>
      </c>
      <c r="N75" s="41">
        <v>15</v>
      </c>
      <c r="O75" s="41">
        <v>0</v>
      </c>
      <c r="P75" s="41">
        <f>N75+O75</f>
        <v>15</v>
      </c>
      <c r="Q75" s="42">
        <f>IFERROR(P75/M75,"-")</f>
        <v>0.1006711409396</v>
      </c>
      <c r="R75" s="76">
        <v>0</v>
      </c>
      <c r="S75" s="76">
        <v>9</v>
      </c>
      <c r="T75" s="42">
        <f>IFERROR(R75/(P75),"-")</f>
        <v>0</v>
      </c>
      <c r="U75" s="190"/>
      <c r="V75" s="44">
        <v>2</v>
      </c>
      <c r="W75" s="42">
        <f>IF(P75=0,"-",V75/P75)</f>
        <v>0.13333333333333</v>
      </c>
      <c r="X75" s="185">
        <v>71000</v>
      </c>
      <c r="Y75" s="185">
        <f>IFERROR(X75/P75,"-")</f>
        <v>4733.3333333333</v>
      </c>
      <c r="Z75" s="185">
        <f>IFERROR(X75/V75,"-")</f>
        <v>35500</v>
      </c>
      <c r="AA75" s="185"/>
      <c r="AB75" s="45"/>
      <c r="AC75" s="58"/>
      <c r="AD75" s="60"/>
      <c r="AE75" s="60">
        <f>IF(P75=0,"",IF(AD75=0,"",(AD75/P75)))</f>
        <v>0</v>
      </c>
      <c r="AF75" s="60"/>
      <c r="AG75" s="60" t="str">
        <f>IFERROR(AF75/AD75,"-")</f>
        <v>-</v>
      </c>
      <c r="AH75" s="60"/>
      <c r="AI75" s="60" t="str">
        <f>IFERROR(AH75/AD75,"-")</f>
        <v>-</v>
      </c>
      <c r="AJ75" s="60"/>
      <c r="AK75" s="60"/>
      <c r="AL75" s="60"/>
      <c r="AM75" s="60"/>
      <c r="AN75" s="60">
        <f>IF(P75=0,"",IF(AM75=0,"",(AM75/P75)))</f>
        <v>0</v>
      </c>
      <c r="AO75" s="60"/>
      <c r="AP75" s="60" t="str">
        <f>IFERROR(AO75/AM75,"-")</f>
        <v>-</v>
      </c>
      <c r="AQ75" s="60"/>
      <c r="AR75" s="60" t="str">
        <f>IFERROR(AQ75/AM75,"-")</f>
        <v>-</v>
      </c>
      <c r="AS75" s="60"/>
      <c r="AT75" s="60"/>
      <c r="AU75" s="60"/>
      <c r="AV75" s="60"/>
      <c r="AW75" s="60">
        <f>IF(P75=0,"",IF(AV75=0,"",(AV75/P75)))</f>
        <v>0</v>
      </c>
      <c r="AX75" s="60"/>
      <c r="AY75" s="60" t="str">
        <f>IFERROR(AX75/AV75,"-")</f>
        <v>-</v>
      </c>
      <c r="AZ75" s="60"/>
      <c r="BA75" s="60" t="str">
        <f>IFERROR(AZ75/AV75,"-")</f>
        <v>-</v>
      </c>
      <c r="BB75" s="60"/>
      <c r="BC75" s="60"/>
      <c r="BD75" s="60"/>
      <c r="BE75" s="60">
        <v>3</v>
      </c>
      <c r="BF75" s="60">
        <f>IF(P75=0,"",IF(BE75=0,"",(BE75/P75)))</f>
        <v>0.2</v>
      </c>
      <c r="BG75" s="60"/>
      <c r="BH75" s="60">
        <f>IFERROR(BG75/BE75,"-")</f>
        <v>0</v>
      </c>
      <c r="BI75" s="60"/>
      <c r="BJ75" s="60">
        <f>IFERROR(BI75/BE75,"-")</f>
        <v>0</v>
      </c>
      <c r="BK75" s="60"/>
      <c r="BL75" s="60"/>
      <c r="BM75" s="60"/>
      <c r="BN75" s="60">
        <v>8</v>
      </c>
      <c r="BO75" s="60">
        <f>IF(P75=0,"",IF(BN75=0,"",(BN75/P75)))</f>
        <v>0.53333333333333</v>
      </c>
      <c r="BP75" s="60">
        <v>1</v>
      </c>
      <c r="BQ75" s="60">
        <f>IFERROR(BP75/BN75,"-")</f>
        <v>0.125</v>
      </c>
      <c r="BR75" s="60">
        <v>20000</v>
      </c>
      <c r="BS75" s="60">
        <f>IFERROR(BR75/BN75,"-")</f>
        <v>2500</v>
      </c>
      <c r="BT75" s="60"/>
      <c r="BU75" s="60"/>
      <c r="BV75" s="60">
        <v>1</v>
      </c>
      <c r="BW75" s="60">
        <v>4</v>
      </c>
      <c r="BX75" s="60">
        <f>IF(P75=0,"",IF(BW75=0,"",(BW75/P75)))</f>
        <v>0.26666666666667</v>
      </c>
      <c r="BY75" s="60">
        <v>1</v>
      </c>
      <c r="BZ75" s="60">
        <f>IFERROR(BY75/BW75,"-")</f>
        <v>0.25</v>
      </c>
      <c r="CA75" s="60">
        <v>51000</v>
      </c>
      <c r="CB75" s="60">
        <f>IFERROR(CA75/BW75,"-")</f>
        <v>12750</v>
      </c>
      <c r="CC75" s="60"/>
      <c r="CD75" s="60"/>
      <c r="CE75" s="60">
        <v>1</v>
      </c>
      <c r="CF75" s="60"/>
      <c r="CG75" s="60">
        <f>IF(P75=0,"",IF(CF75=0,"",(CF75/P75)))</f>
        <v>0</v>
      </c>
      <c r="CH75" s="60"/>
      <c r="CI75" s="60" t="str">
        <f>IFERROR(CH75/CF75,"-")</f>
        <v>-</v>
      </c>
      <c r="CJ75" s="60"/>
      <c r="CK75" s="60" t="str">
        <f>IFERROR(CJ75/CF75,"-")</f>
        <v>-</v>
      </c>
      <c r="CL75" s="60"/>
      <c r="CM75" s="60"/>
      <c r="CN75" s="60"/>
      <c r="CO75" s="60">
        <v>2</v>
      </c>
      <c r="CP75" s="60">
        <v>71000</v>
      </c>
      <c r="CQ75" s="60">
        <v>51000</v>
      </c>
      <c r="CR75" s="60"/>
      <c r="CS75" s="60" t="str">
        <f>IF(AND(CQ75=0,CR75=0),"",IF(AND(CQ75&lt;=100000,CR75&lt;=100000),"",IF(CQ75/CP75&gt;0.7,"男高",IF(CR75/CP75&gt;0.7,"女高",""))))</f>
        <v/>
      </c>
    </row>
    <row r="76" spans="1:98">
      <c r="B76" s="191" t="s">
        <v>192</v>
      </c>
      <c r="C76" s="191"/>
      <c r="D76" s="191" t="s">
        <v>77</v>
      </c>
      <c r="E76" s="191" t="s">
        <v>77</v>
      </c>
      <c r="F76" s="191" t="s">
        <v>78</v>
      </c>
      <c r="G76" s="72"/>
      <c r="H76" s="72"/>
      <c r="I76" s="72"/>
      <c r="K76" s="72">
        <v>193</v>
      </c>
      <c r="L76" s="72">
        <v>131</v>
      </c>
      <c r="M76" s="72">
        <v>38</v>
      </c>
      <c r="N76" s="72">
        <v>35</v>
      </c>
      <c r="O76" s="72">
        <v>0</v>
      </c>
      <c r="P76" s="72">
        <f>N76+O76</f>
        <v>35</v>
      </c>
      <c r="Q76" s="72">
        <f>IFERROR(P76/M76,"-")</f>
        <v>0.92105263157895</v>
      </c>
      <c r="R76" s="72">
        <v>6</v>
      </c>
      <c r="S76" s="72">
        <v>7</v>
      </c>
      <c r="T76" s="72">
        <f>IFERROR(R76/(P76),"-")</f>
        <v>0.17142857142857</v>
      </c>
      <c r="V76" s="72">
        <v>13</v>
      </c>
      <c r="W76" s="72">
        <f>IF(P76=0,"-",V76/P76)</f>
        <v>0.37142857142857</v>
      </c>
      <c r="X76" s="72">
        <v>2305000</v>
      </c>
      <c r="Y76" s="72">
        <f>IFERROR(X76/P76,"-")</f>
        <v>65857.142857143</v>
      </c>
      <c r="Z76" s="72">
        <f>IFERROR(X76/V76,"-")</f>
        <v>177307.69230769</v>
      </c>
      <c r="AD76" s="72">
        <v>1</v>
      </c>
      <c r="AE76" s="72">
        <f>IF(P76=0,"",IF(AD76=0,"",(AD76/P76)))</f>
        <v>0.028571428571429</v>
      </c>
      <c r="AF76" s="72"/>
      <c r="AG76" s="72">
        <f>IFERROR(AF76/AD76,"-")</f>
        <v>0</v>
      </c>
      <c r="AH76" s="72"/>
      <c r="AI76" s="72">
        <f>IFERROR(AH76/AD76,"-")</f>
        <v>0</v>
      </c>
      <c r="AJ76" s="72"/>
      <c r="AK76" s="72"/>
      <c r="AL76" s="72"/>
      <c r="AM76" s="72"/>
      <c r="AN76" s="72">
        <f>IF(P76=0,"",IF(AM76=0,"",(AM76/P76)))</f>
        <v>0</v>
      </c>
      <c r="AO76" s="72"/>
      <c r="AP76" s="72" t="str">
        <f>IFERROR(AO76/AM76,"-")</f>
        <v>-</v>
      </c>
      <c r="AQ76" s="72"/>
      <c r="AR76" s="72" t="str">
        <f>IFERROR(AQ76/AM76,"-")</f>
        <v>-</v>
      </c>
      <c r="AS76" s="72"/>
      <c r="AT76" s="72"/>
      <c r="AU76" s="72"/>
      <c r="AV76" s="72"/>
      <c r="AW76" s="72">
        <f>IF(P76=0,"",IF(AV76=0,"",(AV76/P76)))</f>
        <v>0</v>
      </c>
      <c r="AX76" s="72"/>
      <c r="AY76" s="72" t="str">
        <f>IFERROR(AX76/AV76,"-")</f>
        <v>-</v>
      </c>
      <c r="AZ76" s="72"/>
      <c r="BA76" s="72" t="str">
        <f>IFERROR(AZ76/AV76,"-")</f>
        <v>-</v>
      </c>
      <c r="BB76" s="72"/>
      <c r="BC76" s="72"/>
      <c r="BD76" s="72"/>
      <c r="BE76" s="72">
        <v>4</v>
      </c>
      <c r="BF76" s="72">
        <f>IF(P76=0,"",IF(BE76=0,"",(BE76/P76)))</f>
        <v>0.11428571428571</v>
      </c>
      <c r="BG76" s="72">
        <v>1</v>
      </c>
      <c r="BH76" s="72">
        <f>IFERROR(BG76/BE76,"-")</f>
        <v>0.25</v>
      </c>
      <c r="BI76" s="72">
        <v>858000</v>
      </c>
      <c r="BJ76" s="72">
        <f>IFERROR(BI76/BE76,"-")</f>
        <v>214500</v>
      </c>
      <c r="BK76" s="72"/>
      <c r="BL76" s="72"/>
      <c r="BM76" s="72">
        <v>1</v>
      </c>
      <c r="BN76" s="72">
        <v>18</v>
      </c>
      <c r="BO76" s="72">
        <f>IF(P76=0,"",IF(BN76=0,"",(BN76/P76)))</f>
        <v>0.51428571428571</v>
      </c>
      <c r="BP76" s="72">
        <v>7</v>
      </c>
      <c r="BQ76" s="72">
        <f>IFERROR(BP76/BN76,"-")</f>
        <v>0.38888888888889</v>
      </c>
      <c r="BR76" s="72">
        <v>326000</v>
      </c>
      <c r="BS76" s="72">
        <f>IFERROR(BR76/BN76,"-")</f>
        <v>18111.111111111</v>
      </c>
      <c r="BT76" s="72">
        <v>2</v>
      </c>
      <c r="BU76" s="72">
        <v>2</v>
      </c>
      <c r="BV76" s="72">
        <v>3</v>
      </c>
      <c r="BW76" s="72">
        <v>8</v>
      </c>
      <c r="BX76" s="72">
        <f>IF(P76=0,"",IF(BW76=0,"",(BW76/P76)))</f>
        <v>0.22857142857143</v>
      </c>
      <c r="BY76" s="72">
        <v>4</v>
      </c>
      <c r="BZ76" s="72">
        <f>IFERROR(BY76/BW76,"-")</f>
        <v>0.5</v>
      </c>
      <c r="CA76" s="72">
        <v>663000</v>
      </c>
      <c r="CB76" s="72">
        <f>IFERROR(CA76/BW76,"-")</f>
        <v>82875</v>
      </c>
      <c r="CC76" s="72">
        <v>2</v>
      </c>
      <c r="CD76" s="72"/>
      <c r="CE76" s="72">
        <v>2</v>
      </c>
      <c r="CF76" s="72">
        <v>4</v>
      </c>
      <c r="CG76" s="72">
        <f>IF(P76=0,"",IF(CF76=0,"",(CF76/P76)))</f>
        <v>0.11428571428571</v>
      </c>
      <c r="CH76" s="72">
        <v>2</v>
      </c>
      <c r="CI76" s="72">
        <f>IFERROR(CH76/CF76,"-")</f>
        <v>0.5</v>
      </c>
      <c r="CJ76" s="72">
        <v>725000</v>
      </c>
      <c r="CK76" s="72">
        <f>IFERROR(CJ76/CF76,"-")</f>
        <v>181250</v>
      </c>
      <c r="CL76" s="72"/>
      <c r="CM76" s="72"/>
      <c r="CN76" s="72">
        <v>2</v>
      </c>
      <c r="CO76" s="72">
        <v>13</v>
      </c>
      <c r="CP76" s="72">
        <v>2305000</v>
      </c>
      <c r="CQ76" s="72">
        <v>858000</v>
      </c>
      <c r="CR76" s="72"/>
      <c r="CS76" s="72" t="str">
        <f>IF(AND(CQ76=0,CR76=0),"",IF(AND(CQ76&lt;=100000,CR76&lt;=100000),"",IF(CQ76/CP76&gt;0.7,"男高",IF(CR76/CP76&gt;0.7,"女高",""))))</f>
        <v/>
      </c>
    </row>
    <row r="79" spans="1:98">
      <c r="A79" s="72">
        <f>AB79</f>
        <v>1.8486011600136</v>
      </c>
      <c r="G79" s="72" t="s">
        <v>193</v>
      </c>
      <c r="J79" s="72">
        <f>SUM(J6:J78)</f>
        <v>5862000</v>
      </c>
      <c r="K79" s="72">
        <f>SUM(K6:K78)</f>
        <v>1834</v>
      </c>
      <c r="L79" s="72">
        <f>SUM(L6:L78)</f>
        <v>859</v>
      </c>
      <c r="M79" s="72">
        <f>SUM(M6:M78)</f>
        <v>1903</v>
      </c>
      <c r="N79" s="72">
        <f>SUM(N6:N78)</f>
        <v>369</v>
      </c>
      <c r="O79" s="72">
        <f>SUM(O6:O78)</f>
        <v>1</v>
      </c>
      <c r="P79" s="72">
        <f>SUM(P6:P78)</f>
        <v>370</v>
      </c>
      <c r="Q79" s="72">
        <f>IFERROR(P79/M79,"-")</f>
        <v>0.19442984760904</v>
      </c>
      <c r="R79" s="72">
        <f>SUM(R6:R78)</f>
        <v>37</v>
      </c>
      <c r="S79" s="72">
        <f>SUM(S6:S78)</f>
        <v>138</v>
      </c>
      <c r="T79" s="72">
        <f>IFERROR(R79/P79,"-")</f>
        <v>0.1</v>
      </c>
      <c r="U79" s="72">
        <f>IFERROR(J79/P79,"-")</f>
        <v>15843.243243243</v>
      </c>
      <c r="V79" s="72">
        <f>SUM(V6:V78)</f>
        <v>87</v>
      </c>
      <c r="W79" s="72">
        <f>IFERROR(V79/P79,"-")</f>
        <v>0.23513513513514</v>
      </c>
      <c r="X79" s="72">
        <f>SUM(X6:X78)</f>
        <v>10836500</v>
      </c>
      <c r="Y79" s="72">
        <f>IFERROR(X79/P79,"-")</f>
        <v>29287.837837838</v>
      </c>
      <c r="Z79" s="72">
        <f>IFERROR(X79/V79,"-")</f>
        <v>124557.47126437</v>
      </c>
      <c r="AA79" s="72">
        <f>X79-J79</f>
        <v>4974500</v>
      </c>
      <c r="AB79" s="72">
        <f>X79/J79</f>
        <v>1.8486011600136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21:A22"/>
    <mergeCell ref="J21:J22"/>
    <mergeCell ref="U21:U22"/>
    <mergeCell ref="AA21:AA22"/>
    <mergeCell ref="AB21:AB22"/>
    <mergeCell ref="A23:A28"/>
    <mergeCell ref="J23:J28"/>
    <mergeCell ref="U23:U28"/>
    <mergeCell ref="AA23:AA28"/>
    <mergeCell ref="AB23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72"/>
    <mergeCell ref="J67:J72"/>
    <mergeCell ref="U67:U72"/>
    <mergeCell ref="AA67:AA72"/>
    <mergeCell ref="AB67:AB72"/>
    <mergeCell ref="A73:A76"/>
    <mergeCell ref="J73:J76"/>
    <mergeCell ref="U73:U76"/>
    <mergeCell ref="AA73:AA76"/>
    <mergeCell ref="AB73:AB7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194</v>
      </c>
      <c r="B3" s="38"/>
      <c r="C3" s="18"/>
      <c r="D3" s="18"/>
      <c r="E3" s="18"/>
      <c r="F3" s="18"/>
      <c r="G3" s="71"/>
      <c r="H3" s="71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9"/>
      <c r="CP4" s="162"/>
      <c r="CQ4" s="52" t="s">
        <v>60</v>
      </c>
      <c r="CR4" s="52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81"/>
      <c r="K5" s="29"/>
      <c r="L5" s="4"/>
      <c r="M5" s="4"/>
      <c r="N5" s="8"/>
      <c r="O5" s="8"/>
      <c r="P5" s="8"/>
      <c r="Q5" s="9"/>
      <c r="R5" s="9"/>
      <c r="S5" s="8"/>
      <c r="T5" s="9"/>
      <c r="U5" s="186"/>
      <c r="V5" s="2"/>
      <c r="W5" s="2"/>
      <c r="X5" s="186"/>
      <c r="Y5" s="186"/>
      <c r="Z5" s="186"/>
      <c r="AA5" s="186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1.7416666666667</v>
      </c>
      <c r="B6" s="191" t="s">
        <v>195</v>
      </c>
      <c r="C6" s="191" t="s">
        <v>196</v>
      </c>
      <c r="D6" s="191" t="s">
        <v>197</v>
      </c>
      <c r="E6" s="191" t="s">
        <v>64</v>
      </c>
      <c r="F6" s="191" t="s">
        <v>198</v>
      </c>
      <c r="G6" s="90" t="s">
        <v>199</v>
      </c>
      <c r="H6" s="90" t="s">
        <v>200</v>
      </c>
      <c r="I6" s="192" t="s">
        <v>201</v>
      </c>
      <c r="J6" s="182">
        <v>120000</v>
      </c>
      <c r="K6" s="79">
        <v>15</v>
      </c>
      <c r="L6" s="79">
        <v>0</v>
      </c>
      <c r="M6" s="79">
        <v>41</v>
      </c>
      <c r="N6" s="91">
        <v>10</v>
      </c>
      <c r="O6" s="92">
        <v>0</v>
      </c>
      <c r="P6" s="93">
        <f>N6+O6</f>
        <v>10</v>
      </c>
      <c r="Q6" s="80">
        <f>IFERROR(P6/M6,"-")</f>
        <v>0.24390243902439</v>
      </c>
      <c r="R6" s="79">
        <v>0</v>
      </c>
      <c r="S6" s="79">
        <v>6</v>
      </c>
      <c r="T6" s="80">
        <f>IFERROR(R6/(P6),"-")</f>
        <v>0</v>
      </c>
      <c r="U6" s="188">
        <f>IFERROR(J6/SUM(N6:O7),"-")</f>
        <v>5217.3913043478</v>
      </c>
      <c r="V6" s="82">
        <v>0</v>
      </c>
      <c r="W6" s="80">
        <f>IF(P6=0,"-",V6/P6)</f>
        <v>0</v>
      </c>
      <c r="X6" s="187">
        <v>0</v>
      </c>
      <c r="Y6" s="188">
        <f>IFERROR(X6/P6,"-")</f>
        <v>0</v>
      </c>
      <c r="Z6" s="188" t="str">
        <f>IFERROR(X6/V6,"-")</f>
        <v>-</v>
      </c>
      <c r="AA6" s="182">
        <f>SUM(X6:X7)-SUM(J6:J7)</f>
        <v>89000</v>
      </c>
      <c r="AB6" s="83">
        <f>SUM(X6:X7)/SUM(J6:J7)</f>
        <v>1.7416666666667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191" t="s">
        <v>202</v>
      </c>
      <c r="C7" s="191"/>
      <c r="D7" s="191"/>
      <c r="E7" s="191"/>
      <c r="F7" s="191" t="s">
        <v>78</v>
      </c>
      <c r="G7" s="90"/>
      <c r="H7" s="90"/>
      <c r="I7" s="90"/>
      <c r="J7" s="182"/>
      <c r="K7" s="79">
        <v>76</v>
      </c>
      <c r="L7" s="79">
        <v>56</v>
      </c>
      <c r="M7" s="79">
        <v>16</v>
      </c>
      <c r="N7" s="91">
        <v>12</v>
      </c>
      <c r="O7" s="92">
        <v>1</v>
      </c>
      <c r="P7" s="93">
        <f>N7+O7</f>
        <v>13</v>
      </c>
      <c r="Q7" s="80">
        <f>IFERROR(P7/M7,"-")</f>
        <v>0.8125</v>
      </c>
      <c r="R7" s="79">
        <v>2</v>
      </c>
      <c r="S7" s="79">
        <v>2</v>
      </c>
      <c r="T7" s="80">
        <f>IFERROR(R7/(P7),"-")</f>
        <v>0.15384615384615</v>
      </c>
      <c r="U7" s="188"/>
      <c r="V7" s="82">
        <v>3</v>
      </c>
      <c r="W7" s="80">
        <f>IF(P7=0,"-",V7/P7)</f>
        <v>0.23076923076923</v>
      </c>
      <c r="X7" s="187">
        <v>209000</v>
      </c>
      <c r="Y7" s="188">
        <f>IFERROR(X7/P7,"-")</f>
        <v>16076.923076923</v>
      </c>
      <c r="Z7" s="188">
        <f>IFERROR(X7/V7,"-")</f>
        <v>69666.666666667</v>
      </c>
      <c r="AA7" s="182"/>
      <c r="AB7" s="83"/>
      <c r="AC7" s="77"/>
      <c r="AD7" s="94">
        <v>1</v>
      </c>
      <c r="AE7" s="95">
        <f>IF(P7=0,"",IF(AD7=0,"",(AD7/P7)))</f>
        <v>0.076923076923077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0.46153846153846</v>
      </c>
      <c r="BG7" s="112">
        <v>1</v>
      </c>
      <c r="BH7" s="114">
        <f>IFERROR(BG7/BE7,"-")</f>
        <v>0.16666666666667</v>
      </c>
      <c r="BI7" s="115">
        <v>10000</v>
      </c>
      <c r="BJ7" s="116">
        <f>IFERROR(BI7/BE7,"-")</f>
        <v>1666.6666666667</v>
      </c>
      <c r="BK7" s="117"/>
      <c r="BL7" s="117">
        <v>1</v>
      </c>
      <c r="BM7" s="117"/>
      <c r="BN7" s="119">
        <v>3</v>
      </c>
      <c r="BO7" s="120">
        <f>IF(P7=0,"",IF(BN7=0,"",(BN7/P7)))</f>
        <v>0.23076923076923</v>
      </c>
      <c r="BP7" s="121">
        <v>2</v>
      </c>
      <c r="BQ7" s="122">
        <f>IFERROR(BP7/BN7,"-")</f>
        <v>0.66666666666667</v>
      </c>
      <c r="BR7" s="123">
        <v>199000</v>
      </c>
      <c r="BS7" s="124">
        <f>IFERROR(BR7/BN7,"-")</f>
        <v>66333.333333333</v>
      </c>
      <c r="BT7" s="125"/>
      <c r="BU7" s="125"/>
      <c r="BV7" s="125">
        <v>2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209000</v>
      </c>
      <c r="CQ7" s="141">
        <v>178000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78">
        <f>AB8</f>
        <v>1.7635135135135</v>
      </c>
      <c r="B8" s="191" t="s">
        <v>203</v>
      </c>
      <c r="C8" s="191" t="s">
        <v>204</v>
      </c>
      <c r="D8" s="191" t="s">
        <v>197</v>
      </c>
      <c r="E8" s="191" t="s">
        <v>64</v>
      </c>
      <c r="F8" s="191" t="s">
        <v>198</v>
      </c>
      <c r="G8" s="90" t="s">
        <v>205</v>
      </c>
      <c r="H8" s="90" t="s">
        <v>206</v>
      </c>
      <c r="I8" s="90" t="s">
        <v>207</v>
      </c>
      <c r="J8" s="182">
        <v>444000</v>
      </c>
      <c r="K8" s="79">
        <v>51</v>
      </c>
      <c r="L8" s="79">
        <v>0</v>
      </c>
      <c r="M8" s="79">
        <v>144</v>
      </c>
      <c r="N8" s="91">
        <v>19</v>
      </c>
      <c r="O8" s="92">
        <v>0</v>
      </c>
      <c r="P8" s="93">
        <f>N8+O8</f>
        <v>19</v>
      </c>
      <c r="Q8" s="80">
        <f>IFERROR(P8/M8,"-")</f>
        <v>0.13194444444444</v>
      </c>
      <c r="R8" s="79">
        <v>1</v>
      </c>
      <c r="S8" s="79">
        <v>10</v>
      </c>
      <c r="T8" s="80">
        <f>IFERROR(R8/(P8),"-")</f>
        <v>0.052631578947368</v>
      </c>
      <c r="U8" s="188">
        <f>IFERROR(J8/SUM(N8:O9),"-")</f>
        <v>8705.8823529412</v>
      </c>
      <c r="V8" s="82">
        <v>3</v>
      </c>
      <c r="W8" s="80">
        <f>IF(P8=0,"-",V8/P8)</f>
        <v>0.15789473684211</v>
      </c>
      <c r="X8" s="187">
        <v>322000</v>
      </c>
      <c r="Y8" s="188">
        <f>IFERROR(X8/P8,"-")</f>
        <v>16947.368421053</v>
      </c>
      <c r="Z8" s="188">
        <f>IFERROR(X8/V8,"-")</f>
        <v>107333.33333333</v>
      </c>
      <c r="AA8" s="182">
        <f>SUM(X8:X9)-SUM(J8:J9)</f>
        <v>339000</v>
      </c>
      <c r="AB8" s="83">
        <f>SUM(X8:X9)/SUM(J8:J9)</f>
        <v>1.7635135135135</v>
      </c>
      <c r="AC8" s="77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0.21052631578947</v>
      </c>
      <c r="AO8" s="100"/>
      <c r="AP8" s="102">
        <f>IFERROR(AO8/AM8,"-")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0.15789473684211</v>
      </c>
      <c r="BG8" s="112">
        <v>1</v>
      </c>
      <c r="BH8" s="114">
        <f>IFERROR(BG8/BE8,"-")</f>
        <v>0.33333333333333</v>
      </c>
      <c r="BI8" s="115">
        <v>3000</v>
      </c>
      <c r="BJ8" s="116">
        <f>IFERROR(BI8/BE8,"-")</f>
        <v>1000</v>
      </c>
      <c r="BK8" s="117">
        <v>1</v>
      </c>
      <c r="BL8" s="117"/>
      <c r="BM8" s="117"/>
      <c r="BN8" s="119">
        <v>6</v>
      </c>
      <c r="BO8" s="120">
        <f>IF(P8=0,"",IF(BN8=0,"",(BN8/P8)))</f>
        <v>0.31578947368421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6</v>
      </c>
      <c r="BX8" s="127">
        <f>IF(P8=0,"",IF(BW8=0,"",(BW8/P8)))</f>
        <v>0.31578947368421</v>
      </c>
      <c r="BY8" s="128">
        <v>2</v>
      </c>
      <c r="BZ8" s="129">
        <f>IFERROR(BY8/BW8,"-")</f>
        <v>0.33333333333333</v>
      </c>
      <c r="CA8" s="130">
        <v>319000</v>
      </c>
      <c r="CB8" s="131">
        <f>IFERROR(CA8/BW8,"-")</f>
        <v>53166.666666667</v>
      </c>
      <c r="CC8" s="132"/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322000</v>
      </c>
      <c r="CQ8" s="141">
        <v>301000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78"/>
      <c r="B9" s="191" t="s">
        <v>208</v>
      </c>
      <c r="C9" s="191"/>
      <c r="D9" s="191"/>
      <c r="E9" s="191"/>
      <c r="F9" s="191" t="s">
        <v>78</v>
      </c>
      <c r="G9" s="90"/>
      <c r="H9" s="90"/>
      <c r="I9" s="90"/>
      <c r="J9" s="182"/>
      <c r="K9" s="79">
        <v>151</v>
      </c>
      <c r="L9" s="79">
        <v>94</v>
      </c>
      <c r="M9" s="79">
        <v>38</v>
      </c>
      <c r="N9" s="91">
        <v>32</v>
      </c>
      <c r="O9" s="92">
        <v>0</v>
      </c>
      <c r="P9" s="93">
        <f>N9+O9</f>
        <v>32</v>
      </c>
      <c r="Q9" s="80">
        <f>IFERROR(P9/M9,"-")</f>
        <v>0.84210526315789</v>
      </c>
      <c r="R9" s="79">
        <v>4</v>
      </c>
      <c r="S9" s="79">
        <v>8</v>
      </c>
      <c r="T9" s="80">
        <f>IFERROR(R9/(P9),"-")</f>
        <v>0.125</v>
      </c>
      <c r="U9" s="188"/>
      <c r="V9" s="82">
        <v>9</v>
      </c>
      <c r="W9" s="80">
        <f>IF(P9=0,"-",V9/P9)</f>
        <v>0.28125</v>
      </c>
      <c r="X9" s="187">
        <v>461000</v>
      </c>
      <c r="Y9" s="188">
        <f>IFERROR(X9/P9,"-")</f>
        <v>14406.25</v>
      </c>
      <c r="Z9" s="188">
        <f>IFERROR(X9/V9,"-")</f>
        <v>51222.222222222</v>
      </c>
      <c r="AA9" s="182"/>
      <c r="AB9" s="83"/>
      <c r="AC9" s="77"/>
      <c r="AD9" s="94">
        <v>4</v>
      </c>
      <c r="AE9" s="95">
        <f>IF(P9=0,"",IF(AD9=0,"",(AD9/P9)))</f>
        <v>0.125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</v>
      </c>
      <c r="AN9" s="101">
        <f>IF(P9=0,"",IF(AM9=0,"",(AM9/P9)))</f>
        <v>0.0625</v>
      </c>
      <c r="AO9" s="100"/>
      <c r="AP9" s="102">
        <f>IFERROR(AO9/AM9,"-")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0.03125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0.15625</v>
      </c>
      <c r="BG9" s="112">
        <v>1</v>
      </c>
      <c r="BH9" s="114">
        <f>IFERROR(BG9/BE9,"-")</f>
        <v>0.2</v>
      </c>
      <c r="BI9" s="115">
        <v>39000</v>
      </c>
      <c r="BJ9" s="116">
        <f>IFERROR(BI9/BE9,"-")</f>
        <v>7800</v>
      </c>
      <c r="BK9" s="117"/>
      <c r="BL9" s="117"/>
      <c r="BM9" s="117">
        <v>1</v>
      </c>
      <c r="BN9" s="119">
        <v>11</v>
      </c>
      <c r="BO9" s="120">
        <f>IF(P9=0,"",IF(BN9=0,"",(BN9/P9)))</f>
        <v>0.34375</v>
      </c>
      <c r="BP9" s="121">
        <v>6</v>
      </c>
      <c r="BQ9" s="122">
        <f>IFERROR(BP9/BN9,"-")</f>
        <v>0.54545454545455</v>
      </c>
      <c r="BR9" s="123">
        <v>632000</v>
      </c>
      <c r="BS9" s="124">
        <f>IFERROR(BR9/BN9,"-")</f>
        <v>57454.545454545</v>
      </c>
      <c r="BT9" s="125">
        <v>3</v>
      </c>
      <c r="BU9" s="125"/>
      <c r="BV9" s="125">
        <v>3</v>
      </c>
      <c r="BW9" s="126">
        <v>8</v>
      </c>
      <c r="BX9" s="127">
        <f>IF(P9=0,"",IF(BW9=0,"",(BW9/P9)))</f>
        <v>0.25</v>
      </c>
      <c r="BY9" s="128">
        <v>3</v>
      </c>
      <c r="BZ9" s="129">
        <f>IFERROR(BY9/BW9,"-")</f>
        <v>0.375</v>
      </c>
      <c r="CA9" s="130">
        <v>110000</v>
      </c>
      <c r="CB9" s="131">
        <f>IFERROR(CA9/BW9,"-")</f>
        <v>13750</v>
      </c>
      <c r="CC9" s="132">
        <v>1</v>
      </c>
      <c r="CD9" s="132"/>
      <c r="CE9" s="132">
        <v>2</v>
      </c>
      <c r="CF9" s="133">
        <v>1</v>
      </c>
      <c r="CG9" s="134">
        <f>IF(P9=0,"",IF(CF9=0,"",(CF9/P9)))</f>
        <v>0.03125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9</v>
      </c>
      <c r="CP9" s="141">
        <v>461000</v>
      </c>
      <c r="CQ9" s="141">
        <v>360000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0.89583333333333</v>
      </c>
      <c r="B10" s="191" t="s">
        <v>209</v>
      </c>
      <c r="C10" s="191" t="s">
        <v>210</v>
      </c>
      <c r="D10" s="191"/>
      <c r="E10" s="191" t="s">
        <v>211</v>
      </c>
      <c r="F10" s="191" t="s">
        <v>198</v>
      </c>
      <c r="G10" s="90" t="s">
        <v>212</v>
      </c>
      <c r="H10" s="90" t="s">
        <v>213</v>
      </c>
      <c r="I10" s="90" t="s">
        <v>214</v>
      </c>
      <c r="J10" s="182">
        <v>288000</v>
      </c>
      <c r="K10" s="79">
        <v>27</v>
      </c>
      <c r="L10" s="79">
        <v>0</v>
      </c>
      <c r="M10" s="79">
        <v>134</v>
      </c>
      <c r="N10" s="91">
        <v>13</v>
      </c>
      <c r="O10" s="92">
        <v>0</v>
      </c>
      <c r="P10" s="93">
        <f>N10+O10</f>
        <v>13</v>
      </c>
      <c r="Q10" s="80">
        <f>IFERROR(P10/M10,"-")</f>
        <v>0.097014925373134</v>
      </c>
      <c r="R10" s="79">
        <v>0</v>
      </c>
      <c r="S10" s="79">
        <v>6</v>
      </c>
      <c r="T10" s="80">
        <f>IFERROR(R10/(P10),"-")</f>
        <v>0</v>
      </c>
      <c r="U10" s="188">
        <f>IFERROR(J10/SUM(N10:O13),"-")</f>
        <v>6000</v>
      </c>
      <c r="V10" s="82">
        <v>0</v>
      </c>
      <c r="W10" s="80">
        <f>IF(P10=0,"-",V10/P10)</f>
        <v>0</v>
      </c>
      <c r="X10" s="187">
        <v>0</v>
      </c>
      <c r="Y10" s="188">
        <f>IFERROR(X10/P10,"-")</f>
        <v>0</v>
      </c>
      <c r="Z10" s="188" t="str">
        <f>IFERROR(X10/V10,"-")</f>
        <v>-</v>
      </c>
      <c r="AA10" s="182">
        <f>SUM(X10:X13)-SUM(J10:J13)</f>
        <v>-30000</v>
      </c>
      <c r="AB10" s="83">
        <f>SUM(X10:X13)/SUM(J10:J13)</f>
        <v>0.89583333333333</v>
      </c>
      <c r="AC10" s="77"/>
      <c r="AD10" s="94">
        <v>1</v>
      </c>
      <c r="AE10" s="95">
        <f>IF(P10=0,"",IF(AD10=0,"",(AD10/P10)))</f>
        <v>0.076923076923077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0.15384615384615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0.076923076923077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0.076923076923077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0.30769230769231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4</v>
      </c>
      <c r="BX10" s="127">
        <f>IF(P10=0,"",IF(BW10=0,"",(BW10/P10)))</f>
        <v>0.30769230769231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191" t="s">
        <v>215</v>
      </c>
      <c r="C11" s="191"/>
      <c r="D11" s="191"/>
      <c r="E11" s="191"/>
      <c r="F11" s="191" t="s">
        <v>78</v>
      </c>
      <c r="G11" s="90"/>
      <c r="H11" s="90"/>
      <c r="I11" s="90"/>
      <c r="J11" s="182"/>
      <c r="K11" s="79">
        <v>56</v>
      </c>
      <c r="L11" s="79">
        <v>37</v>
      </c>
      <c r="M11" s="79">
        <v>24</v>
      </c>
      <c r="N11" s="91">
        <v>8</v>
      </c>
      <c r="O11" s="92">
        <v>0</v>
      </c>
      <c r="P11" s="93">
        <f>N11+O11</f>
        <v>8</v>
      </c>
      <c r="Q11" s="80">
        <f>IFERROR(P11/M11,"-")</f>
        <v>0.33333333333333</v>
      </c>
      <c r="R11" s="79">
        <v>1</v>
      </c>
      <c r="S11" s="79">
        <v>2</v>
      </c>
      <c r="T11" s="80">
        <f>IFERROR(R11/(P11),"-")</f>
        <v>0.125</v>
      </c>
      <c r="U11" s="188"/>
      <c r="V11" s="82">
        <v>1</v>
      </c>
      <c r="W11" s="80">
        <f>IF(P11=0,"-",V11/P11)</f>
        <v>0.125</v>
      </c>
      <c r="X11" s="187">
        <v>10000</v>
      </c>
      <c r="Y11" s="188">
        <f>IFERROR(X11/P11,"-")</f>
        <v>1250</v>
      </c>
      <c r="Z11" s="188">
        <f>IFERROR(X11/V11,"-")</f>
        <v>10000</v>
      </c>
      <c r="AA11" s="182"/>
      <c r="AB11" s="83"/>
      <c r="AC11" s="77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0.125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</v>
      </c>
      <c r="BP11" s="121">
        <v>1</v>
      </c>
      <c r="BQ11" s="122">
        <f>IFERROR(BP11/BN11,"-")</f>
        <v>0.25</v>
      </c>
      <c r="BR11" s="123">
        <v>21000</v>
      </c>
      <c r="BS11" s="124">
        <f>IFERROR(BR11/BN11,"-")</f>
        <v>5250</v>
      </c>
      <c r="BT11" s="125"/>
      <c r="BU11" s="125"/>
      <c r="BV11" s="125">
        <v>1</v>
      </c>
      <c r="BW11" s="126">
        <v>1</v>
      </c>
      <c r="BX11" s="127">
        <f>IF(P11=0,"",IF(BW11=0,"",(BW11/P11)))</f>
        <v>0.125</v>
      </c>
      <c r="BY11" s="128">
        <v>1</v>
      </c>
      <c r="BZ11" s="129">
        <f>IFERROR(BY11/BW11,"-")</f>
        <v>1</v>
      </c>
      <c r="CA11" s="130">
        <v>10000</v>
      </c>
      <c r="CB11" s="131">
        <f>IFERROR(CA11/BW11,"-")</f>
        <v>10000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10000</v>
      </c>
      <c r="CQ11" s="141">
        <v>21000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191" t="s">
        <v>216</v>
      </c>
      <c r="C12" s="191" t="s">
        <v>210</v>
      </c>
      <c r="D12" s="191"/>
      <c r="E12" s="191" t="s">
        <v>217</v>
      </c>
      <c r="F12" s="191" t="s">
        <v>198</v>
      </c>
      <c r="G12" s="90" t="s">
        <v>212</v>
      </c>
      <c r="H12" s="90" t="s">
        <v>213</v>
      </c>
      <c r="I12" s="90"/>
      <c r="J12" s="182"/>
      <c r="K12" s="79">
        <v>44</v>
      </c>
      <c r="L12" s="79">
        <v>0</v>
      </c>
      <c r="M12" s="79">
        <v>175</v>
      </c>
      <c r="N12" s="91">
        <v>18</v>
      </c>
      <c r="O12" s="92">
        <v>2</v>
      </c>
      <c r="P12" s="93">
        <f>N12+O12</f>
        <v>20</v>
      </c>
      <c r="Q12" s="80">
        <f>IFERROR(P12/M12,"-")</f>
        <v>0.11428571428571</v>
      </c>
      <c r="R12" s="79">
        <v>1</v>
      </c>
      <c r="S12" s="79">
        <v>11</v>
      </c>
      <c r="T12" s="80">
        <f>IFERROR(R12/(P12),"-")</f>
        <v>0.05</v>
      </c>
      <c r="U12" s="188"/>
      <c r="V12" s="82">
        <v>3</v>
      </c>
      <c r="W12" s="80">
        <f>IF(P12=0,"-",V12/P12)</f>
        <v>0.15</v>
      </c>
      <c r="X12" s="187">
        <v>178000</v>
      </c>
      <c r="Y12" s="188">
        <f>IFERROR(X12/P12,"-")</f>
        <v>8900</v>
      </c>
      <c r="Z12" s="188">
        <f>IFERROR(X12/V12,"-")</f>
        <v>59333.333333333</v>
      </c>
      <c r="AA12" s="182"/>
      <c r="AB12" s="83"/>
      <c r="AC12" s="77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IFERROR(AO12/AM12,"-")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7</v>
      </c>
      <c r="BF12" s="113">
        <f>IF(P12=0,"",IF(BE12=0,"",(BE12/P12)))</f>
        <v>0.35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8</v>
      </c>
      <c r="BO12" s="120">
        <f>IF(P12=0,"",IF(BN12=0,"",(BN12/P12)))</f>
        <v>0.4</v>
      </c>
      <c r="BP12" s="121">
        <v>1</v>
      </c>
      <c r="BQ12" s="122">
        <f>IFERROR(BP12/BN12,"-")</f>
        <v>0.125</v>
      </c>
      <c r="BR12" s="123">
        <v>30000</v>
      </c>
      <c r="BS12" s="124">
        <f>IFERROR(BR12/BN12,"-")</f>
        <v>3750</v>
      </c>
      <c r="BT12" s="125"/>
      <c r="BU12" s="125"/>
      <c r="BV12" s="125">
        <v>1</v>
      </c>
      <c r="BW12" s="126">
        <v>2</v>
      </c>
      <c r="BX12" s="127">
        <f>IF(P12=0,"",IF(BW12=0,"",(BW12/P12)))</f>
        <v>0.1</v>
      </c>
      <c r="BY12" s="128">
        <v>1</v>
      </c>
      <c r="BZ12" s="129">
        <f>IFERROR(BY12/BW12,"-")</f>
        <v>0.5</v>
      </c>
      <c r="CA12" s="130">
        <v>52000</v>
      </c>
      <c r="CB12" s="131">
        <f>IFERROR(CA12/BW12,"-")</f>
        <v>26000</v>
      </c>
      <c r="CC12" s="132"/>
      <c r="CD12" s="132"/>
      <c r="CE12" s="132">
        <v>1</v>
      </c>
      <c r="CF12" s="133">
        <v>2</v>
      </c>
      <c r="CG12" s="134">
        <f>IF(P12=0,"",IF(CF12=0,"",(CF12/P12)))</f>
        <v>0.1</v>
      </c>
      <c r="CH12" s="135">
        <v>1</v>
      </c>
      <c r="CI12" s="136">
        <f>IFERROR(CH12/CF12,"-")</f>
        <v>0.5</v>
      </c>
      <c r="CJ12" s="137">
        <v>96000</v>
      </c>
      <c r="CK12" s="138">
        <f>IFERROR(CJ12/CF12,"-")</f>
        <v>48000</v>
      </c>
      <c r="CL12" s="139"/>
      <c r="CM12" s="139"/>
      <c r="CN12" s="139">
        <v>1</v>
      </c>
      <c r="CO12" s="140">
        <v>3</v>
      </c>
      <c r="CP12" s="141">
        <v>178000</v>
      </c>
      <c r="CQ12" s="141">
        <v>96000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191" t="s">
        <v>218</v>
      </c>
      <c r="C13" s="191"/>
      <c r="D13" s="191"/>
      <c r="E13" s="191"/>
      <c r="F13" s="191" t="s">
        <v>78</v>
      </c>
      <c r="G13" s="90"/>
      <c r="H13" s="90"/>
      <c r="I13" s="90"/>
      <c r="J13" s="182"/>
      <c r="K13" s="79">
        <v>55</v>
      </c>
      <c r="L13" s="79">
        <v>37</v>
      </c>
      <c r="M13" s="79">
        <v>4</v>
      </c>
      <c r="N13" s="91">
        <v>6</v>
      </c>
      <c r="O13" s="92">
        <v>1</v>
      </c>
      <c r="P13" s="93">
        <f>N13+O13</f>
        <v>7</v>
      </c>
      <c r="Q13" s="80">
        <f>IFERROR(P13/M13,"-")</f>
        <v>1.75</v>
      </c>
      <c r="R13" s="79">
        <v>1</v>
      </c>
      <c r="S13" s="79">
        <v>1</v>
      </c>
      <c r="T13" s="80">
        <f>IFERROR(R13/(P13),"-")</f>
        <v>0.14285714285714</v>
      </c>
      <c r="U13" s="188"/>
      <c r="V13" s="82">
        <v>1</v>
      </c>
      <c r="W13" s="80">
        <f>IF(P13=0,"-",V13/P13)</f>
        <v>0.14285714285714</v>
      </c>
      <c r="X13" s="187">
        <v>70000</v>
      </c>
      <c r="Y13" s="188">
        <f>IFERROR(X13/P13,"-")</f>
        <v>10000</v>
      </c>
      <c r="Z13" s="188">
        <f>IFERROR(X13/V13,"-")</f>
        <v>70000</v>
      </c>
      <c r="AA13" s="182"/>
      <c r="AB13" s="83"/>
      <c r="AC13" s="77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IFERROR(AO13/AM13,"-")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0.28571428571429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0.42857142857143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0.14285714285714</v>
      </c>
      <c r="BY13" s="128">
        <v>1</v>
      </c>
      <c r="BZ13" s="129">
        <f>IFERROR(BY13/BW13,"-")</f>
        <v>1</v>
      </c>
      <c r="CA13" s="130">
        <v>70000</v>
      </c>
      <c r="CB13" s="131">
        <f>IFERROR(CA13/BW13,"-")</f>
        <v>70000</v>
      </c>
      <c r="CC13" s="132"/>
      <c r="CD13" s="132"/>
      <c r="CE13" s="132">
        <v>1</v>
      </c>
      <c r="CF13" s="133">
        <v>1</v>
      </c>
      <c r="CG13" s="134">
        <f>IF(P13=0,"",IF(CF13=0,"",(CF13/P13)))</f>
        <v>0.14285714285714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70000</v>
      </c>
      <c r="CQ13" s="141">
        <v>70000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1.9102564102564</v>
      </c>
      <c r="B14" s="191" t="s">
        <v>219</v>
      </c>
      <c r="C14" s="191" t="s">
        <v>220</v>
      </c>
      <c r="D14" s="191" t="s">
        <v>221</v>
      </c>
      <c r="E14" s="191"/>
      <c r="F14" s="191" t="s">
        <v>222</v>
      </c>
      <c r="G14" s="90" t="s">
        <v>223</v>
      </c>
      <c r="H14" s="90" t="s">
        <v>224</v>
      </c>
      <c r="I14" s="90" t="s">
        <v>225</v>
      </c>
      <c r="J14" s="182">
        <v>78000</v>
      </c>
      <c r="K14" s="79">
        <v>9</v>
      </c>
      <c r="L14" s="79">
        <v>0</v>
      </c>
      <c r="M14" s="79">
        <v>40</v>
      </c>
      <c r="N14" s="91">
        <v>7</v>
      </c>
      <c r="O14" s="92">
        <v>0</v>
      </c>
      <c r="P14" s="93">
        <f>N14+O14</f>
        <v>7</v>
      </c>
      <c r="Q14" s="80">
        <f>IFERROR(P14/M14,"-")</f>
        <v>0.175</v>
      </c>
      <c r="R14" s="79">
        <v>0</v>
      </c>
      <c r="S14" s="79">
        <v>5</v>
      </c>
      <c r="T14" s="80">
        <f>IFERROR(R14/(P14),"-")</f>
        <v>0</v>
      </c>
      <c r="U14" s="188">
        <f>IFERROR(J14/SUM(N14:O15),"-")</f>
        <v>3250</v>
      </c>
      <c r="V14" s="82">
        <v>0</v>
      </c>
      <c r="W14" s="80">
        <f>IF(P14=0,"-",V14/P14)</f>
        <v>0</v>
      </c>
      <c r="X14" s="187">
        <v>0</v>
      </c>
      <c r="Y14" s="188">
        <f>IFERROR(X14/P14,"-")</f>
        <v>0</v>
      </c>
      <c r="Z14" s="188" t="str">
        <f>IFERROR(X14/V14,"-")</f>
        <v>-</v>
      </c>
      <c r="AA14" s="182">
        <f>SUM(X14:X15)-SUM(J14:J15)</f>
        <v>71000</v>
      </c>
      <c r="AB14" s="83">
        <f>SUM(X14:X15)/SUM(J14:J15)</f>
        <v>1.9102564102564</v>
      </c>
      <c r="AC14" s="77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IFERROR(AO14/AM14,"-")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2</v>
      </c>
      <c r="AW14" s="107">
        <f>IF(P14=0,"",IF(AV14=0,"",(AV14/P14)))</f>
        <v>0.28571428571429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2</v>
      </c>
      <c r="BF14" s="113">
        <f>IF(P14=0,"",IF(BE14=0,"",(BE14/P14)))</f>
        <v>0.28571428571429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0.42857142857143</v>
      </c>
      <c r="BP14" s="121">
        <v>1</v>
      </c>
      <c r="BQ14" s="122">
        <f>IFERROR(BP14/BN14,"-")</f>
        <v>0.33333333333333</v>
      </c>
      <c r="BR14" s="123">
        <v>3000</v>
      </c>
      <c r="BS14" s="124">
        <f>IFERROR(BR14/BN14,"-")</f>
        <v>1000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78"/>
      <c r="B15" s="191" t="s">
        <v>226</v>
      </c>
      <c r="C15" s="191"/>
      <c r="D15" s="191"/>
      <c r="E15" s="191"/>
      <c r="F15" s="191" t="s">
        <v>78</v>
      </c>
      <c r="G15" s="90"/>
      <c r="H15" s="90"/>
      <c r="I15" s="90"/>
      <c r="J15" s="182"/>
      <c r="K15" s="79">
        <v>85</v>
      </c>
      <c r="L15" s="79">
        <v>53</v>
      </c>
      <c r="M15" s="79">
        <v>14</v>
      </c>
      <c r="N15" s="91">
        <v>17</v>
      </c>
      <c r="O15" s="92">
        <v>0</v>
      </c>
      <c r="P15" s="93">
        <f>N15+O15</f>
        <v>17</v>
      </c>
      <c r="Q15" s="80">
        <f>IFERROR(P15/M15,"-")</f>
        <v>1.2142857142857</v>
      </c>
      <c r="R15" s="79">
        <v>2</v>
      </c>
      <c r="S15" s="79">
        <v>5</v>
      </c>
      <c r="T15" s="80">
        <f>IFERROR(R15/(P15),"-")</f>
        <v>0.11764705882353</v>
      </c>
      <c r="U15" s="188"/>
      <c r="V15" s="82">
        <v>4</v>
      </c>
      <c r="W15" s="80">
        <f>IF(P15=0,"-",V15/P15)</f>
        <v>0.23529411764706</v>
      </c>
      <c r="X15" s="187">
        <v>149000</v>
      </c>
      <c r="Y15" s="188">
        <f>IFERROR(X15/P15,"-")</f>
        <v>8764.7058823529</v>
      </c>
      <c r="Z15" s="188">
        <f>IFERROR(X15/V15,"-")</f>
        <v>37250</v>
      </c>
      <c r="AA15" s="182"/>
      <c r="AB15" s="83"/>
      <c r="AC15" s="77"/>
      <c r="AD15" s="94">
        <v>1</v>
      </c>
      <c r="AE15" s="95">
        <f>IF(P15=0,"",IF(AD15=0,"",(AD15/P15)))</f>
        <v>0.058823529411765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2</v>
      </c>
      <c r="AN15" s="101">
        <f>IF(P15=0,"",IF(AM15=0,"",(AM15/P15)))</f>
        <v>0.11764705882353</v>
      </c>
      <c r="AO15" s="100"/>
      <c r="AP15" s="102">
        <f>IFERROR(AO15/AM15,"-")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6</v>
      </c>
      <c r="BF15" s="113">
        <f>IF(P15=0,"",IF(BE15=0,"",(BE15/P15)))</f>
        <v>0.35294117647059</v>
      </c>
      <c r="BG15" s="112">
        <v>1</v>
      </c>
      <c r="BH15" s="114">
        <f>IFERROR(BG15/BE15,"-")</f>
        <v>0.16666666666667</v>
      </c>
      <c r="BI15" s="115">
        <v>3000</v>
      </c>
      <c r="BJ15" s="116">
        <f>IFERROR(BI15/BE15,"-")</f>
        <v>500</v>
      </c>
      <c r="BK15" s="117">
        <v>1</v>
      </c>
      <c r="BL15" s="117"/>
      <c r="BM15" s="117"/>
      <c r="BN15" s="119">
        <v>3</v>
      </c>
      <c r="BO15" s="120">
        <f>IF(P15=0,"",IF(BN15=0,"",(BN15/P15)))</f>
        <v>0.17647058823529</v>
      </c>
      <c r="BP15" s="121">
        <v>1</v>
      </c>
      <c r="BQ15" s="122">
        <f>IFERROR(BP15/BN15,"-")</f>
        <v>0.33333333333333</v>
      </c>
      <c r="BR15" s="123">
        <v>3000</v>
      </c>
      <c r="BS15" s="124">
        <f>IFERROR(BR15/BN15,"-")</f>
        <v>1000</v>
      </c>
      <c r="BT15" s="125">
        <v>1</v>
      </c>
      <c r="BU15" s="125"/>
      <c r="BV15" s="125"/>
      <c r="BW15" s="126">
        <v>5</v>
      </c>
      <c r="BX15" s="127">
        <f>IF(P15=0,"",IF(BW15=0,"",(BW15/P15)))</f>
        <v>0.29411764705882</v>
      </c>
      <c r="BY15" s="128">
        <v>2</v>
      </c>
      <c r="BZ15" s="129">
        <f>IFERROR(BY15/BW15,"-")</f>
        <v>0.4</v>
      </c>
      <c r="CA15" s="130">
        <v>143000</v>
      </c>
      <c r="CB15" s="131">
        <f>IFERROR(CA15/BW15,"-")</f>
        <v>28600</v>
      </c>
      <c r="CC15" s="132"/>
      <c r="CD15" s="132"/>
      <c r="CE15" s="132">
        <v>2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4</v>
      </c>
      <c r="CP15" s="141">
        <v>149000</v>
      </c>
      <c r="CQ15" s="141">
        <v>113000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83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9"/>
      <c r="V16" s="25"/>
      <c r="W16" s="25"/>
      <c r="X16" s="189"/>
      <c r="Y16" s="189"/>
      <c r="Z16" s="189"/>
      <c r="AA16" s="189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4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9"/>
      <c r="V17" s="25"/>
      <c r="W17" s="25"/>
      <c r="X17" s="189"/>
      <c r="Y17" s="189"/>
      <c r="Z17" s="189"/>
      <c r="AA17" s="189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1.5043010752688</v>
      </c>
      <c r="B18" s="39"/>
      <c r="C18" s="39"/>
      <c r="D18" s="39"/>
      <c r="E18" s="39"/>
      <c r="F18" s="39"/>
      <c r="G18" s="40" t="s">
        <v>227</v>
      </c>
      <c r="H18" s="40"/>
      <c r="I18" s="40"/>
      <c r="J18" s="185">
        <f>SUM(J6:J17)</f>
        <v>930000</v>
      </c>
      <c r="K18" s="41">
        <f>SUM(K6:K17)</f>
        <v>569</v>
      </c>
      <c r="L18" s="41">
        <f>SUM(L6:L17)</f>
        <v>277</v>
      </c>
      <c r="M18" s="41">
        <f>SUM(M6:M17)</f>
        <v>630</v>
      </c>
      <c r="N18" s="41">
        <f>SUM(N6:N17)</f>
        <v>142</v>
      </c>
      <c r="O18" s="41">
        <f>SUM(O6:O17)</f>
        <v>4</v>
      </c>
      <c r="P18" s="41">
        <f>SUM(P6:P17)</f>
        <v>146</v>
      </c>
      <c r="Q18" s="42">
        <f>IFERROR(P18/M18,"-")</f>
        <v>0.23174603174603</v>
      </c>
      <c r="R18" s="76">
        <f>SUM(R6:R17)</f>
        <v>12</v>
      </c>
      <c r="S18" s="76">
        <f>SUM(S6:S17)</f>
        <v>56</v>
      </c>
      <c r="T18" s="42">
        <f>IFERROR(R18/P18,"-")</f>
        <v>0.082191780821918</v>
      </c>
      <c r="U18" s="190">
        <f>IFERROR(J18/P18,"-")</f>
        <v>6369.8630136986</v>
      </c>
      <c r="V18" s="44">
        <f>SUM(V6:V17)</f>
        <v>24</v>
      </c>
      <c r="W18" s="42">
        <f>IFERROR(V18/P18,"-")</f>
        <v>0.16438356164384</v>
      </c>
      <c r="X18" s="185">
        <f>SUM(X6:X17)</f>
        <v>1399000</v>
      </c>
      <c r="Y18" s="185">
        <f>IFERROR(X18/P18,"-")</f>
        <v>9582.1917808219</v>
      </c>
      <c r="Z18" s="185">
        <f>IFERROR(X18/V18,"-")</f>
        <v>58291.666666667</v>
      </c>
      <c r="AA18" s="185">
        <f>X18-J18</f>
        <v>469000</v>
      </c>
      <c r="AB18" s="45">
        <f>X18/J18</f>
        <v>1.5043010752688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9"/>
      <c r="CP4" s="162"/>
      <c r="CQ4" s="52" t="s">
        <v>60</v>
      </c>
      <c r="CR4" s="52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81"/>
      <c r="K5" s="29"/>
      <c r="L5" s="4"/>
      <c r="M5" s="4"/>
      <c r="N5" s="8"/>
      <c r="O5" s="8"/>
      <c r="P5" s="8"/>
      <c r="Q5" s="9"/>
      <c r="R5" s="9"/>
      <c r="S5" s="8"/>
      <c r="T5" s="9"/>
      <c r="U5" s="186"/>
      <c r="V5" s="2"/>
      <c r="W5" s="2"/>
      <c r="X5" s="186"/>
      <c r="Y5" s="186"/>
      <c r="Z5" s="186"/>
      <c r="AA5" s="186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1.8888888888889</v>
      </c>
      <c r="B6" s="191" t="s">
        <v>229</v>
      </c>
      <c r="C6" s="191" t="s">
        <v>230</v>
      </c>
      <c r="D6" s="191" t="s">
        <v>231</v>
      </c>
      <c r="E6" s="191" t="s">
        <v>232</v>
      </c>
      <c r="F6" s="191" t="s">
        <v>233</v>
      </c>
      <c r="G6" s="90" t="s">
        <v>234</v>
      </c>
      <c r="H6" s="90" t="s">
        <v>235</v>
      </c>
      <c r="I6" s="90" t="s">
        <v>124</v>
      </c>
      <c r="J6" s="182">
        <v>90000</v>
      </c>
      <c r="K6" s="79">
        <v>4</v>
      </c>
      <c r="L6" s="79">
        <v>0</v>
      </c>
      <c r="M6" s="79">
        <v>35</v>
      </c>
      <c r="N6" s="91">
        <v>3</v>
      </c>
      <c r="O6" s="92">
        <v>0</v>
      </c>
      <c r="P6" s="93">
        <f>N6+O6</f>
        <v>3</v>
      </c>
      <c r="Q6" s="80">
        <f>IFERROR(P6/M6,"-")</f>
        <v>0.085714285714286</v>
      </c>
      <c r="R6" s="79">
        <v>0</v>
      </c>
      <c r="S6" s="79">
        <v>2</v>
      </c>
      <c r="T6" s="80">
        <f>IFERROR(R6/(P6),"-")</f>
        <v>0</v>
      </c>
      <c r="U6" s="188">
        <f>IFERROR(J6/SUM(N6:O7),"-")</f>
        <v>7500</v>
      </c>
      <c r="V6" s="82">
        <v>0</v>
      </c>
      <c r="W6" s="80">
        <f>IF(P6=0,"-",V6/P6)</f>
        <v>0</v>
      </c>
      <c r="X6" s="187">
        <v>0</v>
      </c>
      <c r="Y6" s="188">
        <f>IFERROR(X6/P6,"-")</f>
        <v>0</v>
      </c>
      <c r="Z6" s="188" t="str">
        <f>IFERROR(X6/V6,"-")</f>
        <v>-</v>
      </c>
      <c r="AA6" s="182">
        <f>SUM(X6:X7)-SUM(J6:J7)</f>
        <v>80000</v>
      </c>
      <c r="AB6" s="83">
        <f>SUM(X6:X7)/SUM(J6:J7)</f>
        <v>1.8888888888889</v>
      </c>
      <c r="AC6" s="77"/>
      <c r="AD6" s="94">
        <v>1</v>
      </c>
      <c r="AE6" s="95">
        <f>IF(P6=0,"",IF(AD6=0,"",(AD6/P6)))</f>
        <v>0.33333333333333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191" t="s">
        <v>236</v>
      </c>
      <c r="C7" s="191"/>
      <c r="D7" s="191"/>
      <c r="E7" s="191"/>
      <c r="F7" s="191" t="s">
        <v>78</v>
      </c>
      <c r="G7" s="90"/>
      <c r="H7" s="90"/>
      <c r="I7" s="90"/>
      <c r="J7" s="182"/>
      <c r="K7" s="79">
        <v>34</v>
      </c>
      <c r="L7" s="79">
        <v>32</v>
      </c>
      <c r="M7" s="79">
        <v>0</v>
      </c>
      <c r="N7" s="91">
        <v>9</v>
      </c>
      <c r="O7" s="92">
        <v>0</v>
      </c>
      <c r="P7" s="93">
        <f>N7+O7</f>
        <v>9</v>
      </c>
      <c r="Q7" s="80" t="str">
        <f>IFERROR(P7/M7,"-")</f>
        <v>-</v>
      </c>
      <c r="R7" s="79">
        <v>1</v>
      </c>
      <c r="S7" s="79">
        <v>1</v>
      </c>
      <c r="T7" s="80">
        <f>IFERROR(R7/(P7),"-")</f>
        <v>0.11111111111111</v>
      </c>
      <c r="U7" s="188"/>
      <c r="V7" s="82">
        <v>2</v>
      </c>
      <c r="W7" s="80">
        <f>IF(P7=0,"-",V7/P7)</f>
        <v>0.22222222222222</v>
      </c>
      <c r="X7" s="187">
        <v>170000</v>
      </c>
      <c r="Y7" s="188">
        <f>IFERROR(X7/P7,"-")</f>
        <v>18888.888888889</v>
      </c>
      <c r="Z7" s="188">
        <f>IFERROR(X7/V7,"-")</f>
        <v>85000</v>
      </c>
      <c r="AA7" s="182"/>
      <c r="AB7" s="83"/>
      <c r="AC7" s="77"/>
      <c r="AD7" s="94">
        <v>1</v>
      </c>
      <c r="AE7" s="95">
        <f>IF(P7=0,"",IF(AD7=0,"",(AD7/P7)))</f>
        <v>0.11111111111111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0.33333333333333</v>
      </c>
      <c r="BP7" s="121">
        <v>2</v>
      </c>
      <c r="BQ7" s="122">
        <f>IFERROR(BP7/BN7,"-")</f>
        <v>0.66666666666667</v>
      </c>
      <c r="BR7" s="123">
        <v>170000</v>
      </c>
      <c r="BS7" s="124">
        <f>IFERROR(BR7/BN7,"-")</f>
        <v>56666.666666667</v>
      </c>
      <c r="BT7" s="125"/>
      <c r="BU7" s="125"/>
      <c r="BV7" s="125">
        <v>2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170000</v>
      </c>
      <c r="CQ7" s="141">
        <v>158000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78">
        <f>AB8</f>
        <v>3.9</v>
      </c>
      <c r="B8" s="191" t="s">
        <v>237</v>
      </c>
      <c r="C8" s="191" t="s">
        <v>230</v>
      </c>
      <c r="D8" s="191" t="s">
        <v>231</v>
      </c>
      <c r="E8" s="191" t="s">
        <v>238</v>
      </c>
      <c r="F8" s="191" t="s">
        <v>233</v>
      </c>
      <c r="G8" s="90" t="s">
        <v>239</v>
      </c>
      <c r="H8" s="90" t="s">
        <v>235</v>
      </c>
      <c r="I8" s="90" t="s">
        <v>240</v>
      </c>
      <c r="J8" s="182">
        <v>90000</v>
      </c>
      <c r="K8" s="79">
        <v>6</v>
      </c>
      <c r="L8" s="79">
        <v>0</v>
      </c>
      <c r="M8" s="79">
        <v>13</v>
      </c>
      <c r="N8" s="91">
        <v>1</v>
      </c>
      <c r="O8" s="92">
        <v>0</v>
      </c>
      <c r="P8" s="93">
        <f>N8+O8</f>
        <v>1</v>
      </c>
      <c r="Q8" s="80">
        <f>IFERROR(P8/M8,"-")</f>
        <v>0.076923076923077</v>
      </c>
      <c r="R8" s="79">
        <v>1</v>
      </c>
      <c r="S8" s="79">
        <v>1</v>
      </c>
      <c r="T8" s="80">
        <f>IFERROR(R8/(P8),"-")</f>
        <v>1</v>
      </c>
      <c r="U8" s="188">
        <f>IFERROR(J8/SUM(N8:O9),"-")</f>
        <v>5294.1176470588</v>
      </c>
      <c r="V8" s="82">
        <v>1</v>
      </c>
      <c r="W8" s="80">
        <f>IF(P8=0,"-",V8/P8)</f>
        <v>1</v>
      </c>
      <c r="X8" s="187">
        <v>350000</v>
      </c>
      <c r="Y8" s="188">
        <f>IFERROR(X8/P8,"-")</f>
        <v>350000</v>
      </c>
      <c r="Z8" s="188">
        <f>IFERROR(X8/V8,"-")</f>
        <v>350000</v>
      </c>
      <c r="AA8" s="182">
        <f>SUM(X8:X9)-SUM(J8:J9)</f>
        <v>261000</v>
      </c>
      <c r="AB8" s="83">
        <f>SUM(X8:X9)/SUM(J8:J9)</f>
        <v>3.9</v>
      </c>
      <c r="AC8" s="77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IFERROR(AO8/AM8,"-")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1</v>
      </c>
      <c r="BY8" s="128">
        <v>1</v>
      </c>
      <c r="BZ8" s="129">
        <f>IFERROR(BY8/BW8,"-")</f>
        <v>1</v>
      </c>
      <c r="CA8" s="130">
        <v>350000</v>
      </c>
      <c r="CB8" s="131">
        <f>IFERROR(CA8/BW8,"-")</f>
        <v>350000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350000</v>
      </c>
      <c r="CQ8" s="141">
        <v>350000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78"/>
      <c r="B9" s="191" t="s">
        <v>241</v>
      </c>
      <c r="C9" s="191"/>
      <c r="D9" s="191"/>
      <c r="E9" s="191"/>
      <c r="F9" s="191" t="s">
        <v>78</v>
      </c>
      <c r="G9" s="90"/>
      <c r="H9" s="90"/>
      <c r="I9" s="90"/>
      <c r="J9" s="182"/>
      <c r="K9" s="79">
        <v>51</v>
      </c>
      <c r="L9" s="79">
        <v>39</v>
      </c>
      <c r="M9" s="79">
        <v>23</v>
      </c>
      <c r="N9" s="91">
        <v>16</v>
      </c>
      <c r="O9" s="92">
        <v>0</v>
      </c>
      <c r="P9" s="93">
        <f>N9+O9</f>
        <v>16</v>
      </c>
      <c r="Q9" s="80">
        <f>IFERROR(P9/M9,"-")</f>
        <v>0.69565217391304</v>
      </c>
      <c r="R9" s="79">
        <v>2</v>
      </c>
      <c r="S9" s="79">
        <v>2</v>
      </c>
      <c r="T9" s="80">
        <f>IFERROR(R9/(P9),"-")</f>
        <v>0.125</v>
      </c>
      <c r="U9" s="188"/>
      <c r="V9" s="82">
        <v>1</v>
      </c>
      <c r="W9" s="80">
        <f>IF(P9=0,"-",V9/P9)</f>
        <v>0.0625</v>
      </c>
      <c r="X9" s="187">
        <v>1000</v>
      </c>
      <c r="Y9" s="188">
        <f>IFERROR(X9/P9,"-")</f>
        <v>62.5</v>
      </c>
      <c r="Z9" s="188">
        <f>IFERROR(X9/V9,"-")</f>
        <v>1000</v>
      </c>
      <c r="AA9" s="182"/>
      <c r="AB9" s="83"/>
      <c r="AC9" s="77"/>
      <c r="AD9" s="94">
        <v>2</v>
      </c>
      <c r="AE9" s="95">
        <f>IF(P9=0,"",IF(AD9=0,"",(AD9/P9)))</f>
        <v>0.125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</v>
      </c>
      <c r="AN9" s="101">
        <f>IF(P9=0,"",IF(AM9=0,"",(AM9/P9)))</f>
        <v>0.125</v>
      </c>
      <c r="AO9" s="100"/>
      <c r="AP9" s="102">
        <f>IFERROR(AO9/AM9,"-")</f>
        <v>0</v>
      </c>
      <c r="AQ9" s="103"/>
      <c r="AR9" s="104">
        <f>IFERROR(AQ9/AM9,"-")</f>
        <v>0</v>
      </c>
      <c r="AS9" s="105"/>
      <c r="AT9" s="105"/>
      <c r="AU9" s="105"/>
      <c r="AV9" s="106">
        <v>3</v>
      </c>
      <c r="AW9" s="107">
        <f>IF(P9=0,"",IF(AV9=0,"",(AV9/P9)))</f>
        <v>0.1875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0.375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0.125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0.0625</v>
      </c>
      <c r="BY9" s="128">
        <v>1</v>
      </c>
      <c r="BZ9" s="129">
        <f>IFERROR(BY9/BW9,"-")</f>
        <v>1</v>
      </c>
      <c r="CA9" s="130">
        <v>1000</v>
      </c>
      <c r="CB9" s="131">
        <f>IFERROR(CA9/BW9,"-")</f>
        <v>1000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</v>
      </c>
      <c r="CQ9" s="141">
        <v>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78">
        <f>AB10</f>
        <v>0.055555555555556</v>
      </c>
      <c r="B10" s="191" t="s">
        <v>242</v>
      </c>
      <c r="C10" s="191" t="s">
        <v>230</v>
      </c>
      <c r="D10" s="191" t="s">
        <v>231</v>
      </c>
      <c r="E10" s="191" t="s">
        <v>232</v>
      </c>
      <c r="F10" s="191" t="s">
        <v>233</v>
      </c>
      <c r="G10" s="90" t="s">
        <v>243</v>
      </c>
      <c r="H10" s="90" t="s">
        <v>235</v>
      </c>
      <c r="I10" s="90" t="s">
        <v>73</v>
      </c>
      <c r="J10" s="182">
        <v>90000</v>
      </c>
      <c r="K10" s="79">
        <v>4</v>
      </c>
      <c r="L10" s="79">
        <v>0</v>
      </c>
      <c r="M10" s="79">
        <v>59</v>
      </c>
      <c r="N10" s="91">
        <v>1</v>
      </c>
      <c r="O10" s="92">
        <v>0</v>
      </c>
      <c r="P10" s="93">
        <f>N10+O10</f>
        <v>1</v>
      </c>
      <c r="Q10" s="80">
        <f>IFERROR(P10/M10,"-")</f>
        <v>0.016949152542373</v>
      </c>
      <c r="R10" s="79">
        <v>0</v>
      </c>
      <c r="S10" s="79">
        <v>0</v>
      </c>
      <c r="T10" s="80">
        <f>IFERROR(R10/(P10),"-")</f>
        <v>0</v>
      </c>
      <c r="U10" s="188">
        <f>IFERROR(J10/SUM(N10:O11),"-")</f>
        <v>2647.0588235294</v>
      </c>
      <c r="V10" s="82">
        <v>0</v>
      </c>
      <c r="W10" s="80">
        <f>IF(P10=0,"-",V10/P10)</f>
        <v>0</v>
      </c>
      <c r="X10" s="187">
        <v>0</v>
      </c>
      <c r="Y10" s="188">
        <f>IFERROR(X10/P10,"-")</f>
        <v>0</v>
      </c>
      <c r="Z10" s="188" t="str">
        <f>IFERROR(X10/V10,"-")</f>
        <v>-</v>
      </c>
      <c r="AA10" s="182">
        <f>SUM(X10:X11)-SUM(J10:J11)</f>
        <v>-85000</v>
      </c>
      <c r="AB10" s="83">
        <f>SUM(X10:X11)/SUM(J10:J11)</f>
        <v>0.055555555555556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1</v>
      </c>
      <c r="AO10" s="100"/>
      <c r="AP10" s="102">
        <f>IFERROR(AO10/AM10,"-")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191" t="s">
        <v>244</v>
      </c>
      <c r="C11" s="191"/>
      <c r="D11" s="191"/>
      <c r="E11" s="191"/>
      <c r="F11" s="191" t="s">
        <v>78</v>
      </c>
      <c r="G11" s="90"/>
      <c r="H11" s="90"/>
      <c r="I11" s="90"/>
      <c r="J11" s="182"/>
      <c r="K11" s="79">
        <v>109</v>
      </c>
      <c r="L11" s="79">
        <v>89</v>
      </c>
      <c r="M11" s="79">
        <v>37</v>
      </c>
      <c r="N11" s="91">
        <v>33</v>
      </c>
      <c r="O11" s="92">
        <v>0</v>
      </c>
      <c r="P11" s="93">
        <f>N11+O11</f>
        <v>33</v>
      </c>
      <c r="Q11" s="80">
        <f>IFERROR(P11/M11,"-")</f>
        <v>0.89189189189189</v>
      </c>
      <c r="R11" s="79">
        <v>1</v>
      </c>
      <c r="S11" s="79">
        <v>6</v>
      </c>
      <c r="T11" s="80">
        <f>IFERROR(R11/(P11),"-")</f>
        <v>0.03030303030303</v>
      </c>
      <c r="U11" s="188"/>
      <c r="V11" s="82">
        <v>1</v>
      </c>
      <c r="W11" s="80">
        <f>IF(P11=0,"-",V11/P11)</f>
        <v>0.03030303030303</v>
      </c>
      <c r="X11" s="187">
        <v>5000</v>
      </c>
      <c r="Y11" s="188">
        <f>IFERROR(X11/P11,"-")</f>
        <v>151.51515151515</v>
      </c>
      <c r="Z11" s="188">
        <f>IFERROR(X11/V11,"-")</f>
        <v>5000</v>
      </c>
      <c r="AA11" s="182"/>
      <c r="AB11" s="83"/>
      <c r="AC11" s="77"/>
      <c r="AD11" s="94">
        <v>6</v>
      </c>
      <c r="AE11" s="95">
        <f>IF(P11=0,"",IF(AD11=0,"",(AD11/P11)))</f>
        <v>0.18181818181818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3</v>
      </c>
      <c r="AN11" s="101">
        <f>IF(P11=0,"",IF(AM11=0,"",(AM11/P11)))</f>
        <v>0.090909090909091</v>
      </c>
      <c r="AO11" s="100"/>
      <c r="AP11" s="102">
        <f>IFERROR(AO11/AM11,"-")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7</v>
      </c>
      <c r="AW11" s="107">
        <f>IF(P11=0,"",IF(AV11=0,"",(AV11/P11)))</f>
        <v>0.21212121212121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11</v>
      </c>
      <c r="BF11" s="113">
        <f>IF(P11=0,"",IF(BE11=0,"",(BE11/P11)))</f>
        <v>0.33333333333333</v>
      </c>
      <c r="BG11" s="112">
        <v>1</v>
      </c>
      <c r="BH11" s="114">
        <f>IFERROR(BG11/BE11,"-")</f>
        <v>0.090909090909091</v>
      </c>
      <c r="BI11" s="115">
        <v>5000</v>
      </c>
      <c r="BJ11" s="116">
        <f>IFERROR(BI11/BE11,"-")</f>
        <v>454.54545454545</v>
      </c>
      <c r="BK11" s="117">
        <v>1</v>
      </c>
      <c r="BL11" s="117"/>
      <c r="BM11" s="117"/>
      <c r="BN11" s="119">
        <v>3</v>
      </c>
      <c r="BO11" s="120">
        <f>IF(P11=0,"",IF(BN11=0,"",(BN11/P11)))</f>
        <v>0.090909090909091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0.03030303030303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0.060606060606061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5000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83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9"/>
      <c r="V12" s="25"/>
      <c r="W12" s="25"/>
      <c r="X12" s="189"/>
      <c r="Y12" s="189"/>
      <c r="Z12" s="189"/>
      <c r="AA12" s="189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4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9"/>
      <c r="V13" s="25"/>
      <c r="W13" s="25"/>
      <c r="X13" s="189"/>
      <c r="Y13" s="189"/>
      <c r="Z13" s="189"/>
      <c r="AA13" s="189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1.9481481481481</v>
      </c>
      <c r="B14" s="39"/>
      <c r="C14" s="39"/>
      <c r="D14" s="39"/>
      <c r="E14" s="39"/>
      <c r="F14" s="39"/>
      <c r="G14" s="40" t="s">
        <v>245</v>
      </c>
      <c r="H14" s="40"/>
      <c r="I14" s="40"/>
      <c r="J14" s="185">
        <f>SUM(J6:J13)</f>
        <v>270000</v>
      </c>
      <c r="K14" s="41">
        <f>SUM(K6:K13)</f>
        <v>208</v>
      </c>
      <c r="L14" s="41">
        <f>SUM(L6:L13)</f>
        <v>160</v>
      </c>
      <c r="M14" s="41">
        <f>SUM(M6:M13)</f>
        <v>167</v>
      </c>
      <c r="N14" s="41">
        <f>SUM(N6:N13)</f>
        <v>63</v>
      </c>
      <c r="O14" s="41">
        <f>SUM(O6:O13)</f>
        <v>0</v>
      </c>
      <c r="P14" s="41">
        <f>SUM(P6:P13)</f>
        <v>63</v>
      </c>
      <c r="Q14" s="42">
        <f>IFERROR(P14/M14,"-")</f>
        <v>0.37724550898204</v>
      </c>
      <c r="R14" s="76">
        <f>SUM(R6:R13)</f>
        <v>5</v>
      </c>
      <c r="S14" s="76">
        <f>SUM(S6:S13)</f>
        <v>12</v>
      </c>
      <c r="T14" s="42">
        <f>IFERROR(R14/P14,"-")</f>
        <v>0.079365079365079</v>
      </c>
      <c r="U14" s="190">
        <f>IFERROR(J14/P14,"-")</f>
        <v>4285.7142857143</v>
      </c>
      <c r="V14" s="44">
        <f>SUM(V6:V13)</f>
        <v>5</v>
      </c>
      <c r="W14" s="42">
        <f>IFERROR(V14/P14,"-")</f>
        <v>0.079365079365079</v>
      </c>
      <c r="X14" s="185">
        <f>SUM(X6:X13)</f>
        <v>526000</v>
      </c>
      <c r="Y14" s="185">
        <f>IFERROR(X14/P14,"-")</f>
        <v>8349.2063492063</v>
      </c>
      <c r="Z14" s="185">
        <f>IFERROR(X14/V14,"-")</f>
        <v>105200</v>
      </c>
      <c r="AA14" s="185">
        <f>X14-J14</f>
        <v>256000</v>
      </c>
      <c r="AB14" s="45">
        <f>X14/J14</f>
        <v>1.9481481481481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