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WEB純広広告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<sst xmlns="http://schemas.openxmlformats.org/spreadsheetml/2006/main" uniqueCount="268">
  <si>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</si>
  <si>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</si>
  <si>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</si>
  <si>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</si>
  <si>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</si>
  <si>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</si>
  <si>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</si>
  <si>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</si>
  <si>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</si>
  <si>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</si>
  <si>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</si>
  <si>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</si>
  <si>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</si>
  <si>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</si>
  <si>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</si>
  <si>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</si>
  <si>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</si>
  <si>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</si>
  <si>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</si>
  <si>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</si>
  <si>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</si>
  <si>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</si>
  <si>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</si>
  <si>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</si>
  <si>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</si>
  <si>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</si>
  <si>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WEB純広広告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</si>
  <si>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</si>
  <si>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</si>
  <si>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</si>
  <si>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</si>
  <si>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</si>
  <si>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</si>
  <si>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</si>
  <si>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</si>
  <si>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</si>
  <si>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</si>
  <si>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</si>
  <si>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</si>
  <si>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</si>
  <si>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</si>
  <si>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</si>
  <si>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</si>
  <si>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</si>
  <si>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</si>
  <si>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</si>
  <si>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</si>
  <si>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</si>
  <si>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</si>
  <si>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</si>
  <si>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</si>
  <si>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</si>
  <si>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</si>
  <si>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</si>
  <si>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</si>
  <si>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</si>
  <si>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</si>
  <si>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</si>
  <si>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</si>
  <si>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</si>
  <si>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</si>
  <si>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</si>
  <si>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</si>
  <si>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np1899</t>
  </si>
  <si>
    <t>C版</t>
  </si>
  <si>
    <t>(新txt)女性から逆指名</t>
  </si>
  <si>
    <t>lp03_l</t>
  </si>
  <si>
    <t>スポニチ関東</t>
  </si>
  <si>
    <t>4C終面全5段</t>
  </si>
  <si>
    <t>10月06日(日)</t>
  </si>
  <si>
    <t>np1900</t>
  </si>
  <si>
    <t>スポニチ関西</t>
  </si>
  <si>
    <t>np1901</t>
  </si>
  <si>
    <t>スポニチ西部</t>
  </si>
  <si>
    <t>10月05日(土)</t>
  </si>
  <si>
    <t>np1902</t>
  </si>
  <si>
    <t>スポニチ北海道</t>
  </si>
  <si>
    <t>np1903</t>
  </si>
  <si>
    <t>(空電共通)</t>
  </si>
  <si>
    <t>空電</t>
  </si>
  <si>
    <t>空電 (共通)</t>
  </si>
  <si>
    <t>np1904</t>
  </si>
  <si>
    <t>雑誌版</t>
  </si>
  <si>
    <t>サンスポ関西</t>
  </si>
  <si>
    <t>10月19日(土)</t>
  </si>
  <si>
    <t>np1905</t>
  </si>
  <si>
    <t>np1906</t>
  </si>
  <si>
    <t>サンスポ関東</t>
  </si>
  <si>
    <t>全5段</t>
  </si>
  <si>
    <t>10月18日(金)</t>
  </si>
  <si>
    <t>np1907</t>
  </si>
  <si>
    <t>np1908</t>
  </si>
  <si>
    <t>４コマ漫画版</t>
  </si>
  <si>
    <t>週末会える女性を探すなら◯◯</t>
  </si>
  <si>
    <t>10月21日(月)</t>
  </si>
  <si>
    <t>np1909</t>
  </si>
  <si>
    <t>np1910</t>
  </si>
  <si>
    <t>右女３</t>
  </si>
  <si>
    <t>ニッカン関西</t>
  </si>
  <si>
    <t>4C煙突</t>
  </si>
  <si>
    <t>10月26日(土)</t>
  </si>
  <si>
    <t>np1911</t>
  </si>
  <si>
    <t>np1912</t>
  </si>
  <si>
    <t>91「謎が全て解けた！恋人がいなかったのは〇〇に登録してなかったからだ！」</t>
  </si>
  <si>
    <t>スポーツ報知西部</t>
  </si>
  <si>
    <t>4C終面雑報 5回以上</t>
  </si>
  <si>
    <t>10/1～</t>
  </si>
  <si>
    <t>np1913</t>
  </si>
  <si>
    <t>92「俺は今、猛烈に出会っている」</t>
  </si>
  <si>
    <t>np1914</t>
  </si>
  <si>
    <t>93「インターネットが苦手な中年男性に優しい」</t>
  </si>
  <si>
    <t>np1915</t>
  </si>
  <si>
    <t>np1916</t>
  </si>
  <si>
    <t>スポーツ報知関西</t>
  </si>
  <si>
    <t>10月13日(日)</t>
  </si>
  <si>
    <t>np1917</t>
  </si>
  <si>
    <t>np1918</t>
  </si>
  <si>
    <t>道新スポーツ</t>
  </si>
  <si>
    <t>np1919</t>
  </si>
  <si>
    <t>np1920</t>
  </si>
  <si>
    <t>女性からナンパしてほしい</t>
  </si>
  <si>
    <t>np1921</t>
  </si>
  <si>
    <t>みすず学苑版</t>
  </si>
  <si>
    <t>熟女が怒涛の個人レッスン</t>
  </si>
  <si>
    <t>np1922</t>
  </si>
  <si>
    <t>漫画版</t>
  </si>
  <si>
    <t>求む！50歳以上の女性と</t>
  </si>
  <si>
    <t>np1923</t>
  </si>
  <si>
    <t>np1924</t>
  </si>
  <si>
    <t>黒：右女３</t>
  </si>
  <si>
    <t>半2段・半3段つかみ10段保証</t>
  </si>
  <si>
    <t>1～10日</t>
  </si>
  <si>
    <t>np1925</t>
  </si>
  <si>
    <t>11～20日</t>
  </si>
  <si>
    <t>np1926</t>
  </si>
  <si>
    <t>21～31日</t>
  </si>
  <si>
    <t>np1927</t>
  </si>
  <si>
    <t>np1928</t>
  </si>
  <si>
    <t>np1929</t>
  </si>
  <si>
    <t>np1930</t>
  </si>
  <si>
    <t>np1931</t>
  </si>
  <si>
    <t>np1932</t>
  </si>
  <si>
    <t>東スポ 8回セット</t>
  </si>
  <si>
    <t>半2段金土</t>
  </si>
  <si>
    <t>np1933</t>
  </si>
  <si>
    <t>np1934</t>
  </si>
  <si>
    <t>np1935</t>
  </si>
  <si>
    <t>np1936</t>
  </si>
  <si>
    <t>10月17日(木)</t>
  </si>
  <si>
    <t>np1937</t>
  </si>
  <si>
    <t>np1938</t>
  </si>
  <si>
    <t>10月03日(木)</t>
  </si>
  <si>
    <t>np1939</t>
  </si>
  <si>
    <t>np1940</t>
  </si>
  <si>
    <t>10月12日(土)</t>
  </si>
  <si>
    <t>np1941</t>
  </si>
  <si>
    <t>np1942</t>
  </si>
  <si>
    <t>10月22日(火)</t>
  </si>
  <si>
    <t>np1943</t>
  </si>
  <si>
    <t>np1944</t>
  </si>
  <si>
    <t>10月27日(日)</t>
  </si>
  <si>
    <t>np1945</t>
  </si>
  <si>
    <t>np1946</t>
  </si>
  <si>
    <t>np1947</t>
  </si>
  <si>
    <t>np1948</t>
  </si>
  <si>
    <t>np1949</t>
  </si>
  <si>
    <t>np1950</t>
  </si>
  <si>
    <t>np1951</t>
  </si>
  <si>
    <t>np1952</t>
  </si>
  <si>
    <t>np1953</t>
  </si>
  <si>
    <t>np1954</t>
  </si>
  <si>
    <t>デイリースポーツ関西</t>
  </si>
  <si>
    <t>10月04日(金)</t>
  </si>
  <si>
    <t>np1955</t>
  </si>
  <si>
    <t>np1956</t>
  </si>
  <si>
    <t>np1957</t>
  </si>
  <si>
    <t>np1958</t>
  </si>
  <si>
    <t>九スポ</t>
  </si>
  <si>
    <t>np1959</t>
  </si>
  <si>
    <t>np1960</t>
  </si>
  <si>
    <t>10月20日(日)</t>
  </si>
  <si>
    <t>np1961</t>
  </si>
  <si>
    <t>np1962</t>
  </si>
  <si>
    <t>4C半5段</t>
  </si>
  <si>
    <t>10月11日(金)</t>
  </si>
  <si>
    <t>np1963</t>
  </si>
  <si>
    <t>np1964</t>
  </si>
  <si>
    <t>np1965</t>
  </si>
  <si>
    <t>np1966</t>
  </si>
  <si>
    <t>np1967</t>
  </si>
  <si>
    <t>np1968</t>
  </si>
  <si>
    <t>np1969</t>
  </si>
  <si>
    <t>np1970</t>
  </si>
  <si>
    <t>スポーツ報知関東</t>
  </si>
  <si>
    <t>4C終面雑報</t>
  </si>
  <si>
    <t>10月29日(火)</t>
  </si>
  <si>
    <t>np1971</t>
  </si>
  <si>
    <t>np1972</t>
  </si>
  <si>
    <t>10月10日(木)</t>
  </si>
  <si>
    <t>np1973</t>
  </si>
  <si>
    <t>np1974</t>
  </si>
  <si>
    <t>記事</t>
  </si>
  <si>
    <t>4C記事枠</t>
  </si>
  <si>
    <t>np1975</t>
  </si>
  <si>
    <t>np1976</t>
  </si>
  <si>
    <t>np1977</t>
  </si>
  <si>
    <t>94「秋だね・・・しよ？」</t>
  </si>
  <si>
    <t>np1978</t>
  </si>
  <si>
    <t>共通</t>
  </si>
  <si>
    <t>新聞 TOTAL</t>
  </si>
  <si>
    <t>●雑誌 広告</t>
  </si>
  <si>
    <t>zw169</t>
  </si>
  <si>
    <t>日本ジャーナル出版</t>
  </si>
  <si>
    <t>新50代</t>
  </si>
  <si>
    <t>週刊実話</t>
  </si>
  <si>
    <t>4C1P</t>
  </si>
  <si>
    <t>zw170</t>
  </si>
  <si>
    <t>zw171</t>
  </si>
  <si>
    <t>ぶんか社</t>
  </si>
  <si>
    <t>EX MAX</t>
  </si>
  <si>
    <t>表4</t>
  </si>
  <si>
    <t>zw172</t>
  </si>
  <si>
    <t>zw173</t>
  </si>
  <si>
    <t>リイド社</t>
  </si>
  <si>
    <t>1604FLASH</t>
  </si>
  <si>
    <t>コミック乱</t>
  </si>
  <si>
    <t>1C2P</t>
  </si>
  <si>
    <t>zw174</t>
  </si>
  <si>
    <t>ac094</t>
  </si>
  <si>
    <t>大洋図書</t>
  </si>
  <si>
    <t>2Pスポーツ新聞_v01_わくドキ(黒ギャル)</t>
  </si>
  <si>
    <t>lp03_f</t>
  </si>
  <si>
    <t>臨時増刊ラヴァーズ</t>
  </si>
  <si>
    <t>10月24日(木)</t>
  </si>
  <si>
    <t>ac095</t>
  </si>
  <si>
    <t>雑誌 TOTAL</t>
  </si>
  <si>
    <t>●DVD 広告</t>
  </si>
  <si>
    <t>pw103</t>
  </si>
  <si>
    <t>メディアックス</t>
  </si>
  <si>
    <t>DVD漫画けんじ</t>
  </si>
  <si>
    <t>A4、書店売、3000円</t>
  </si>
  <si>
    <t>lp07</t>
  </si>
  <si>
    <t>しろうと美人妻中出し地下DVD36時間　濃すぎる生姦、中出し</t>
  </si>
  <si>
    <t>DVD貼付け面4C1/2P</t>
  </si>
  <si>
    <t>10月07日(月)</t>
  </si>
  <si>
    <t>pw104</t>
  </si>
  <si>
    <t>pw101</t>
  </si>
  <si>
    <t>インフォメディア</t>
  </si>
  <si>
    <t>A4、書店売、2000円、2万部</t>
  </si>
  <si>
    <t>ナマで欲しくて…乱れ狂う五十路六十路妻!</t>
  </si>
  <si>
    <t>DVD袋裏1C+コンテンツ枠</t>
  </si>
  <si>
    <t>pw102</t>
  </si>
  <si>
    <t>DVD TOTAL</t>
  </si>
  <si>
    <t>●WEB純広広告 広告</t>
  </si>
  <si>
    <t>fh001</t>
  </si>
  <si>
    <t>lp03_a</t>
  </si>
  <si>
    <t>ビッグデザイアー仙台</t>
  </si>
  <si>
    <t>fh002</t>
  </si>
  <si>
    <t>山形夜遊びねっと</t>
  </si>
  <si>
    <t>10/10～</t>
  </si>
  <si>
    <t>fh005</t>
  </si>
  <si>
    <t>fh006</t>
  </si>
  <si>
    <t>fh007</t>
  </si>
  <si>
    <t>fh008</t>
  </si>
  <si>
    <t>fh003</t>
  </si>
  <si>
    <t>実話ネット</t>
  </si>
  <si>
    <t>10/8～</t>
  </si>
  <si>
    <t>WEB純広広告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</si>
</sst>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80</v>
      </c>
      <c r="D6" s="180">
        <v>6300000</v>
      </c>
      <c r="E6" s="79">
        <v>1781</v>
      </c>
      <c r="F6" s="79">
        <v>804</v>
      </c>
      <c r="G6" s="79">
        <v>2217</v>
      </c>
      <c r="H6" s="89">
        <v>352</v>
      </c>
      <c r="I6" s="90">
        <v>0</v>
      </c>
      <c r="J6" s="143">
        <f>H6+I6</f>
        <v>352</v>
      </c>
      <c r="K6" s="80">
        <f>IFERROR(J6/G6,"-")</f>
        <v>0.15877311682454</v>
      </c>
      <c r="L6" s="79">
        <v>36</v>
      </c>
      <c r="M6" s="79">
        <v>129</v>
      </c>
      <c r="N6" s="80">
        <f>IFERROR(L6/J6,"-")</f>
        <v>0.10227272727273</v>
      </c>
      <c r="O6" s="81">
        <f>IFERROR(D6/J6,"-")</f>
        <v>17897.727272727</v>
      </c>
      <c r="P6" s="82">
        <v>91</v>
      </c>
      <c r="Q6" s="80">
        <f>IFERROR(P6/J6,"-")</f>
        <v>0.25852272727273</v>
      </c>
      <c r="R6" s="185">
        <v>7342500</v>
      </c>
      <c r="S6" s="186">
        <f>IFERROR(R6/J6,"-")</f>
        <v>20859.375</v>
      </c>
      <c r="T6" s="186">
        <f>IFERROR(R6/P6,"-")</f>
        <v>80686.813186813</v>
      </c>
      <c r="U6" s="180">
        <f>IFERROR(R6-D6,"-")</f>
        <v>1042500</v>
      </c>
      <c r="V6" s="83">
        <f>R6/D6</f>
        <v>1.1654761904762</v>
      </c>
      <c r="W6" s="77"/>
      <c r="X6" s="142"/>
    </row>
    <row r="7" spans="1:24">
      <c r="A7" s="78"/>
      <c r="B7" s="84" t="s">
        <v>24</v>
      </c>
      <c r="C7" s="84">
        <v>8</v>
      </c>
      <c r="D7" s="180">
        <v>492000</v>
      </c>
      <c r="E7" s="79">
        <v>460</v>
      </c>
      <c r="F7" s="79">
        <v>217</v>
      </c>
      <c r="G7" s="79">
        <v>379</v>
      </c>
      <c r="H7" s="89">
        <v>100</v>
      </c>
      <c r="I7" s="90">
        <v>1</v>
      </c>
      <c r="J7" s="143">
        <f>H7+I7</f>
        <v>101</v>
      </c>
      <c r="K7" s="80">
        <f>IFERROR(J7/G7,"-")</f>
        <v>0.2664907651715</v>
      </c>
      <c r="L7" s="79">
        <v>11</v>
      </c>
      <c r="M7" s="79">
        <v>35</v>
      </c>
      <c r="N7" s="80">
        <f>IFERROR(L7/J7,"-")</f>
        <v>0.10891089108911</v>
      </c>
      <c r="O7" s="81">
        <f>IFERROR(D7/J7,"-")</f>
        <v>4871.2871287129</v>
      </c>
      <c r="P7" s="82">
        <v>28</v>
      </c>
      <c r="Q7" s="80">
        <f>IFERROR(P7/J7,"-")</f>
        <v>0.27722772277228</v>
      </c>
      <c r="R7" s="185">
        <v>1819000</v>
      </c>
      <c r="S7" s="186">
        <f>IFERROR(R7/J7,"-")</f>
        <v>18009.900990099</v>
      </c>
      <c r="T7" s="186">
        <f>IFERROR(R7/P7,"-")</f>
        <v>64964.285714286</v>
      </c>
      <c r="U7" s="180">
        <f>IFERROR(R7-D7,"-")</f>
        <v>1327000</v>
      </c>
      <c r="V7" s="83">
        <f>R7/D7</f>
        <v>3.6971544715447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156000</v>
      </c>
      <c r="E8" s="79">
        <v>106</v>
      </c>
      <c r="F8" s="79">
        <v>76</v>
      </c>
      <c r="G8" s="79">
        <v>23</v>
      </c>
      <c r="H8" s="89">
        <v>17</v>
      </c>
      <c r="I8" s="90">
        <v>0</v>
      </c>
      <c r="J8" s="143">
        <f>H8+I8</f>
        <v>17</v>
      </c>
      <c r="K8" s="80">
        <f>IFERROR(J8/G8,"-")</f>
        <v>0.73913043478261</v>
      </c>
      <c r="L8" s="79">
        <v>0</v>
      </c>
      <c r="M8" s="79">
        <v>4</v>
      </c>
      <c r="N8" s="80">
        <f>IFERROR(L8/J8,"-")</f>
        <v>0</v>
      </c>
      <c r="O8" s="81">
        <f>IFERROR(D8/J8,"-")</f>
        <v>9176.4705882353</v>
      </c>
      <c r="P8" s="82">
        <v>0</v>
      </c>
      <c r="Q8" s="80">
        <f>IFERROR(P8/J8,"-")</f>
        <v>0</v>
      </c>
      <c r="R8" s="185">
        <v>0</v>
      </c>
      <c r="S8" s="186">
        <f>IFERROR(R8/J8,"-")</f>
        <v>0</v>
      </c>
      <c r="T8" s="186" t="str">
        <f>IFERROR(R8/P8,"-")</f>
        <v>-</v>
      </c>
      <c r="U8" s="180">
        <f>IFERROR(R8-D8,"-")</f>
        <v>-156000</v>
      </c>
      <c r="V8" s="83">
        <f>R8/D8</f>
        <v>0</v>
      </c>
      <c r="W8" s="77"/>
      <c r="X8" s="142"/>
    </row>
    <row r="9" spans="1:24">
      <c r="A9" s="78"/>
      <c r="B9" s="84" t="s">
        <v>26</v>
      </c>
      <c r="C9" s="84">
        <v>7</v>
      </c>
      <c r="D9" s="180">
        <v>168000</v>
      </c>
      <c r="E9" s="79">
        <v>51</v>
      </c>
      <c r="F9" s="79">
        <v>2</v>
      </c>
      <c r="G9" s="79">
        <v>953</v>
      </c>
      <c r="H9" s="89">
        <v>24</v>
      </c>
      <c r="I9" s="90">
        <v>0</v>
      </c>
      <c r="J9" s="143">
        <f>H9+I9</f>
        <v>24</v>
      </c>
      <c r="K9" s="80">
        <f>IFERROR(J9/G9,"-")</f>
        <v>0.025183630640084</v>
      </c>
      <c r="L9" s="79">
        <v>2</v>
      </c>
      <c r="M9" s="79">
        <v>12</v>
      </c>
      <c r="N9" s="80">
        <f>IFERROR(L9/J9,"-")</f>
        <v>0.083333333333333</v>
      </c>
      <c r="O9" s="81">
        <f>IFERROR(D9/J9,"-")</f>
        <v>7000</v>
      </c>
      <c r="P9" s="82">
        <v>4</v>
      </c>
      <c r="Q9" s="80">
        <f>IFERROR(P9/J9,"-")</f>
        <v>0.16666666666667</v>
      </c>
      <c r="R9" s="185">
        <v>68000</v>
      </c>
      <c r="S9" s="186">
        <f>IFERROR(R9/J9,"-")</f>
        <v>2833.3333333333</v>
      </c>
      <c r="T9" s="186">
        <f>IFERROR(R9/P9,"-")</f>
        <v>17000</v>
      </c>
      <c r="U9" s="180">
        <f>IFERROR(R9-D9,"-")</f>
        <v>-100000</v>
      </c>
      <c r="V9" s="83">
        <f>R9/D9</f>
        <v>0.4047619047619</v>
      </c>
      <c r="W9" s="77"/>
      <c r="X9" s="142"/>
    </row>
    <row r="10" spans="1:24">
      <c r="A10" s="30"/>
      <c r="B10" s="85"/>
      <c r="C10" s="85"/>
      <c r="D10" s="18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30"/>
      <c r="B11" s="37"/>
      <c r="C11" s="37"/>
      <c r="D11" s="18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187"/>
      <c r="S11" s="187"/>
      <c r="T11" s="187"/>
      <c r="U11" s="187"/>
      <c r="V11" s="33"/>
      <c r="W11" s="59"/>
      <c r="X11" s="142"/>
    </row>
    <row r="12" spans="1:24">
      <c r="A12" s="19"/>
      <c r="B12" s="41"/>
      <c r="C12" s="41"/>
      <c r="D12" s="183">
        <f>SUM(D6:D10)</f>
        <v>7116000</v>
      </c>
      <c r="E12" s="41">
        <f>SUM(E6:E10)</f>
        <v>2398</v>
      </c>
      <c r="F12" s="41">
        <f>SUM(F6:F10)</f>
        <v>1099</v>
      </c>
      <c r="G12" s="41">
        <f>SUM(G6:G10)</f>
        <v>3572</v>
      </c>
      <c r="H12" s="41">
        <f>SUM(H6:H10)</f>
        <v>493</v>
      </c>
      <c r="I12" s="41">
        <f>SUM(I6:I10)</f>
        <v>1</v>
      </c>
      <c r="J12" s="41">
        <f>SUM(J6:J10)</f>
        <v>494</v>
      </c>
      <c r="K12" s="42">
        <f>IFERROR(J12/G12,"-")</f>
        <v>0.13829787234043</v>
      </c>
      <c r="L12" s="76">
        <f>SUM(L6:L10)</f>
        <v>49</v>
      </c>
      <c r="M12" s="76">
        <f>SUM(M6:M10)</f>
        <v>180</v>
      </c>
      <c r="N12" s="42">
        <f>IFERROR(L12/J12,"-")</f>
        <v>0.09919028340081</v>
      </c>
      <c r="O12" s="43">
        <f>IFERROR(D12/J12,"-")</f>
        <v>14404.858299595</v>
      </c>
      <c r="P12" s="44">
        <f>SUM(P6:P10)</f>
        <v>123</v>
      </c>
      <c r="Q12" s="42">
        <f>IFERROR(P12/J12,"-")</f>
        <v>0.24898785425101</v>
      </c>
      <c r="R12" s="183">
        <f>SUM(R6:R10)</f>
        <v>9229500</v>
      </c>
      <c r="S12" s="183">
        <f>IFERROR(R12/J12,"-")</f>
        <v>18683.198380567</v>
      </c>
      <c r="T12" s="183">
        <f>IFERROR(P12/P12,"-")</f>
        <v>1</v>
      </c>
      <c r="U12" s="183">
        <f>SUM(U6:U10)</f>
        <v>2113500</v>
      </c>
      <c r="V12" s="45">
        <f>IFERROR(R12/D12,"-")</f>
        <v>1.2970067453626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31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32</v>
      </c>
      <c r="CP2" s="158" t="s">
        <v>33</v>
      </c>
      <c r="CQ2" s="146" t="s">
        <v>34</v>
      </c>
      <c r="CR2" s="147"/>
      <c r="CS2" s="148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36</v>
      </c>
      <c r="AE3" s="150"/>
      <c r="AF3" s="150"/>
      <c r="AG3" s="150"/>
      <c r="AH3" s="150"/>
      <c r="AI3" s="150"/>
      <c r="AJ3" s="150"/>
      <c r="AK3" s="150"/>
      <c r="AL3" s="150"/>
      <c r="AM3" s="161" t="s">
        <v>37</v>
      </c>
      <c r="AN3" s="162"/>
      <c r="AO3" s="162"/>
      <c r="AP3" s="162"/>
      <c r="AQ3" s="162"/>
      <c r="AR3" s="162"/>
      <c r="AS3" s="162"/>
      <c r="AT3" s="162"/>
      <c r="AU3" s="163"/>
      <c r="AV3" s="164" t="s">
        <v>38</v>
      </c>
      <c r="AW3" s="165"/>
      <c r="AX3" s="165"/>
      <c r="AY3" s="165"/>
      <c r="AZ3" s="165"/>
      <c r="BA3" s="165"/>
      <c r="BB3" s="165"/>
      <c r="BC3" s="165"/>
      <c r="BD3" s="166"/>
      <c r="BE3" s="167" t="s">
        <v>39</v>
      </c>
      <c r="BF3" s="168"/>
      <c r="BG3" s="168"/>
      <c r="BH3" s="168"/>
      <c r="BI3" s="168"/>
      <c r="BJ3" s="168"/>
      <c r="BK3" s="168"/>
      <c r="BL3" s="168"/>
      <c r="BM3" s="169"/>
      <c r="BN3" s="170" t="s">
        <v>40</v>
      </c>
      <c r="BO3" s="171"/>
      <c r="BP3" s="171"/>
      <c r="BQ3" s="171"/>
      <c r="BR3" s="171"/>
      <c r="BS3" s="171"/>
      <c r="BT3" s="171"/>
      <c r="BU3" s="171"/>
      <c r="BV3" s="172"/>
      <c r="BW3" s="173" t="s">
        <v>41</v>
      </c>
      <c r="BX3" s="174"/>
      <c r="BY3" s="174"/>
      <c r="BZ3" s="174"/>
      <c r="CA3" s="174"/>
      <c r="CB3" s="174"/>
      <c r="CC3" s="174"/>
      <c r="CD3" s="174"/>
      <c r="CE3" s="175"/>
      <c r="CF3" s="176" t="s">
        <v>42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43</v>
      </c>
      <c r="CR3" s="152"/>
      <c r="CS3" s="153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157"/>
      <c r="CP4" s="160"/>
      <c r="CQ4" s="52" t="s">
        <v>61</v>
      </c>
      <c r="CR4" s="52" t="s">
        <v>62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1.4035714285714</v>
      </c>
      <c r="B6" s="189" t="s">
        <v>63</v>
      </c>
      <c r="C6" s="189"/>
      <c r="D6" s="189" t="s">
        <v>64</v>
      </c>
      <c r="E6" s="189" t="s">
        <v>65</v>
      </c>
      <c r="F6" s="189" t="s">
        <v>66</v>
      </c>
      <c r="G6" s="88" t="s">
        <v>67</v>
      </c>
      <c r="H6" s="88" t="s">
        <v>68</v>
      </c>
      <c r="I6" s="190" t="s">
        <v>69</v>
      </c>
      <c r="J6" s="180">
        <v>840000</v>
      </c>
      <c r="K6" s="79">
        <v>43</v>
      </c>
      <c r="L6" s="79">
        <v>0</v>
      </c>
      <c r="M6" s="79">
        <v>160</v>
      </c>
      <c r="N6" s="89">
        <v>24</v>
      </c>
      <c r="O6" s="90">
        <v>0</v>
      </c>
      <c r="P6" s="91">
        <f>N6+O6</f>
        <v>24</v>
      </c>
      <c r="Q6" s="80">
        <f>IFERROR(P6/M6,"-")</f>
        <v>0.15</v>
      </c>
      <c r="R6" s="79">
        <v>4</v>
      </c>
      <c r="S6" s="79">
        <v>13</v>
      </c>
      <c r="T6" s="80">
        <f>IFERROR(R6/(P6),"-")</f>
        <v>0.16666666666667</v>
      </c>
      <c r="U6" s="186">
        <f>IFERROR(J6/SUM(N6:O10),"-")</f>
        <v>10243.902439024</v>
      </c>
      <c r="V6" s="82">
        <v>5</v>
      </c>
      <c r="W6" s="80">
        <f>IF(P6=0,"-",V6/P6)</f>
        <v>0.20833333333333</v>
      </c>
      <c r="X6" s="185">
        <v>490000</v>
      </c>
      <c r="Y6" s="186">
        <f>IFERROR(X6/P6,"-")</f>
        <v>20416.666666667</v>
      </c>
      <c r="Z6" s="186">
        <f>IFERROR(X6/V6,"-")</f>
        <v>98000</v>
      </c>
      <c r="AA6" s="180">
        <f>SUM(X6:X10)-SUM(J6:J10)</f>
        <v>339000</v>
      </c>
      <c r="AB6" s="83">
        <f>SUM(X6:X10)/SUM(J6:J10)</f>
        <v>1.4035714285714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0.125</v>
      </c>
      <c r="AO6" s="98">
        <v>1</v>
      </c>
      <c r="AP6" s="100">
        <f>IFERROR(AO6/AM6,"-")</f>
        <v>0.33333333333333</v>
      </c>
      <c r="AQ6" s="101">
        <v>91000</v>
      </c>
      <c r="AR6" s="102">
        <f>IFERROR(AQ6/AM6,"-")</f>
        <v>30333.333333333</v>
      </c>
      <c r="AS6" s="103"/>
      <c r="AT6" s="103"/>
      <c r="AU6" s="103">
        <v>1</v>
      </c>
      <c r="AV6" s="104">
        <v>1</v>
      </c>
      <c r="AW6" s="105">
        <f>IF(P6=0,"",IF(AV6=0,"",(AV6/P6)))</f>
        <v>0.041666666666667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9</v>
      </c>
      <c r="BF6" s="111">
        <f>IF(P6=0,"",IF(BE6=0,"",(BE6/P6)))</f>
        <v>0.375</v>
      </c>
      <c r="BG6" s="110">
        <v>1</v>
      </c>
      <c r="BH6" s="112">
        <f>IFERROR(BG6/BE6,"-")</f>
        <v>0.11111111111111</v>
      </c>
      <c r="BI6" s="113">
        <v>85000</v>
      </c>
      <c r="BJ6" s="114">
        <f>IFERROR(BI6/BE6,"-")</f>
        <v>9444.4444444444</v>
      </c>
      <c r="BK6" s="115"/>
      <c r="BL6" s="115"/>
      <c r="BM6" s="115">
        <v>1</v>
      </c>
      <c r="BN6" s="117">
        <v>4</v>
      </c>
      <c r="BO6" s="118">
        <f>IF(P6=0,"",IF(BN6=0,"",(BN6/P6)))</f>
        <v>0.16666666666667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5</v>
      </c>
      <c r="BX6" s="125">
        <f>IF(P6=0,"",IF(BW6=0,"",(BW6/P6)))</f>
        <v>0.20833333333333</v>
      </c>
      <c r="BY6" s="126">
        <v>1</v>
      </c>
      <c r="BZ6" s="127">
        <f>IFERROR(BY6/BW6,"-")</f>
        <v>0.2</v>
      </c>
      <c r="CA6" s="128">
        <v>8000</v>
      </c>
      <c r="CB6" s="129">
        <f>IFERROR(CA6/BW6,"-")</f>
        <v>1600</v>
      </c>
      <c r="CC6" s="130"/>
      <c r="CD6" s="130">
        <v>1</v>
      </c>
      <c r="CE6" s="130"/>
      <c r="CF6" s="131">
        <v>2</v>
      </c>
      <c r="CG6" s="132">
        <f>IF(P6=0,"",IF(CF6=0,"",(CF6/P6)))</f>
        <v>0.083333333333333</v>
      </c>
      <c r="CH6" s="133">
        <v>2</v>
      </c>
      <c r="CI6" s="134">
        <f>IFERROR(CH6/CF6,"-")</f>
        <v>1</v>
      </c>
      <c r="CJ6" s="135">
        <v>306000</v>
      </c>
      <c r="CK6" s="136">
        <f>IFERROR(CJ6/CF6,"-")</f>
        <v>153000</v>
      </c>
      <c r="CL6" s="137"/>
      <c r="CM6" s="137"/>
      <c r="CN6" s="137">
        <v>2</v>
      </c>
      <c r="CO6" s="138">
        <v>5</v>
      </c>
      <c r="CP6" s="139">
        <v>490000</v>
      </c>
      <c r="CQ6" s="139">
        <v>270000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70</v>
      </c>
      <c r="C7" s="189"/>
      <c r="D7" s="189" t="s">
        <v>64</v>
      </c>
      <c r="E7" s="189" t="s">
        <v>65</v>
      </c>
      <c r="F7" s="189" t="s">
        <v>66</v>
      </c>
      <c r="G7" s="88" t="s">
        <v>71</v>
      </c>
      <c r="H7" s="88" t="s">
        <v>68</v>
      </c>
      <c r="I7" s="190" t="s">
        <v>69</v>
      </c>
      <c r="J7" s="180"/>
      <c r="K7" s="79">
        <v>38</v>
      </c>
      <c r="L7" s="79">
        <v>0</v>
      </c>
      <c r="M7" s="79">
        <v>126</v>
      </c>
      <c r="N7" s="89">
        <v>19</v>
      </c>
      <c r="O7" s="90">
        <v>0</v>
      </c>
      <c r="P7" s="91">
        <f>N7+O7</f>
        <v>19</v>
      </c>
      <c r="Q7" s="80">
        <f>IFERROR(P7/M7,"-")</f>
        <v>0.15079365079365</v>
      </c>
      <c r="R7" s="79">
        <v>0</v>
      </c>
      <c r="S7" s="79">
        <v>8</v>
      </c>
      <c r="T7" s="80">
        <f>IFERROR(R7/(P7),"-")</f>
        <v>0</v>
      </c>
      <c r="U7" s="186"/>
      <c r="V7" s="82">
        <v>2</v>
      </c>
      <c r="W7" s="80">
        <f>IF(P7=0,"-",V7/P7)</f>
        <v>0.10526315789474</v>
      </c>
      <c r="X7" s="185">
        <v>11000</v>
      </c>
      <c r="Y7" s="186">
        <f>IFERROR(X7/P7,"-")</f>
        <v>578.94736842105</v>
      </c>
      <c r="Z7" s="186">
        <f>IFERROR(X7/V7,"-")</f>
        <v>5500</v>
      </c>
      <c r="AA7" s="180"/>
      <c r="AB7" s="83"/>
      <c r="AC7" s="77"/>
      <c r="AD7" s="92">
        <v>1</v>
      </c>
      <c r="AE7" s="93">
        <f>IF(P7=0,"",IF(AD7=0,"",(AD7/P7)))</f>
        <v>0.052631578947368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</v>
      </c>
      <c r="AN7" s="99">
        <f>IF(P7=0,"",IF(AM7=0,"",(AM7/P7)))</f>
        <v>0.10526315789474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0.10526315789474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8</v>
      </c>
      <c r="BF7" s="111">
        <f>IF(P7=0,"",IF(BE7=0,"",(BE7/P7)))</f>
        <v>0.42105263157895</v>
      </c>
      <c r="BG7" s="110">
        <v>1</v>
      </c>
      <c r="BH7" s="112">
        <f>IFERROR(BG7/BE7,"-")</f>
        <v>0.125</v>
      </c>
      <c r="BI7" s="113">
        <v>3000</v>
      </c>
      <c r="BJ7" s="114">
        <f>IFERROR(BI7/BE7,"-")</f>
        <v>375</v>
      </c>
      <c r="BK7" s="115">
        <v>1</v>
      </c>
      <c r="BL7" s="115"/>
      <c r="BM7" s="115"/>
      <c r="BN7" s="117">
        <v>4</v>
      </c>
      <c r="BO7" s="118">
        <f>IF(P7=0,"",IF(BN7=0,"",(BN7/P7)))</f>
        <v>0.21052631578947</v>
      </c>
      <c r="BP7" s="119">
        <v>1</v>
      </c>
      <c r="BQ7" s="120">
        <f>IFERROR(BP7/BN7,"-")</f>
        <v>0.25</v>
      </c>
      <c r="BR7" s="121">
        <v>8000</v>
      </c>
      <c r="BS7" s="122">
        <f>IFERROR(BR7/BN7,"-")</f>
        <v>2000</v>
      </c>
      <c r="BT7" s="123"/>
      <c r="BU7" s="123">
        <v>1</v>
      </c>
      <c r="BV7" s="123"/>
      <c r="BW7" s="124">
        <v>2</v>
      </c>
      <c r="BX7" s="125">
        <f>IF(P7=0,"",IF(BW7=0,"",(BW7/P7)))</f>
        <v>0.10526315789474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11000</v>
      </c>
      <c r="CQ7" s="139">
        <v>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64</v>
      </c>
      <c r="E8" s="189" t="s">
        <v>65</v>
      </c>
      <c r="F8" s="189" t="s">
        <v>66</v>
      </c>
      <c r="G8" s="88" t="s">
        <v>73</v>
      </c>
      <c r="H8" s="88" t="s">
        <v>68</v>
      </c>
      <c r="I8" s="191" t="s">
        <v>74</v>
      </c>
      <c r="J8" s="180"/>
      <c r="K8" s="79">
        <v>21</v>
      </c>
      <c r="L8" s="79">
        <v>0</v>
      </c>
      <c r="M8" s="79">
        <v>62</v>
      </c>
      <c r="N8" s="89">
        <v>5</v>
      </c>
      <c r="O8" s="90">
        <v>0</v>
      </c>
      <c r="P8" s="91">
        <f>N8+O8</f>
        <v>5</v>
      </c>
      <c r="Q8" s="80">
        <f>IFERROR(P8/M8,"-")</f>
        <v>0.080645161290323</v>
      </c>
      <c r="R8" s="79">
        <v>0</v>
      </c>
      <c r="S8" s="79">
        <v>2</v>
      </c>
      <c r="T8" s="80">
        <f>IFERROR(R8/(P8),"-")</f>
        <v>0</v>
      </c>
      <c r="U8" s="186"/>
      <c r="V8" s="82">
        <v>2</v>
      </c>
      <c r="W8" s="80">
        <f>IF(P8=0,"-",V8/P8)</f>
        <v>0.4</v>
      </c>
      <c r="X8" s="185">
        <v>106000</v>
      </c>
      <c r="Y8" s="186">
        <f>IFERROR(X8/P8,"-")</f>
        <v>21200</v>
      </c>
      <c r="Z8" s="186">
        <f>IFERROR(X8/V8,"-")</f>
        <v>53000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1</v>
      </c>
      <c r="AW8" s="105">
        <f>IF(P8=0,"",IF(AV8=0,"",(AV8/P8)))</f>
        <v>0.2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0.2</v>
      </c>
      <c r="BG8" s="110">
        <v>1</v>
      </c>
      <c r="BH8" s="112">
        <f>IFERROR(BG8/BE8,"-")</f>
        <v>1</v>
      </c>
      <c r="BI8" s="113">
        <v>21000</v>
      </c>
      <c r="BJ8" s="114">
        <f>IFERROR(BI8/BE8,"-")</f>
        <v>21000</v>
      </c>
      <c r="BK8" s="115"/>
      <c r="BL8" s="115"/>
      <c r="BM8" s="115">
        <v>1</v>
      </c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3</v>
      </c>
      <c r="BX8" s="125">
        <f>IF(P8=0,"",IF(BW8=0,"",(BW8/P8)))</f>
        <v>0.6</v>
      </c>
      <c r="BY8" s="126">
        <v>1</v>
      </c>
      <c r="BZ8" s="127">
        <f>IFERROR(BY8/BW8,"-")</f>
        <v>0.33333333333333</v>
      </c>
      <c r="CA8" s="128">
        <v>85000</v>
      </c>
      <c r="CB8" s="129">
        <f>IFERROR(CA8/BW8,"-")</f>
        <v>28333.333333333</v>
      </c>
      <c r="CC8" s="130"/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106000</v>
      </c>
      <c r="CQ8" s="139">
        <v>85000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64</v>
      </c>
      <c r="E9" s="189" t="s">
        <v>65</v>
      </c>
      <c r="F9" s="189" t="s">
        <v>66</v>
      </c>
      <c r="G9" s="88" t="s">
        <v>76</v>
      </c>
      <c r="H9" s="88" t="s">
        <v>68</v>
      </c>
      <c r="I9" s="190" t="s">
        <v>69</v>
      </c>
      <c r="J9" s="180"/>
      <c r="K9" s="79">
        <v>8</v>
      </c>
      <c r="L9" s="79">
        <v>0</v>
      </c>
      <c r="M9" s="79">
        <v>39</v>
      </c>
      <c r="N9" s="89">
        <v>4</v>
      </c>
      <c r="O9" s="90">
        <v>0</v>
      </c>
      <c r="P9" s="91">
        <f>N9+O9</f>
        <v>4</v>
      </c>
      <c r="Q9" s="80">
        <f>IFERROR(P9/M9,"-")</f>
        <v>0.1025641025641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0.25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3</v>
      </c>
      <c r="BO9" s="118">
        <f>IF(P9=0,"",IF(BN9=0,"",(BN9/P9)))</f>
        <v>0.75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78</v>
      </c>
      <c r="F10" s="189" t="s">
        <v>79</v>
      </c>
      <c r="G10" s="88" t="s">
        <v>80</v>
      </c>
      <c r="H10" s="88"/>
      <c r="I10" s="88"/>
      <c r="J10" s="180"/>
      <c r="K10" s="79">
        <v>183</v>
      </c>
      <c r="L10" s="79">
        <v>116</v>
      </c>
      <c r="M10" s="79">
        <v>57</v>
      </c>
      <c r="N10" s="89">
        <v>30</v>
      </c>
      <c r="O10" s="90">
        <v>0</v>
      </c>
      <c r="P10" s="91">
        <f>N10+O10</f>
        <v>30</v>
      </c>
      <c r="Q10" s="80">
        <f>IFERROR(P10/M10,"-")</f>
        <v>0.52631578947368</v>
      </c>
      <c r="R10" s="79">
        <v>2</v>
      </c>
      <c r="S10" s="79">
        <v>9</v>
      </c>
      <c r="T10" s="80">
        <f>IFERROR(R10/(P10),"-")</f>
        <v>0.066666666666667</v>
      </c>
      <c r="U10" s="186"/>
      <c r="V10" s="82">
        <v>9</v>
      </c>
      <c r="W10" s="80">
        <f>IF(P10=0,"-",V10/P10)</f>
        <v>0.3</v>
      </c>
      <c r="X10" s="185">
        <v>572000</v>
      </c>
      <c r="Y10" s="186">
        <f>IFERROR(X10/P10,"-")</f>
        <v>19066.666666667</v>
      </c>
      <c r="Z10" s="186">
        <f>IFERROR(X10/V10,"-")</f>
        <v>63555.555555556</v>
      </c>
      <c r="AA10" s="180"/>
      <c r="AB10" s="83"/>
      <c r="AC10" s="77"/>
      <c r="AD10" s="92">
        <v>2</v>
      </c>
      <c r="AE10" s="93">
        <f>IF(P10=0,"",IF(AD10=0,"",(AD10/P10)))</f>
        <v>0.066666666666667</v>
      </c>
      <c r="AF10" s="92">
        <v>1</v>
      </c>
      <c r="AG10" s="94">
        <f>IFERROR(AF10/AD10,"-")</f>
        <v>0.5</v>
      </c>
      <c r="AH10" s="95">
        <v>5000</v>
      </c>
      <c r="AI10" s="96">
        <f>IFERROR(AH10/AD10,"-")</f>
        <v>2500</v>
      </c>
      <c r="AJ10" s="97">
        <v>1</v>
      </c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9</v>
      </c>
      <c r="BF10" s="111">
        <f>IF(P10=0,"",IF(BE10=0,"",(BE10/P10)))</f>
        <v>0.3</v>
      </c>
      <c r="BG10" s="110">
        <v>2</v>
      </c>
      <c r="BH10" s="112">
        <f>IFERROR(BG10/BE10,"-")</f>
        <v>0.22222222222222</v>
      </c>
      <c r="BI10" s="113">
        <v>9000</v>
      </c>
      <c r="BJ10" s="114">
        <f>IFERROR(BI10/BE10,"-")</f>
        <v>1000</v>
      </c>
      <c r="BK10" s="115">
        <v>1</v>
      </c>
      <c r="BL10" s="115">
        <v>1</v>
      </c>
      <c r="BM10" s="115"/>
      <c r="BN10" s="117">
        <v>10</v>
      </c>
      <c r="BO10" s="118">
        <f>IF(P10=0,"",IF(BN10=0,"",(BN10/P10)))</f>
        <v>0.33333333333333</v>
      </c>
      <c r="BP10" s="119">
        <v>1</v>
      </c>
      <c r="BQ10" s="120">
        <f>IFERROR(BP10/BN10,"-")</f>
        <v>0.1</v>
      </c>
      <c r="BR10" s="121">
        <v>21000</v>
      </c>
      <c r="BS10" s="122">
        <f>IFERROR(BR10/BN10,"-")</f>
        <v>2100</v>
      </c>
      <c r="BT10" s="123"/>
      <c r="BU10" s="123"/>
      <c r="BV10" s="123">
        <v>1</v>
      </c>
      <c r="BW10" s="124">
        <v>9</v>
      </c>
      <c r="BX10" s="125">
        <f>IF(P10=0,"",IF(BW10=0,"",(BW10/P10)))</f>
        <v>0.3</v>
      </c>
      <c r="BY10" s="126">
        <v>5</v>
      </c>
      <c r="BZ10" s="127">
        <f>IFERROR(BY10/BW10,"-")</f>
        <v>0.55555555555556</v>
      </c>
      <c r="CA10" s="128">
        <v>537000</v>
      </c>
      <c r="CB10" s="129">
        <f>IFERROR(CA10/BW10,"-")</f>
        <v>59666.666666667</v>
      </c>
      <c r="CC10" s="130">
        <v>1</v>
      </c>
      <c r="CD10" s="130"/>
      <c r="CE10" s="130">
        <v>4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9</v>
      </c>
      <c r="CP10" s="139">
        <v>572000</v>
      </c>
      <c r="CQ10" s="139">
        <v>338000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0.20029239766082</v>
      </c>
      <c r="B11" s="189" t="s">
        <v>81</v>
      </c>
      <c r="C11" s="189"/>
      <c r="D11" s="189" t="s">
        <v>82</v>
      </c>
      <c r="E11" s="189" t="s">
        <v>65</v>
      </c>
      <c r="F11" s="189" t="s">
        <v>66</v>
      </c>
      <c r="G11" s="88" t="s">
        <v>83</v>
      </c>
      <c r="H11" s="88" t="s">
        <v>68</v>
      </c>
      <c r="I11" s="191" t="s">
        <v>84</v>
      </c>
      <c r="J11" s="180">
        <v>684000</v>
      </c>
      <c r="K11" s="79">
        <v>25</v>
      </c>
      <c r="L11" s="79">
        <v>0</v>
      </c>
      <c r="M11" s="79">
        <v>99</v>
      </c>
      <c r="N11" s="89">
        <v>8</v>
      </c>
      <c r="O11" s="90">
        <v>0</v>
      </c>
      <c r="P11" s="91">
        <f>N11+O11</f>
        <v>8</v>
      </c>
      <c r="Q11" s="80">
        <f>IFERROR(P11/M11,"-")</f>
        <v>0.080808080808081</v>
      </c>
      <c r="R11" s="79">
        <v>0</v>
      </c>
      <c r="S11" s="79">
        <v>2</v>
      </c>
      <c r="T11" s="80">
        <f>IFERROR(R11/(P11),"-")</f>
        <v>0</v>
      </c>
      <c r="U11" s="186">
        <f>IFERROR(J11/SUM(N11:O16),"-")</f>
        <v>28500</v>
      </c>
      <c r="V11" s="82">
        <v>1</v>
      </c>
      <c r="W11" s="80">
        <f>IF(P11=0,"-",V11/P11)</f>
        <v>0.125</v>
      </c>
      <c r="X11" s="185">
        <v>8000</v>
      </c>
      <c r="Y11" s="186">
        <f>IFERROR(X11/P11,"-")</f>
        <v>1000</v>
      </c>
      <c r="Z11" s="186">
        <f>IFERROR(X11/V11,"-")</f>
        <v>8000</v>
      </c>
      <c r="AA11" s="180">
        <f>SUM(X11:X16)-SUM(J11:J16)</f>
        <v>-547000</v>
      </c>
      <c r="AB11" s="83">
        <f>SUM(X11:X16)/SUM(J11:J16)</f>
        <v>0.20029239766082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0.125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1</v>
      </c>
      <c r="AW11" s="105">
        <f>IF(P11=0,"",IF(AV11=0,"",(AV11/P11)))</f>
        <v>0.125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0.375</v>
      </c>
      <c r="BP11" s="119">
        <v>1</v>
      </c>
      <c r="BQ11" s="120">
        <f>IFERROR(BP11/BN11,"-")</f>
        <v>0.33333333333333</v>
      </c>
      <c r="BR11" s="121">
        <v>8000</v>
      </c>
      <c r="BS11" s="122">
        <f>IFERROR(BR11/BN11,"-")</f>
        <v>2666.6666666667</v>
      </c>
      <c r="BT11" s="123"/>
      <c r="BU11" s="123">
        <v>1</v>
      </c>
      <c r="BV11" s="123"/>
      <c r="BW11" s="124">
        <v>1</v>
      </c>
      <c r="BX11" s="125">
        <f>IF(P11=0,"",IF(BW11=0,"",(BW11/P11)))</f>
        <v>0.125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8000</v>
      </c>
      <c r="CQ11" s="139">
        <v>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82</v>
      </c>
      <c r="E12" s="189" t="s">
        <v>65</v>
      </c>
      <c r="F12" s="189" t="s">
        <v>79</v>
      </c>
      <c r="G12" s="88"/>
      <c r="H12" s="88"/>
      <c r="I12" s="88"/>
      <c r="J12" s="180"/>
      <c r="K12" s="79">
        <v>60</v>
      </c>
      <c r="L12" s="79">
        <v>40</v>
      </c>
      <c r="M12" s="79">
        <v>8</v>
      </c>
      <c r="N12" s="89">
        <v>8</v>
      </c>
      <c r="O12" s="90">
        <v>0</v>
      </c>
      <c r="P12" s="91">
        <f>N12+O12</f>
        <v>8</v>
      </c>
      <c r="Q12" s="80">
        <f>IFERROR(P12/M12,"-")</f>
        <v>1</v>
      </c>
      <c r="R12" s="79">
        <v>2</v>
      </c>
      <c r="S12" s="79">
        <v>3</v>
      </c>
      <c r="T12" s="80">
        <f>IFERROR(R12/(P12),"-")</f>
        <v>0.25</v>
      </c>
      <c r="U12" s="186"/>
      <c r="V12" s="82">
        <v>3</v>
      </c>
      <c r="W12" s="80">
        <f>IF(P12=0,"-",V12/P12)</f>
        <v>0.375</v>
      </c>
      <c r="X12" s="185">
        <v>67000</v>
      </c>
      <c r="Y12" s="186">
        <f>IFERROR(X12/P12,"-")</f>
        <v>8375</v>
      </c>
      <c r="Z12" s="186">
        <f>IFERROR(X12/V12,"-")</f>
        <v>22333.333333333</v>
      </c>
      <c r="AA12" s="180"/>
      <c r="AB12" s="83"/>
      <c r="AC12" s="77"/>
      <c r="AD12" s="92">
        <v>1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0.125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4</v>
      </c>
      <c r="BO12" s="118">
        <f>IF(P12=0,"",IF(BN12=0,"",(BN12/P12)))</f>
        <v>0.5</v>
      </c>
      <c r="BP12" s="119">
        <v>2</v>
      </c>
      <c r="BQ12" s="120">
        <f>IFERROR(BP12/BN12,"-")</f>
        <v>0.5</v>
      </c>
      <c r="BR12" s="121">
        <v>40000</v>
      </c>
      <c r="BS12" s="122">
        <f>IFERROR(BR12/BN12,"-")</f>
        <v>10000</v>
      </c>
      <c r="BT12" s="123">
        <v>1</v>
      </c>
      <c r="BU12" s="123"/>
      <c r="BV12" s="123">
        <v>1</v>
      </c>
      <c r="BW12" s="124">
        <v>2</v>
      </c>
      <c r="BX12" s="125">
        <f>IF(P12=0,"",IF(BW12=0,"",(BW12/P12)))</f>
        <v>0.25</v>
      </c>
      <c r="BY12" s="126">
        <v>1</v>
      </c>
      <c r="BZ12" s="127">
        <f>IFERROR(BY12/BW12,"-")</f>
        <v>0.5</v>
      </c>
      <c r="CA12" s="128">
        <v>27000</v>
      </c>
      <c r="CB12" s="129">
        <f>IFERROR(CA12/BW12,"-")</f>
        <v>13500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67000</v>
      </c>
      <c r="CQ12" s="139">
        <v>30000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86</v>
      </c>
      <c r="C13" s="189"/>
      <c r="D13" s="189" t="s">
        <v>82</v>
      </c>
      <c r="E13" s="189" t="s">
        <v>65</v>
      </c>
      <c r="F13" s="189" t="s">
        <v>66</v>
      </c>
      <c r="G13" s="88" t="s">
        <v>87</v>
      </c>
      <c r="H13" s="88" t="s">
        <v>88</v>
      </c>
      <c r="I13" s="88" t="s">
        <v>89</v>
      </c>
      <c r="J13" s="180"/>
      <c r="K13" s="79">
        <v>5</v>
      </c>
      <c r="L13" s="79">
        <v>0</v>
      </c>
      <c r="M13" s="79">
        <v>38</v>
      </c>
      <c r="N13" s="89">
        <v>0</v>
      </c>
      <c r="O13" s="90">
        <v>0</v>
      </c>
      <c r="P13" s="91">
        <f>N13+O13</f>
        <v>0</v>
      </c>
      <c r="Q13" s="80">
        <f>IFERROR(P13/M13,"-")</f>
        <v>0</v>
      </c>
      <c r="R13" s="79">
        <v>0</v>
      </c>
      <c r="S13" s="79">
        <v>0</v>
      </c>
      <c r="T13" s="80" t="str">
        <f>IFERROR(R13/(P13),"-")</f>
        <v>-</v>
      </c>
      <c r="U13" s="186"/>
      <c r="V13" s="82">
        <v>0</v>
      </c>
      <c r="W13" s="80" t="str">
        <f>IF(P13=0,"-",V13/P13)</f>
        <v>-</v>
      </c>
      <c r="X13" s="185">
        <v>0</v>
      </c>
      <c r="Y13" s="186" t="str">
        <f>IFERROR(X13/P13,"-")</f>
        <v>-</v>
      </c>
      <c r="Z13" s="186" t="str">
        <f>IFERROR(X13/V13,"-")</f>
        <v>-</v>
      </c>
      <c r="AA13" s="180"/>
      <c r="AB13" s="83"/>
      <c r="AC13" s="77"/>
      <c r="AD13" s="92"/>
      <c r="AE13" s="93" t="str">
        <f>IF(P13=0,"",IF(AD13=0,"",(AD13/P13)))</f>
        <v/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 t="str">
        <f>IF(P13=0,"",IF(AM13=0,"",(AM13/P13)))</f>
        <v/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 t="str">
        <f>IF(P13=0,"",IF(AV13=0,"",(AV13/P13)))</f>
        <v/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 t="str">
        <f>IF(P13=0,"",IF(BE13=0,"",(BE13/P13)))</f>
        <v/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 t="str">
        <f>IF(P13=0,"",IF(BN13=0,"",(BN13/P13)))</f>
        <v/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 t="str">
        <f>IF(P13=0,"",IF(BW13=0,"",(BW13/P13)))</f>
        <v/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 t="str">
        <f>IF(P13=0,"",IF(CF13=0,"",(CF13/P13)))</f>
        <v/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90</v>
      </c>
      <c r="C14" s="189"/>
      <c r="D14" s="189" t="s">
        <v>82</v>
      </c>
      <c r="E14" s="189" t="s">
        <v>65</v>
      </c>
      <c r="F14" s="189" t="s">
        <v>79</v>
      </c>
      <c r="G14" s="88"/>
      <c r="H14" s="88"/>
      <c r="I14" s="88"/>
      <c r="J14" s="180"/>
      <c r="K14" s="79">
        <v>23</v>
      </c>
      <c r="L14" s="79">
        <v>19</v>
      </c>
      <c r="M14" s="79">
        <v>13</v>
      </c>
      <c r="N14" s="89">
        <v>4</v>
      </c>
      <c r="O14" s="90">
        <v>0</v>
      </c>
      <c r="P14" s="91">
        <f>N14+O14</f>
        <v>4</v>
      </c>
      <c r="Q14" s="80">
        <f>IFERROR(P14/M14,"-")</f>
        <v>0.30769230769231</v>
      </c>
      <c r="R14" s="79">
        <v>0</v>
      </c>
      <c r="S14" s="79">
        <v>2</v>
      </c>
      <c r="T14" s="80">
        <f>IFERROR(R14/(P14),"-")</f>
        <v>0</v>
      </c>
      <c r="U14" s="186"/>
      <c r="V14" s="82">
        <v>1</v>
      </c>
      <c r="W14" s="80">
        <f>IF(P14=0,"-",V14/P14)</f>
        <v>0.25</v>
      </c>
      <c r="X14" s="185">
        <v>18000</v>
      </c>
      <c r="Y14" s="186">
        <f>IFERROR(X14/P14,"-")</f>
        <v>4500</v>
      </c>
      <c r="Z14" s="186">
        <f>IFERROR(X14/V14,"-")</f>
        <v>18000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/>
      <c r="BO14" s="118">
        <f>IF(P14=0,"",IF(BN14=0,"",(BN14/P14)))</f>
        <v>0</v>
      </c>
      <c r="BP14" s="119"/>
      <c r="BQ14" s="120" t="str">
        <f>IFERROR(BP14/BN14,"-")</f>
        <v>-</v>
      </c>
      <c r="BR14" s="121"/>
      <c r="BS14" s="122" t="str">
        <f>IFERROR(BR14/BN14,"-")</f>
        <v>-</v>
      </c>
      <c r="BT14" s="123"/>
      <c r="BU14" s="123"/>
      <c r="BV14" s="123"/>
      <c r="BW14" s="124">
        <v>3</v>
      </c>
      <c r="BX14" s="125">
        <f>IF(P14=0,"",IF(BW14=0,"",(BW14/P14)))</f>
        <v>0.75</v>
      </c>
      <c r="BY14" s="126">
        <v>1</v>
      </c>
      <c r="BZ14" s="127">
        <f>IFERROR(BY14/BW14,"-")</f>
        <v>0.33333333333333</v>
      </c>
      <c r="CA14" s="128">
        <v>18000</v>
      </c>
      <c r="CB14" s="129">
        <f>IFERROR(CA14/BW14,"-")</f>
        <v>6000</v>
      </c>
      <c r="CC14" s="130"/>
      <c r="CD14" s="130"/>
      <c r="CE14" s="130">
        <v>1</v>
      </c>
      <c r="CF14" s="131">
        <v>1</v>
      </c>
      <c r="CG14" s="132">
        <f>IF(P14=0,"",IF(CF14=0,"",(CF14/P14)))</f>
        <v>0.25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1</v>
      </c>
      <c r="CP14" s="139">
        <v>18000</v>
      </c>
      <c r="CQ14" s="139">
        <v>18000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91</v>
      </c>
      <c r="C15" s="189"/>
      <c r="D15" s="189" t="s">
        <v>92</v>
      </c>
      <c r="E15" s="189" t="s">
        <v>93</v>
      </c>
      <c r="F15" s="189" t="s">
        <v>66</v>
      </c>
      <c r="G15" s="88" t="s">
        <v>87</v>
      </c>
      <c r="H15" s="88" t="s">
        <v>88</v>
      </c>
      <c r="I15" s="88" t="s">
        <v>94</v>
      </c>
      <c r="J15" s="180"/>
      <c r="K15" s="79">
        <v>4</v>
      </c>
      <c r="L15" s="79">
        <v>0</v>
      </c>
      <c r="M15" s="79">
        <v>23</v>
      </c>
      <c r="N15" s="89">
        <v>1</v>
      </c>
      <c r="O15" s="90">
        <v>0</v>
      </c>
      <c r="P15" s="91">
        <f>N15+O15</f>
        <v>1</v>
      </c>
      <c r="Q15" s="80">
        <f>IFERROR(P15/M15,"-")</f>
        <v>0.043478260869565</v>
      </c>
      <c r="R15" s="79">
        <v>1</v>
      </c>
      <c r="S15" s="79">
        <v>0</v>
      </c>
      <c r="T15" s="80">
        <f>IFERROR(R15/(P15),"-")</f>
        <v>1</v>
      </c>
      <c r="U15" s="186"/>
      <c r="V15" s="82">
        <v>1</v>
      </c>
      <c r="W15" s="80">
        <f>IF(P15=0,"-",V15/P15)</f>
        <v>1</v>
      </c>
      <c r="X15" s="185">
        <v>7000</v>
      </c>
      <c r="Y15" s="186">
        <f>IFERROR(X15/P15,"-")</f>
        <v>7000</v>
      </c>
      <c r="Z15" s="186">
        <f>IFERROR(X15/V15,"-")</f>
        <v>7000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1</v>
      </c>
      <c r="BG15" s="110">
        <v>1</v>
      </c>
      <c r="BH15" s="112">
        <f>IFERROR(BG15/BE15,"-")</f>
        <v>1</v>
      </c>
      <c r="BI15" s="113">
        <v>7000</v>
      </c>
      <c r="BJ15" s="114">
        <f>IFERROR(BI15/BE15,"-")</f>
        <v>7000</v>
      </c>
      <c r="BK15" s="115"/>
      <c r="BL15" s="115"/>
      <c r="BM15" s="115">
        <v>1</v>
      </c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1</v>
      </c>
      <c r="CP15" s="139">
        <v>7000</v>
      </c>
      <c r="CQ15" s="139">
        <v>7000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95</v>
      </c>
      <c r="C16" s="189"/>
      <c r="D16" s="189" t="s">
        <v>92</v>
      </c>
      <c r="E16" s="189" t="s">
        <v>93</v>
      </c>
      <c r="F16" s="189" t="s">
        <v>79</v>
      </c>
      <c r="G16" s="88"/>
      <c r="H16" s="88"/>
      <c r="I16" s="88"/>
      <c r="J16" s="180"/>
      <c r="K16" s="79">
        <v>46</v>
      </c>
      <c r="L16" s="79">
        <v>20</v>
      </c>
      <c r="M16" s="79">
        <v>6</v>
      </c>
      <c r="N16" s="89">
        <v>3</v>
      </c>
      <c r="O16" s="90">
        <v>0</v>
      </c>
      <c r="P16" s="91">
        <f>N16+O16</f>
        <v>3</v>
      </c>
      <c r="Q16" s="80">
        <f>IFERROR(P16/M16,"-")</f>
        <v>0.5</v>
      </c>
      <c r="R16" s="79">
        <v>0</v>
      </c>
      <c r="S16" s="79">
        <v>1</v>
      </c>
      <c r="T16" s="80">
        <f>IFERROR(R16/(P16),"-")</f>
        <v>0</v>
      </c>
      <c r="U16" s="186"/>
      <c r="V16" s="82">
        <v>2</v>
      </c>
      <c r="W16" s="80">
        <f>IF(P16=0,"-",V16/P16)</f>
        <v>0.66666666666667</v>
      </c>
      <c r="X16" s="185">
        <v>37000</v>
      </c>
      <c r="Y16" s="186">
        <f>IFERROR(X16/P16,"-")</f>
        <v>12333.333333333</v>
      </c>
      <c r="Z16" s="186">
        <f>IFERROR(X16/V16,"-")</f>
        <v>18500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>
        <v>1</v>
      </c>
      <c r="BQ16" s="120">
        <f>IFERROR(BP16/BN16,"-")</f>
        <v>1</v>
      </c>
      <c r="BR16" s="121">
        <v>25000</v>
      </c>
      <c r="BS16" s="122">
        <f>IFERROR(BR16/BN16,"-")</f>
        <v>25000</v>
      </c>
      <c r="BT16" s="123"/>
      <c r="BU16" s="123"/>
      <c r="BV16" s="123">
        <v>1</v>
      </c>
      <c r="BW16" s="124">
        <v>2</v>
      </c>
      <c r="BX16" s="125">
        <f>IF(P16=0,"",IF(BW16=0,"",(BW16/P16)))</f>
        <v>0.66666666666667</v>
      </c>
      <c r="BY16" s="126">
        <v>1</v>
      </c>
      <c r="BZ16" s="127">
        <f>IFERROR(BY16/BW16,"-")</f>
        <v>0.5</v>
      </c>
      <c r="CA16" s="128">
        <v>12000</v>
      </c>
      <c r="CB16" s="129">
        <f>IFERROR(CA16/BW16,"-")</f>
        <v>6000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37000</v>
      </c>
      <c r="CQ16" s="139">
        <v>25000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0.020833333333333</v>
      </c>
      <c r="B17" s="189" t="s">
        <v>96</v>
      </c>
      <c r="C17" s="189"/>
      <c r="D17" s="189" t="s">
        <v>97</v>
      </c>
      <c r="E17" s="189" t="s">
        <v>65</v>
      </c>
      <c r="F17" s="189" t="s">
        <v>66</v>
      </c>
      <c r="G17" s="88" t="s">
        <v>98</v>
      </c>
      <c r="H17" s="88" t="s">
        <v>99</v>
      </c>
      <c r="I17" s="191" t="s">
        <v>100</v>
      </c>
      <c r="J17" s="180">
        <v>384000</v>
      </c>
      <c r="K17" s="79">
        <v>18</v>
      </c>
      <c r="L17" s="79">
        <v>0</v>
      </c>
      <c r="M17" s="79">
        <v>75</v>
      </c>
      <c r="N17" s="89">
        <v>10</v>
      </c>
      <c r="O17" s="90">
        <v>0</v>
      </c>
      <c r="P17" s="91">
        <f>N17+O17</f>
        <v>10</v>
      </c>
      <c r="Q17" s="80">
        <f>IFERROR(P17/M17,"-")</f>
        <v>0.13333333333333</v>
      </c>
      <c r="R17" s="79">
        <v>1</v>
      </c>
      <c r="S17" s="79">
        <v>3</v>
      </c>
      <c r="T17" s="80">
        <f>IFERROR(R17/(P17),"-")</f>
        <v>0.1</v>
      </c>
      <c r="U17" s="186">
        <f>IFERROR(J17/SUM(N17:O18),"-")</f>
        <v>22588.235294118</v>
      </c>
      <c r="V17" s="82">
        <v>2</v>
      </c>
      <c r="W17" s="80">
        <f>IF(P17=0,"-",V17/P17)</f>
        <v>0.2</v>
      </c>
      <c r="X17" s="185">
        <v>8000</v>
      </c>
      <c r="Y17" s="186">
        <f>IFERROR(X17/P17,"-")</f>
        <v>800</v>
      </c>
      <c r="Z17" s="186">
        <f>IFERROR(X17/V17,"-")</f>
        <v>4000</v>
      </c>
      <c r="AA17" s="180">
        <f>SUM(X17:X18)-SUM(J17:J18)</f>
        <v>-376000</v>
      </c>
      <c r="AB17" s="83">
        <f>SUM(X17:X18)/SUM(J17:J18)</f>
        <v>0.020833333333333</v>
      </c>
      <c r="AC17" s="77"/>
      <c r="AD17" s="92">
        <v>1</v>
      </c>
      <c r="AE17" s="93">
        <f>IF(P17=0,"",IF(AD17=0,"",(AD17/P17)))</f>
        <v>0.1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2</v>
      </c>
      <c r="AW17" s="105">
        <f>IF(P17=0,"",IF(AV17=0,"",(AV17/P17)))</f>
        <v>0.2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3</v>
      </c>
      <c r="BF17" s="111">
        <f>IF(P17=0,"",IF(BE17=0,"",(BE17/P17)))</f>
        <v>0.3</v>
      </c>
      <c r="BG17" s="110">
        <v>2</v>
      </c>
      <c r="BH17" s="112">
        <f>IFERROR(BG17/BE17,"-")</f>
        <v>0.66666666666667</v>
      </c>
      <c r="BI17" s="113">
        <v>8000</v>
      </c>
      <c r="BJ17" s="114">
        <f>IFERROR(BI17/BE17,"-")</f>
        <v>2666.6666666667</v>
      </c>
      <c r="BK17" s="115">
        <v>1</v>
      </c>
      <c r="BL17" s="115">
        <v>1</v>
      </c>
      <c r="BM17" s="115"/>
      <c r="BN17" s="117">
        <v>3</v>
      </c>
      <c r="BO17" s="118">
        <f>IF(P17=0,"",IF(BN17=0,"",(BN17/P17)))</f>
        <v>0.3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0.1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8000</v>
      </c>
      <c r="CQ17" s="139">
        <v>6000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101</v>
      </c>
      <c r="C18" s="189"/>
      <c r="D18" s="189" t="s">
        <v>97</v>
      </c>
      <c r="E18" s="189" t="s">
        <v>65</v>
      </c>
      <c r="F18" s="189" t="s">
        <v>79</v>
      </c>
      <c r="G18" s="88"/>
      <c r="H18" s="88"/>
      <c r="I18" s="88"/>
      <c r="J18" s="180"/>
      <c r="K18" s="79">
        <v>67</v>
      </c>
      <c r="L18" s="79">
        <v>29</v>
      </c>
      <c r="M18" s="79">
        <v>7</v>
      </c>
      <c r="N18" s="89">
        <v>7</v>
      </c>
      <c r="O18" s="90">
        <v>0</v>
      </c>
      <c r="P18" s="91">
        <f>N18+O18</f>
        <v>7</v>
      </c>
      <c r="Q18" s="80">
        <f>IFERROR(P18/M18,"-")</f>
        <v>1</v>
      </c>
      <c r="R18" s="79">
        <v>0</v>
      </c>
      <c r="S18" s="79">
        <v>2</v>
      </c>
      <c r="T18" s="80">
        <f>IFERROR(R18/(P18),"-")</f>
        <v>0</v>
      </c>
      <c r="U18" s="186"/>
      <c r="V18" s="82">
        <v>0</v>
      </c>
      <c r="W18" s="80">
        <f>IF(P18=0,"-",V18/P18)</f>
        <v>0</v>
      </c>
      <c r="X18" s="185">
        <v>0</v>
      </c>
      <c r="Y18" s="186">
        <f>IFERROR(X18/P18,"-")</f>
        <v>0</v>
      </c>
      <c r="Z18" s="186" t="str">
        <f>IFERROR(X18/V18,"-")</f>
        <v>-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>
        <v>1</v>
      </c>
      <c r="AW18" s="105">
        <f>IF(P18=0,"",IF(AV18=0,"",(AV18/P18)))</f>
        <v>0.14285714285714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3</v>
      </c>
      <c r="BF18" s="111">
        <f>IF(P18=0,"",IF(BE18=0,"",(BE18/P18)))</f>
        <v>0.42857142857143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2</v>
      </c>
      <c r="BO18" s="118">
        <f>IF(P18=0,"",IF(BN18=0,"",(BN18/P18)))</f>
        <v>0.28571428571429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>
        <v>1</v>
      </c>
      <c r="CG18" s="132">
        <f>IF(P18=0,"",IF(CF18=0,"",(CF18/P18)))</f>
        <v>0.14285714285714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0</v>
      </c>
      <c r="CP18" s="139">
        <v>0</v>
      </c>
      <c r="CQ18" s="139"/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</v>
      </c>
      <c r="B19" s="189" t="s">
        <v>102</v>
      </c>
      <c r="C19" s="189"/>
      <c r="D19" s="189" t="s">
        <v>79</v>
      </c>
      <c r="E19" s="189" t="s">
        <v>103</v>
      </c>
      <c r="F19" s="189" t="s">
        <v>66</v>
      </c>
      <c r="G19" s="88" t="s">
        <v>104</v>
      </c>
      <c r="H19" s="88" t="s">
        <v>105</v>
      </c>
      <c r="I19" s="88" t="s">
        <v>106</v>
      </c>
      <c r="J19" s="180">
        <v>180000</v>
      </c>
      <c r="K19" s="79">
        <v>4</v>
      </c>
      <c r="L19" s="79">
        <v>0</v>
      </c>
      <c r="M19" s="79">
        <v>9</v>
      </c>
      <c r="N19" s="89">
        <v>1</v>
      </c>
      <c r="O19" s="90">
        <v>0</v>
      </c>
      <c r="P19" s="91">
        <f>N19+O19</f>
        <v>1</v>
      </c>
      <c r="Q19" s="80">
        <f>IFERROR(P19/M19,"-")</f>
        <v>0.11111111111111</v>
      </c>
      <c r="R19" s="79">
        <v>0</v>
      </c>
      <c r="S19" s="79">
        <v>0</v>
      </c>
      <c r="T19" s="80">
        <f>IFERROR(R19/(P19),"-")</f>
        <v>0</v>
      </c>
      <c r="U19" s="186">
        <f>IFERROR(J19/SUM(N19:O22),"-")</f>
        <v>25714.285714286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SUM(X19:X22)-SUM(J19:J22)</f>
        <v>-180000</v>
      </c>
      <c r="AB19" s="83">
        <f>SUM(X19:X22)/SUM(J19:J22)</f>
        <v>0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1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107</v>
      </c>
      <c r="C20" s="189"/>
      <c r="D20" s="189" t="s">
        <v>79</v>
      </c>
      <c r="E20" s="189" t="s">
        <v>108</v>
      </c>
      <c r="F20" s="189" t="s">
        <v>66</v>
      </c>
      <c r="G20" s="88"/>
      <c r="H20" s="88" t="s">
        <v>105</v>
      </c>
      <c r="I20" s="88"/>
      <c r="J20" s="180"/>
      <c r="K20" s="79">
        <v>5</v>
      </c>
      <c r="L20" s="79">
        <v>0</v>
      </c>
      <c r="M20" s="79">
        <v>8</v>
      </c>
      <c r="N20" s="89">
        <v>1</v>
      </c>
      <c r="O20" s="90">
        <v>0</v>
      </c>
      <c r="P20" s="91">
        <f>N20+O20</f>
        <v>1</v>
      </c>
      <c r="Q20" s="80">
        <f>IFERROR(P20/M20,"-")</f>
        <v>0.125</v>
      </c>
      <c r="R20" s="79">
        <v>0</v>
      </c>
      <c r="S20" s="79">
        <v>1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1</v>
      </c>
      <c r="BO20" s="118">
        <f>IF(P20=0,"",IF(BN20=0,"",(BN20/P20)))</f>
        <v>1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/>
      <c r="BX20" s="125">
        <f>IF(P20=0,"",IF(BW20=0,"",(BW20/P20)))</f>
        <v>0</v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109</v>
      </c>
      <c r="C21" s="189"/>
      <c r="D21" s="189" t="s">
        <v>79</v>
      </c>
      <c r="E21" s="189" t="s">
        <v>110</v>
      </c>
      <c r="F21" s="189" t="s">
        <v>66</v>
      </c>
      <c r="G21" s="88"/>
      <c r="H21" s="88" t="s">
        <v>105</v>
      </c>
      <c r="I21" s="88"/>
      <c r="J21" s="180"/>
      <c r="K21" s="79">
        <v>3</v>
      </c>
      <c r="L21" s="79">
        <v>0</v>
      </c>
      <c r="M21" s="79">
        <v>10</v>
      </c>
      <c r="N21" s="89">
        <v>1</v>
      </c>
      <c r="O21" s="90">
        <v>0</v>
      </c>
      <c r="P21" s="91">
        <f>N21+O21</f>
        <v>1</v>
      </c>
      <c r="Q21" s="80">
        <f>IFERROR(P21/M21,"-")</f>
        <v>0.1</v>
      </c>
      <c r="R21" s="79">
        <v>0</v>
      </c>
      <c r="S21" s="79">
        <v>1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111</v>
      </c>
      <c r="C22" s="189"/>
      <c r="D22" s="189" t="s">
        <v>78</v>
      </c>
      <c r="E22" s="189" t="s">
        <v>78</v>
      </c>
      <c r="F22" s="189" t="s">
        <v>79</v>
      </c>
      <c r="G22" s="88"/>
      <c r="H22" s="88"/>
      <c r="I22" s="88"/>
      <c r="J22" s="180"/>
      <c r="K22" s="79">
        <v>28</v>
      </c>
      <c r="L22" s="79">
        <v>17</v>
      </c>
      <c r="M22" s="79">
        <v>6</v>
      </c>
      <c r="N22" s="89">
        <v>4</v>
      </c>
      <c r="O22" s="90">
        <v>0</v>
      </c>
      <c r="P22" s="91">
        <f>N22+O22</f>
        <v>4</v>
      </c>
      <c r="Q22" s="80">
        <f>IFERROR(P22/M22,"-")</f>
        <v>0.66666666666667</v>
      </c>
      <c r="R22" s="79">
        <v>0</v>
      </c>
      <c r="S22" s="79">
        <v>3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>
        <v>1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2</v>
      </c>
      <c r="BO22" s="118">
        <f>IF(P22=0,"",IF(BN22=0,"",(BN22/P22)))</f>
        <v>0.5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1</v>
      </c>
      <c r="BX22" s="125">
        <f>IF(P22=0,"",IF(BW22=0,"",(BW22/P22)))</f>
        <v>0.25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1.3333333333333</v>
      </c>
      <c r="B23" s="189" t="s">
        <v>112</v>
      </c>
      <c r="C23" s="189"/>
      <c r="D23" s="189" t="s">
        <v>92</v>
      </c>
      <c r="E23" s="189" t="s">
        <v>65</v>
      </c>
      <c r="F23" s="189" t="s">
        <v>66</v>
      </c>
      <c r="G23" s="88" t="s">
        <v>113</v>
      </c>
      <c r="H23" s="88" t="s">
        <v>68</v>
      </c>
      <c r="I23" s="190" t="s">
        <v>114</v>
      </c>
      <c r="J23" s="180">
        <v>228000</v>
      </c>
      <c r="K23" s="79">
        <v>10</v>
      </c>
      <c r="L23" s="79">
        <v>0</v>
      </c>
      <c r="M23" s="79">
        <v>72</v>
      </c>
      <c r="N23" s="89">
        <v>5</v>
      </c>
      <c r="O23" s="90">
        <v>0</v>
      </c>
      <c r="P23" s="91">
        <f>N23+O23</f>
        <v>5</v>
      </c>
      <c r="Q23" s="80">
        <f>IFERROR(P23/M23,"-")</f>
        <v>0.069444444444444</v>
      </c>
      <c r="R23" s="79">
        <v>0</v>
      </c>
      <c r="S23" s="79">
        <v>4</v>
      </c>
      <c r="T23" s="80">
        <f>IFERROR(R23/(P23),"-")</f>
        <v>0</v>
      </c>
      <c r="U23" s="186">
        <f>IFERROR(J23/SUM(N23:O24),"-")</f>
        <v>25333.333333333</v>
      </c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>
        <f>SUM(X23:X24)-SUM(J23:J24)</f>
        <v>76000</v>
      </c>
      <c r="AB23" s="83">
        <f>SUM(X23:X24)/SUM(J23:J24)</f>
        <v>1.3333333333333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0.2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3</v>
      </c>
      <c r="BF23" s="111">
        <f>IF(P23=0,"",IF(BE23=0,"",(BE23/P23)))</f>
        <v>0.6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>
        <v>1</v>
      </c>
      <c r="BO23" s="118">
        <f>IF(P23=0,"",IF(BN23=0,"",(BN23/P23)))</f>
        <v>0.2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115</v>
      </c>
      <c r="C24" s="189"/>
      <c r="D24" s="189" t="s">
        <v>92</v>
      </c>
      <c r="E24" s="189" t="s">
        <v>65</v>
      </c>
      <c r="F24" s="189" t="s">
        <v>79</v>
      </c>
      <c r="G24" s="88"/>
      <c r="H24" s="88"/>
      <c r="I24" s="88"/>
      <c r="J24" s="180"/>
      <c r="K24" s="79">
        <v>31</v>
      </c>
      <c r="L24" s="79">
        <v>21</v>
      </c>
      <c r="M24" s="79">
        <v>4</v>
      </c>
      <c r="N24" s="89">
        <v>4</v>
      </c>
      <c r="O24" s="90">
        <v>0</v>
      </c>
      <c r="P24" s="91">
        <f>N24+O24</f>
        <v>4</v>
      </c>
      <c r="Q24" s="80">
        <f>IFERROR(P24/M24,"-")</f>
        <v>1</v>
      </c>
      <c r="R24" s="79">
        <v>1</v>
      </c>
      <c r="S24" s="79">
        <v>0</v>
      </c>
      <c r="T24" s="80">
        <f>IFERROR(R24/(P24),"-")</f>
        <v>0.25</v>
      </c>
      <c r="U24" s="186"/>
      <c r="V24" s="82">
        <v>2</v>
      </c>
      <c r="W24" s="80">
        <f>IF(P24=0,"-",V24/P24)</f>
        <v>0.5</v>
      </c>
      <c r="X24" s="185">
        <v>304000</v>
      </c>
      <c r="Y24" s="186">
        <f>IFERROR(X24/P24,"-")</f>
        <v>76000</v>
      </c>
      <c r="Z24" s="186">
        <f>IFERROR(X24/V24,"-")</f>
        <v>152000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2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2</v>
      </c>
      <c r="BX24" s="125">
        <f>IF(P24=0,"",IF(BW24=0,"",(BW24/P24)))</f>
        <v>0.5</v>
      </c>
      <c r="BY24" s="126">
        <v>2</v>
      </c>
      <c r="BZ24" s="127">
        <f>IFERROR(BY24/BW24,"-")</f>
        <v>1</v>
      </c>
      <c r="CA24" s="128">
        <v>304000</v>
      </c>
      <c r="CB24" s="129">
        <f>IFERROR(CA24/BW24,"-")</f>
        <v>152000</v>
      </c>
      <c r="CC24" s="130"/>
      <c r="CD24" s="130"/>
      <c r="CE24" s="130">
        <v>2</v>
      </c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2</v>
      </c>
      <c r="CP24" s="139">
        <v>304000</v>
      </c>
      <c r="CQ24" s="139">
        <v>229000</v>
      </c>
      <c r="CR24" s="139"/>
      <c r="CS24" s="140" t="str">
        <f>IF(AND(CQ24=0,CR24=0),"",IF(AND(CQ24&lt;=100000,CR24&lt;=100000),"",IF(CQ24/CP24&gt;0.7,"男高",IF(CR24/CP24&gt;0.7,"女高",""))))</f>
        <v>男高</v>
      </c>
    </row>
    <row r="25" spans="1:98">
      <c r="A25" s="78">
        <f>AB25</f>
        <v>1.2916666666667</v>
      </c>
      <c r="B25" s="189" t="s">
        <v>116</v>
      </c>
      <c r="C25" s="189"/>
      <c r="D25" s="189" t="s">
        <v>92</v>
      </c>
      <c r="E25" s="189" t="s">
        <v>65</v>
      </c>
      <c r="F25" s="189" t="s">
        <v>66</v>
      </c>
      <c r="G25" s="88" t="s">
        <v>117</v>
      </c>
      <c r="H25" s="88" t="s">
        <v>88</v>
      </c>
      <c r="I25" s="88"/>
      <c r="J25" s="180">
        <v>264000</v>
      </c>
      <c r="K25" s="79">
        <v>3</v>
      </c>
      <c r="L25" s="79">
        <v>0</v>
      </c>
      <c r="M25" s="79">
        <v>8</v>
      </c>
      <c r="N25" s="89">
        <v>2</v>
      </c>
      <c r="O25" s="90">
        <v>0</v>
      </c>
      <c r="P25" s="91">
        <f>N25+O25</f>
        <v>2</v>
      </c>
      <c r="Q25" s="80">
        <f>IFERROR(P25/M25,"-")</f>
        <v>0.25</v>
      </c>
      <c r="R25" s="79">
        <v>0</v>
      </c>
      <c r="S25" s="79">
        <v>1</v>
      </c>
      <c r="T25" s="80">
        <f>IFERROR(R25/(P25),"-")</f>
        <v>0</v>
      </c>
      <c r="U25" s="186">
        <f>IFERROR(J25/SUM(N25:O30),"-")</f>
        <v>13894.736842105</v>
      </c>
      <c r="V25" s="82">
        <v>1</v>
      </c>
      <c r="W25" s="80">
        <f>IF(P25=0,"-",V25/P25)</f>
        <v>0.5</v>
      </c>
      <c r="X25" s="185">
        <v>50000</v>
      </c>
      <c r="Y25" s="186">
        <f>IFERROR(X25/P25,"-")</f>
        <v>25000</v>
      </c>
      <c r="Z25" s="186">
        <f>IFERROR(X25/V25,"-")</f>
        <v>50000</v>
      </c>
      <c r="AA25" s="180">
        <f>SUM(X25:X30)-SUM(J25:J30)</f>
        <v>77000</v>
      </c>
      <c r="AB25" s="83">
        <f>SUM(X25:X30)/SUM(J25:J30)</f>
        <v>1.2916666666667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>
        <v>1</v>
      </c>
      <c r="AW25" s="105">
        <f>IF(P25=0,"",IF(AV25=0,"",(AV25/P25)))</f>
        <v>0.5</v>
      </c>
      <c r="AX25" s="104"/>
      <c r="AY25" s="106">
        <f>IFERROR(AX25/AV25,"-")</f>
        <v>0</v>
      </c>
      <c r="AZ25" s="107"/>
      <c r="BA25" s="108">
        <f>IFERROR(AZ25/AV25,"-")</f>
        <v>0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0.5</v>
      </c>
      <c r="BP25" s="119">
        <v>1</v>
      </c>
      <c r="BQ25" s="120">
        <f>IFERROR(BP25/BN25,"-")</f>
        <v>1</v>
      </c>
      <c r="BR25" s="121">
        <v>50000</v>
      </c>
      <c r="BS25" s="122">
        <f>IFERROR(BR25/BN25,"-")</f>
        <v>50000</v>
      </c>
      <c r="BT25" s="123"/>
      <c r="BU25" s="123"/>
      <c r="BV25" s="123">
        <v>1</v>
      </c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50000</v>
      </c>
      <c r="CQ25" s="139">
        <v>50000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118</v>
      </c>
      <c r="C26" s="189"/>
      <c r="D26" s="189" t="s">
        <v>64</v>
      </c>
      <c r="E26" s="189" t="s">
        <v>93</v>
      </c>
      <c r="F26" s="189" t="s">
        <v>66</v>
      </c>
      <c r="G26" s="88" t="s">
        <v>117</v>
      </c>
      <c r="H26" s="88" t="s">
        <v>88</v>
      </c>
      <c r="I26" s="88"/>
      <c r="J26" s="180"/>
      <c r="K26" s="79">
        <v>2</v>
      </c>
      <c r="L26" s="79">
        <v>0</v>
      </c>
      <c r="M26" s="79">
        <v>10</v>
      </c>
      <c r="N26" s="89">
        <v>1</v>
      </c>
      <c r="O26" s="90">
        <v>0</v>
      </c>
      <c r="P26" s="91">
        <f>N26+O26</f>
        <v>1</v>
      </c>
      <c r="Q26" s="80">
        <f>IFERROR(P26/M26,"-")</f>
        <v>0.1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119</v>
      </c>
      <c r="C27" s="189"/>
      <c r="D27" s="189" t="s">
        <v>82</v>
      </c>
      <c r="E27" s="189" t="s">
        <v>120</v>
      </c>
      <c r="F27" s="189" t="s">
        <v>66</v>
      </c>
      <c r="G27" s="88" t="s">
        <v>117</v>
      </c>
      <c r="H27" s="88" t="s">
        <v>88</v>
      </c>
      <c r="I27" s="88"/>
      <c r="J27" s="180"/>
      <c r="K27" s="79">
        <v>5</v>
      </c>
      <c r="L27" s="79">
        <v>0</v>
      </c>
      <c r="M27" s="79">
        <v>33</v>
      </c>
      <c r="N27" s="89">
        <v>2</v>
      </c>
      <c r="O27" s="90">
        <v>0</v>
      </c>
      <c r="P27" s="91">
        <f>N27+O27</f>
        <v>2</v>
      </c>
      <c r="Q27" s="80">
        <f>IFERROR(P27/M27,"-")</f>
        <v>0.060606060606061</v>
      </c>
      <c r="R27" s="79">
        <v>0</v>
      </c>
      <c r="S27" s="79">
        <v>2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2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121</v>
      </c>
      <c r="C28" s="189"/>
      <c r="D28" s="189" t="s">
        <v>122</v>
      </c>
      <c r="E28" s="189" t="s">
        <v>123</v>
      </c>
      <c r="F28" s="189" t="s">
        <v>66</v>
      </c>
      <c r="G28" s="88" t="s">
        <v>117</v>
      </c>
      <c r="H28" s="88" t="s">
        <v>88</v>
      </c>
      <c r="I28" s="88"/>
      <c r="J28" s="180"/>
      <c r="K28" s="79">
        <v>2</v>
      </c>
      <c r="L28" s="79">
        <v>0</v>
      </c>
      <c r="M28" s="79">
        <v>21</v>
      </c>
      <c r="N28" s="89">
        <v>1</v>
      </c>
      <c r="O28" s="90">
        <v>0</v>
      </c>
      <c r="P28" s="91">
        <f>N28+O28</f>
        <v>1</v>
      </c>
      <c r="Q28" s="80">
        <f>IFERROR(P28/M28,"-")</f>
        <v>0.047619047619048</v>
      </c>
      <c r="R28" s="79">
        <v>0</v>
      </c>
      <c r="S28" s="79">
        <v>0</v>
      </c>
      <c r="T28" s="80">
        <f>IFERROR(R28/(P28),"-")</f>
        <v>0</v>
      </c>
      <c r="U28" s="186"/>
      <c r="V28" s="82">
        <v>1</v>
      </c>
      <c r="W28" s="80">
        <f>IF(P28=0,"-",V28/P28)</f>
        <v>1</v>
      </c>
      <c r="X28" s="185">
        <v>5000</v>
      </c>
      <c r="Y28" s="186">
        <f>IFERROR(X28/P28,"-")</f>
        <v>5000</v>
      </c>
      <c r="Z28" s="186">
        <f>IFERROR(X28/V28,"-")</f>
        <v>5000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1</v>
      </c>
      <c r="BG28" s="110">
        <v>1</v>
      </c>
      <c r="BH28" s="112">
        <f>IFERROR(BG28/BE28,"-")</f>
        <v>1</v>
      </c>
      <c r="BI28" s="113">
        <v>5000</v>
      </c>
      <c r="BJ28" s="114">
        <f>IFERROR(BI28/BE28,"-")</f>
        <v>5000</v>
      </c>
      <c r="BK28" s="115">
        <v>1</v>
      </c>
      <c r="BL28" s="115"/>
      <c r="BM28" s="115"/>
      <c r="BN28" s="117"/>
      <c r="BO28" s="118">
        <f>IF(P28=0,"",IF(BN28=0,"",(BN28/P28)))</f>
        <v>0</v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5000</v>
      </c>
      <c r="CQ28" s="139">
        <v>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124</v>
      </c>
      <c r="C29" s="189"/>
      <c r="D29" s="189" t="s">
        <v>125</v>
      </c>
      <c r="E29" s="189" t="s">
        <v>126</v>
      </c>
      <c r="F29" s="189" t="s">
        <v>66</v>
      </c>
      <c r="G29" s="88" t="s">
        <v>117</v>
      </c>
      <c r="H29" s="88" t="s">
        <v>88</v>
      </c>
      <c r="I29" s="88"/>
      <c r="J29" s="180"/>
      <c r="K29" s="79">
        <v>3</v>
      </c>
      <c r="L29" s="79">
        <v>0</v>
      </c>
      <c r="M29" s="79">
        <v>10</v>
      </c>
      <c r="N29" s="89">
        <v>1</v>
      </c>
      <c r="O29" s="90">
        <v>0</v>
      </c>
      <c r="P29" s="91">
        <f>N29+O29</f>
        <v>1</v>
      </c>
      <c r="Q29" s="80">
        <f>IFERROR(P29/M29,"-")</f>
        <v>0.1</v>
      </c>
      <c r="R29" s="79">
        <v>0</v>
      </c>
      <c r="S29" s="79">
        <v>0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1</v>
      </c>
      <c r="BG29" s="110"/>
      <c r="BH29" s="112">
        <f>IFERROR(BG29/BE29,"-")</f>
        <v>0</v>
      </c>
      <c r="BI29" s="113"/>
      <c r="BJ29" s="114">
        <f>IFERROR(BI29/BE29,"-")</f>
        <v>0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127</v>
      </c>
      <c r="C30" s="189"/>
      <c r="D30" s="189" t="s">
        <v>78</v>
      </c>
      <c r="E30" s="189" t="s">
        <v>78</v>
      </c>
      <c r="F30" s="189" t="s">
        <v>79</v>
      </c>
      <c r="G30" s="88" t="s">
        <v>80</v>
      </c>
      <c r="H30" s="88"/>
      <c r="I30" s="88"/>
      <c r="J30" s="180"/>
      <c r="K30" s="79">
        <v>72</v>
      </c>
      <c r="L30" s="79">
        <v>31</v>
      </c>
      <c r="M30" s="79">
        <v>9</v>
      </c>
      <c r="N30" s="89">
        <v>12</v>
      </c>
      <c r="O30" s="90">
        <v>0</v>
      </c>
      <c r="P30" s="91">
        <f>N30+O30</f>
        <v>12</v>
      </c>
      <c r="Q30" s="80">
        <f>IFERROR(P30/M30,"-")</f>
        <v>1.3333333333333</v>
      </c>
      <c r="R30" s="79">
        <v>1</v>
      </c>
      <c r="S30" s="79">
        <v>3</v>
      </c>
      <c r="T30" s="80">
        <f>IFERROR(R30/(P30),"-")</f>
        <v>0.083333333333333</v>
      </c>
      <c r="U30" s="186"/>
      <c r="V30" s="82">
        <v>5</v>
      </c>
      <c r="W30" s="80">
        <f>IF(P30=0,"-",V30/P30)</f>
        <v>0.41666666666667</v>
      </c>
      <c r="X30" s="185">
        <v>286000</v>
      </c>
      <c r="Y30" s="186">
        <f>IFERROR(X30/P30,"-")</f>
        <v>23833.333333333</v>
      </c>
      <c r="Z30" s="186">
        <f>IFERROR(X30/V30,"-")</f>
        <v>57200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0.083333333333333</v>
      </c>
      <c r="BG30" s="110">
        <v>1</v>
      </c>
      <c r="BH30" s="112">
        <f>IFERROR(BG30/BE30,"-")</f>
        <v>1</v>
      </c>
      <c r="BI30" s="113">
        <v>3000</v>
      </c>
      <c r="BJ30" s="114">
        <f>IFERROR(BI30/BE30,"-")</f>
        <v>3000</v>
      </c>
      <c r="BK30" s="115">
        <v>1</v>
      </c>
      <c r="BL30" s="115"/>
      <c r="BM30" s="115"/>
      <c r="BN30" s="117">
        <v>4</v>
      </c>
      <c r="BO30" s="118">
        <f>IF(P30=0,"",IF(BN30=0,"",(BN30/P30)))</f>
        <v>0.33333333333333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>
        <v>6</v>
      </c>
      <c r="BX30" s="125">
        <f>IF(P30=0,"",IF(BW30=0,"",(BW30/P30)))</f>
        <v>0.5</v>
      </c>
      <c r="BY30" s="126">
        <v>4</v>
      </c>
      <c r="BZ30" s="127">
        <f>IFERROR(BY30/BW30,"-")</f>
        <v>0.66666666666667</v>
      </c>
      <c r="CA30" s="128">
        <v>283000</v>
      </c>
      <c r="CB30" s="129">
        <f>IFERROR(CA30/BW30,"-")</f>
        <v>47166.666666667</v>
      </c>
      <c r="CC30" s="130">
        <v>1</v>
      </c>
      <c r="CD30" s="130"/>
      <c r="CE30" s="130">
        <v>3</v>
      </c>
      <c r="CF30" s="131">
        <v>1</v>
      </c>
      <c r="CG30" s="132">
        <f>IF(P30=0,"",IF(CF30=0,"",(CF30/P30)))</f>
        <v>0.083333333333333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5</v>
      </c>
      <c r="CP30" s="139">
        <v>286000</v>
      </c>
      <c r="CQ30" s="139">
        <v>128000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1.5316666666667</v>
      </c>
      <c r="B31" s="189" t="s">
        <v>128</v>
      </c>
      <c r="C31" s="189"/>
      <c r="D31" s="189" t="s">
        <v>129</v>
      </c>
      <c r="E31" s="189" t="s">
        <v>103</v>
      </c>
      <c r="F31" s="189" t="s">
        <v>66</v>
      </c>
      <c r="G31" s="88" t="s">
        <v>87</v>
      </c>
      <c r="H31" s="88" t="s">
        <v>130</v>
      </c>
      <c r="I31" s="88" t="s">
        <v>131</v>
      </c>
      <c r="J31" s="180">
        <v>600000</v>
      </c>
      <c r="K31" s="79">
        <v>18</v>
      </c>
      <c r="L31" s="79">
        <v>0</v>
      </c>
      <c r="M31" s="79">
        <v>82</v>
      </c>
      <c r="N31" s="89">
        <v>6</v>
      </c>
      <c r="O31" s="90">
        <v>0</v>
      </c>
      <c r="P31" s="91">
        <f>N31+O31</f>
        <v>6</v>
      </c>
      <c r="Q31" s="80">
        <f>IFERROR(P31/M31,"-")</f>
        <v>0.073170731707317</v>
      </c>
      <c r="R31" s="79">
        <v>1</v>
      </c>
      <c r="S31" s="79">
        <v>3</v>
      </c>
      <c r="T31" s="80">
        <f>IFERROR(R31/(P31),"-")</f>
        <v>0.16666666666667</v>
      </c>
      <c r="U31" s="186">
        <f>IFERROR(J31/SUM(N31:O38),"-")</f>
        <v>22222.222222222</v>
      </c>
      <c r="V31" s="82">
        <v>1</v>
      </c>
      <c r="W31" s="80">
        <f>IF(P31=0,"-",V31/P31)</f>
        <v>0.16666666666667</v>
      </c>
      <c r="X31" s="185">
        <v>25000</v>
      </c>
      <c r="Y31" s="186">
        <f>IFERROR(X31/P31,"-")</f>
        <v>4166.6666666667</v>
      </c>
      <c r="Z31" s="186">
        <f>IFERROR(X31/V31,"-")</f>
        <v>25000</v>
      </c>
      <c r="AA31" s="180">
        <f>SUM(X31:X38)-SUM(J31:J38)</f>
        <v>319000</v>
      </c>
      <c r="AB31" s="83">
        <f>SUM(X31:X38)/SUM(J31:J38)</f>
        <v>1.5316666666667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>
        <v>1</v>
      </c>
      <c r="AN31" s="99">
        <f>IF(P31=0,"",IF(AM31=0,"",(AM31/P31)))</f>
        <v>0.16666666666667</v>
      </c>
      <c r="AO31" s="98"/>
      <c r="AP31" s="100">
        <f>IFERROR(AO31/AM31,"-")</f>
        <v>0</v>
      </c>
      <c r="AQ31" s="101"/>
      <c r="AR31" s="102">
        <f>IFERROR(AQ31/AM31,"-")</f>
        <v>0</v>
      </c>
      <c r="AS31" s="103"/>
      <c r="AT31" s="103"/>
      <c r="AU31" s="103"/>
      <c r="AV31" s="104">
        <v>1</v>
      </c>
      <c r="AW31" s="105">
        <f>IF(P31=0,"",IF(AV31=0,"",(AV31/P31)))</f>
        <v>0.16666666666667</v>
      </c>
      <c r="AX31" s="104"/>
      <c r="AY31" s="106">
        <f>IFERROR(AX31/AV31,"-")</f>
        <v>0</v>
      </c>
      <c r="AZ31" s="107"/>
      <c r="BA31" s="108">
        <f>IFERROR(AZ31/AV31,"-")</f>
        <v>0</v>
      </c>
      <c r="BB31" s="109"/>
      <c r="BC31" s="109"/>
      <c r="BD31" s="109"/>
      <c r="BE31" s="110">
        <v>2</v>
      </c>
      <c r="BF31" s="111">
        <f>IF(P31=0,"",IF(BE31=0,"",(BE31/P31)))</f>
        <v>0.33333333333333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0.16666666666667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>
        <v>1</v>
      </c>
      <c r="BX31" s="125">
        <f>IF(P31=0,"",IF(BW31=0,"",(BW31/P31)))</f>
        <v>0.16666666666667</v>
      </c>
      <c r="BY31" s="126">
        <v>1</v>
      </c>
      <c r="BZ31" s="127">
        <f>IFERROR(BY31/BW31,"-")</f>
        <v>1</v>
      </c>
      <c r="CA31" s="128">
        <v>25000</v>
      </c>
      <c r="CB31" s="129">
        <f>IFERROR(CA31/BW31,"-")</f>
        <v>25000</v>
      </c>
      <c r="CC31" s="130"/>
      <c r="CD31" s="130"/>
      <c r="CE31" s="130">
        <v>1</v>
      </c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1</v>
      </c>
      <c r="CP31" s="139">
        <v>25000</v>
      </c>
      <c r="CQ31" s="139">
        <v>25000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132</v>
      </c>
      <c r="C32" s="189"/>
      <c r="D32" s="189" t="s">
        <v>129</v>
      </c>
      <c r="E32" s="189" t="s">
        <v>108</v>
      </c>
      <c r="F32" s="189" t="s">
        <v>66</v>
      </c>
      <c r="G32" s="88"/>
      <c r="H32" s="88" t="s">
        <v>130</v>
      </c>
      <c r="I32" s="88" t="s">
        <v>133</v>
      </c>
      <c r="J32" s="180"/>
      <c r="K32" s="79">
        <v>4</v>
      </c>
      <c r="L32" s="79">
        <v>0</v>
      </c>
      <c r="M32" s="79">
        <v>11</v>
      </c>
      <c r="N32" s="89">
        <v>1</v>
      </c>
      <c r="O32" s="90">
        <v>0</v>
      </c>
      <c r="P32" s="91">
        <f>N32+O32</f>
        <v>1</v>
      </c>
      <c r="Q32" s="80">
        <f>IFERROR(P32/M32,"-")</f>
        <v>0.090909090909091</v>
      </c>
      <c r="R32" s="79">
        <v>0</v>
      </c>
      <c r="S32" s="79">
        <v>1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1</v>
      </c>
      <c r="BF32" s="111">
        <f>IF(P32=0,"",IF(BE32=0,"",(BE32/P32)))</f>
        <v>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134</v>
      </c>
      <c r="C33" s="189"/>
      <c r="D33" s="189" t="s">
        <v>129</v>
      </c>
      <c r="E33" s="189" t="s">
        <v>110</v>
      </c>
      <c r="F33" s="189" t="s">
        <v>66</v>
      </c>
      <c r="G33" s="88"/>
      <c r="H33" s="88" t="s">
        <v>130</v>
      </c>
      <c r="I33" s="88" t="s">
        <v>135</v>
      </c>
      <c r="J33" s="180"/>
      <c r="K33" s="79">
        <v>5</v>
      </c>
      <c r="L33" s="79">
        <v>0</v>
      </c>
      <c r="M33" s="79">
        <v>10</v>
      </c>
      <c r="N33" s="89">
        <v>1</v>
      </c>
      <c r="O33" s="90">
        <v>0</v>
      </c>
      <c r="P33" s="91">
        <f>N33+O33</f>
        <v>1</v>
      </c>
      <c r="Q33" s="80">
        <f>IFERROR(P33/M33,"-")</f>
        <v>0.1</v>
      </c>
      <c r="R33" s="79">
        <v>0</v>
      </c>
      <c r="S33" s="79">
        <v>1</v>
      </c>
      <c r="T33" s="80">
        <f>IFERROR(R33/(P33),"-")</f>
        <v>0</v>
      </c>
      <c r="U33" s="186"/>
      <c r="V33" s="82">
        <v>1</v>
      </c>
      <c r="W33" s="80">
        <f>IF(P33=0,"-",V33/P33)</f>
        <v>1</v>
      </c>
      <c r="X33" s="185">
        <v>28000</v>
      </c>
      <c r="Y33" s="186">
        <f>IFERROR(X33/P33,"-")</f>
        <v>28000</v>
      </c>
      <c r="Z33" s="186">
        <f>IFERROR(X33/V33,"-")</f>
        <v>28000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1</v>
      </c>
      <c r="BY33" s="126">
        <v>1</v>
      </c>
      <c r="BZ33" s="127">
        <f>IFERROR(BY33/BW33,"-")</f>
        <v>1</v>
      </c>
      <c r="CA33" s="128">
        <v>28000</v>
      </c>
      <c r="CB33" s="129">
        <f>IFERROR(CA33/BW33,"-")</f>
        <v>28000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28000</v>
      </c>
      <c r="CQ33" s="139">
        <v>28000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136</v>
      </c>
      <c r="C34" s="189"/>
      <c r="D34" s="189" t="s">
        <v>78</v>
      </c>
      <c r="E34" s="189" t="s">
        <v>78</v>
      </c>
      <c r="F34" s="189" t="s">
        <v>79</v>
      </c>
      <c r="G34" s="88"/>
      <c r="H34" s="88"/>
      <c r="I34" s="88"/>
      <c r="J34" s="180"/>
      <c r="K34" s="79">
        <v>58</v>
      </c>
      <c r="L34" s="79">
        <v>41</v>
      </c>
      <c r="M34" s="79">
        <v>33</v>
      </c>
      <c r="N34" s="89">
        <v>9</v>
      </c>
      <c r="O34" s="90">
        <v>0</v>
      </c>
      <c r="P34" s="91">
        <f>N34+O34</f>
        <v>9</v>
      </c>
      <c r="Q34" s="80">
        <f>IFERROR(P34/M34,"-")</f>
        <v>0.27272727272727</v>
      </c>
      <c r="R34" s="79">
        <v>3</v>
      </c>
      <c r="S34" s="79">
        <v>1</v>
      </c>
      <c r="T34" s="80">
        <f>IFERROR(R34/(P34),"-")</f>
        <v>0.33333333333333</v>
      </c>
      <c r="U34" s="186"/>
      <c r="V34" s="82">
        <v>5</v>
      </c>
      <c r="W34" s="80">
        <f>IF(P34=0,"-",V34/P34)</f>
        <v>0.55555555555556</v>
      </c>
      <c r="X34" s="185">
        <v>643000</v>
      </c>
      <c r="Y34" s="186">
        <f>IFERROR(X34/P34,"-")</f>
        <v>71444.444444444</v>
      </c>
      <c r="Z34" s="186">
        <f>IFERROR(X34/V34,"-")</f>
        <v>128600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2</v>
      </c>
      <c r="BF34" s="111">
        <f>IF(P34=0,"",IF(BE34=0,"",(BE34/P34)))</f>
        <v>0.22222222222222</v>
      </c>
      <c r="BG34" s="110">
        <v>1</v>
      </c>
      <c r="BH34" s="112">
        <f>IFERROR(BG34/BE34,"-")</f>
        <v>0.5</v>
      </c>
      <c r="BI34" s="113">
        <v>1000</v>
      </c>
      <c r="BJ34" s="114">
        <f>IFERROR(BI34/BE34,"-")</f>
        <v>500</v>
      </c>
      <c r="BK34" s="115">
        <v>1</v>
      </c>
      <c r="BL34" s="115"/>
      <c r="BM34" s="115"/>
      <c r="BN34" s="117">
        <v>4</v>
      </c>
      <c r="BO34" s="118">
        <f>IF(P34=0,"",IF(BN34=0,"",(BN34/P34)))</f>
        <v>0.44444444444444</v>
      </c>
      <c r="BP34" s="119">
        <v>3</v>
      </c>
      <c r="BQ34" s="120">
        <f>IFERROR(BP34/BN34,"-")</f>
        <v>0.75</v>
      </c>
      <c r="BR34" s="121">
        <v>314000</v>
      </c>
      <c r="BS34" s="122">
        <f>IFERROR(BR34/BN34,"-")</f>
        <v>78500</v>
      </c>
      <c r="BT34" s="123">
        <v>1</v>
      </c>
      <c r="BU34" s="123"/>
      <c r="BV34" s="123">
        <v>2</v>
      </c>
      <c r="BW34" s="124">
        <v>3</v>
      </c>
      <c r="BX34" s="125">
        <f>IF(P34=0,"",IF(BW34=0,"",(BW34/P34)))</f>
        <v>0.33333333333333</v>
      </c>
      <c r="BY34" s="126">
        <v>1</v>
      </c>
      <c r="BZ34" s="127">
        <f>IFERROR(BY34/BW34,"-")</f>
        <v>0.33333333333333</v>
      </c>
      <c r="CA34" s="128">
        <v>328000</v>
      </c>
      <c r="CB34" s="129">
        <f>IFERROR(CA34/BW34,"-")</f>
        <v>109333.33333333</v>
      </c>
      <c r="CC34" s="130"/>
      <c r="CD34" s="130"/>
      <c r="CE34" s="130">
        <v>1</v>
      </c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5</v>
      </c>
      <c r="CP34" s="139">
        <v>643000</v>
      </c>
      <c r="CQ34" s="139">
        <v>328000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129</v>
      </c>
      <c r="E35" s="189" t="s">
        <v>103</v>
      </c>
      <c r="F35" s="189" t="s">
        <v>66</v>
      </c>
      <c r="G35" s="88" t="s">
        <v>83</v>
      </c>
      <c r="H35" s="88" t="s">
        <v>130</v>
      </c>
      <c r="I35" s="88" t="s">
        <v>131</v>
      </c>
      <c r="J35" s="180"/>
      <c r="K35" s="79">
        <v>8</v>
      </c>
      <c r="L35" s="79">
        <v>0</v>
      </c>
      <c r="M35" s="79">
        <v>83</v>
      </c>
      <c r="N35" s="89">
        <v>3</v>
      </c>
      <c r="O35" s="90">
        <v>0</v>
      </c>
      <c r="P35" s="91">
        <f>N35+O35</f>
        <v>3</v>
      </c>
      <c r="Q35" s="80">
        <f>IFERROR(P35/M35,"-")</f>
        <v>0.036144578313253</v>
      </c>
      <c r="R35" s="79">
        <v>0</v>
      </c>
      <c r="S35" s="79">
        <v>2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2</v>
      </c>
      <c r="BO35" s="118">
        <f>IF(P35=0,"",IF(BN35=0,"",(BN35/P35)))</f>
        <v>0.66666666666667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>
        <v>1</v>
      </c>
      <c r="BX35" s="125">
        <f>IF(P35=0,"",IF(BW35=0,"",(BW35/P35)))</f>
        <v>0.33333333333333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138</v>
      </c>
      <c r="C36" s="189"/>
      <c r="D36" s="189" t="s">
        <v>129</v>
      </c>
      <c r="E36" s="189" t="s">
        <v>108</v>
      </c>
      <c r="F36" s="189" t="s">
        <v>66</v>
      </c>
      <c r="G36" s="88"/>
      <c r="H36" s="88" t="s">
        <v>130</v>
      </c>
      <c r="I36" s="88" t="s">
        <v>133</v>
      </c>
      <c r="J36" s="180"/>
      <c r="K36" s="79">
        <v>7</v>
      </c>
      <c r="L36" s="79">
        <v>0</v>
      </c>
      <c r="M36" s="79">
        <v>32</v>
      </c>
      <c r="N36" s="89">
        <v>0</v>
      </c>
      <c r="O36" s="90">
        <v>0</v>
      </c>
      <c r="P36" s="91">
        <f>N36+O36</f>
        <v>0</v>
      </c>
      <c r="Q36" s="80">
        <f>IFERROR(P36/M36,"-")</f>
        <v>0</v>
      </c>
      <c r="R36" s="79">
        <v>0</v>
      </c>
      <c r="S36" s="79">
        <v>0</v>
      </c>
      <c r="T36" s="80" t="str">
        <f>IFERROR(R36/(P36),"-")</f>
        <v>-</v>
      </c>
      <c r="U36" s="186"/>
      <c r="V36" s="82">
        <v>0</v>
      </c>
      <c r="W36" s="80" t="str">
        <f>IF(P36=0,"-",V36/P36)</f>
        <v>-</v>
      </c>
      <c r="X36" s="185">
        <v>0</v>
      </c>
      <c r="Y36" s="186" t="str">
        <f>IFERROR(X36/P36,"-")</f>
        <v>-</v>
      </c>
      <c r="Z36" s="186" t="str">
        <f>IFERROR(X36/V36,"-")</f>
        <v>-</v>
      </c>
      <c r="AA36" s="180"/>
      <c r="AB36" s="83"/>
      <c r="AC36" s="77"/>
      <c r="AD36" s="92"/>
      <c r="AE36" s="93" t="str">
        <f>IF(P36=0,"",IF(AD36=0,"",(AD36/P36)))</f>
        <v/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 t="str">
        <f>IF(P36=0,"",IF(AM36=0,"",(AM36/P36)))</f>
        <v/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 t="str">
        <f>IF(P36=0,"",IF(AV36=0,"",(AV36/P36)))</f>
        <v/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/>
      <c r="BF36" s="111" t="str">
        <f>IF(P36=0,"",IF(BE36=0,"",(BE36/P36)))</f>
        <v/>
      </c>
      <c r="BG36" s="110"/>
      <c r="BH36" s="112" t="str">
        <f>IFERROR(BG36/BE36,"-")</f>
        <v>-</v>
      </c>
      <c r="BI36" s="113"/>
      <c r="BJ36" s="114" t="str">
        <f>IFERROR(BI36/BE36,"-")</f>
        <v>-</v>
      </c>
      <c r="BK36" s="115"/>
      <c r="BL36" s="115"/>
      <c r="BM36" s="115"/>
      <c r="BN36" s="117"/>
      <c r="BO36" s="118" t="str">
        <f>IF(P36=0,"",IF(BN36=0,"",(BN36/P36)))</f>
        <v/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 t="str">
        <f>IF(P36=0,"",IF(BW36=0,"",(BW36/P36)))</f>
        <v/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 t="str">
        <f>IF(P36=0,"",IF(CF36=0,"",(CF36/P36)))</f>
        <v/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139</v>
      </c>
      <c r="C37" s="189"/>
      <c r="D37" s="189" t="s">
        <v>129</v>
      </c>
      <c r="E37" s="189" t="s">
        <v>110</v>
      </c>
      <c r="F37" s="189" t="s">
        <v>66</v>
      </c>
      <c r="G37" s="88"/>
      <c r="H37" s="88" t="s">
        <v>130</v>
      </c>
      <c r="I37" s="88" t="s">
        <v>135</v>
      </c>
      <c r="J37" s="180"/>
      <c r="K37" s="79">
        <v>3</v>
      </c>
      <c r="L37" s="79">
        <v>0</v>
      </c>
      <c r="M37" s="79">
        <v>31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186"/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140</v>
      </c>
      <c r="C38" s="189"/>
      <c r="D38" s="189" t="s">
        <v>78</v>
      </c>
      <c r="E38" s="189" t="s">
        <v>78</v>
      </c>
      <c r="F38" s="189" t="s">
        <v>79</v>
      </c>
      <c r="G38" s="88"/>
      <c r="H38" s="88"/>
      <c r="I38" s="88"/>
      <c r="J38" s="180"/>
      <c r="K38" s="79">
        <v>106</v>
      </c>
      <c r="L38" s="79">
        <v>49</v>
      </c>
      <c r="M38" s="79">
        <v>12</v>
      </c>
      <c r="N38" s="89">
        <v>7</v>
      </c>
      <c r="O38" s="90">
        <v>0</v>
      </c>
      <c r="P38" s="91">
        <f>N38+O38</f>
        <v>7</v>
      </c>
      <c r="Q38" s="80">
        <f>IFERROR(P38/M38,"-")</f>
        <v>0.58333333333333</v>
      </c>
      <c r="R38" s="79">
        <v>1</v>
      </c>
      <c r="S38" s="79">
        <v>1</v>
      </c>
      <c r="T38" s="80">
        <f>IFERROR(R38/(P38),"-")</f>
        <v>0.14285714285714</v>
      </c>
      <c r="U38" s="186"/>
      <c r="V38" s="82">
        <v>2</v>
      </c>
      <c r="W38" s="80">
        <f>IF(P38=0,"-",V38/P38)</f>
        <v>0.28571428571429</v>
      </c>
      <c r="X38" s="185">
        <v>223000</v>
      </c>
      <c r="Y38" s="186">
        <f>IFERROR(X38/P38,"-")</f>
        <v>31857.142857143</v>
      </c>
      <c r="Z38" s="186">
        <f>IFERROR(X38/V38,"-")</f>
        <v>111500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1</v>
      </c>
      <c r="BF38" s="111">
        <f>IF(P38=0,"",IF(BE38=0,"",(BE38/P38)))</f>
        <v>0.14285714285714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4</v>
      </c>
      <c r="BO38" s="118">
        <f>IF(P38=0,"",IF(BN38=0,"",(BN38/P38)))</f>
        <v>0.57142857142857</v>
      </c>
      <c r="BP38" s="119">
        <v>2</v>
      </c>
      <c r="BQ38" s="120">
        <f>IFERROR(BP38/BN38,"-")</f>
        <v>0.5</v>
      </c>
      <c r="BR38" s="121">
        <v>223000</v>
      </c>
      <c r="BS38" s="122">
        <f>IFERROR(BR38/BN38,"-")</f>
        <v>55750</v>
      </c>
      <c r="BT38" s="123"/>
      <c r="BU38" s="123"/>
      <c r="BV38" s="123">
        <v>2</v>
      </c>
      <c r="BW38" s="124">
        <v>1</v>
      </c>
      <c r="BX38" s="125">
        <f>IF(P38=0,"",IF(BW38=0,"",(BW38/P38)))</f>
        <v>0.14285714285714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0.14285714285714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2</v>
      </c>
      <c r="CP38" s="139">
        <v>223000</v>
      </c>
      <c r="CQ38" s="139">
        <v>173000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0.01</v>
      </c>
      <c r="B39" s="189" t="s">
        <v>141</v>
      </c>
      <c r="C39" s="189"/>
      <c r="D39" s="189" t="s">
        <v>97</v>
      </c>
      <c r="E39" s="189" t="s">
        <v>103</v>
      </c>
      <c r="F39" s="189" t="s">
        <v>66</v>
      </c>
      <c r="G39" s="88" t="s">
        <v>142</v>
      </c>
      <c r="H39" s="88" t="s">
        <v>143</v>
      </c>
      <c r="I39" s="88" t="s">
        <v>106</v>
      </c>
      <c r="J39" s="180">
        <v>300000</v>
      </c>
      <c r="K39" s="79">
        <v>7</v>
      </c>
      <c r="L39" s="79">
        <v>0</v>
      </c>
      <c r="M39" s="79">
        <v>32</v>
      </c>
      <c r="N39" s="89">
        <v>3</v>
      </c>
      <c r="O39" s="90">
        <v>0</v>
      </c>
      <c r="P39" s="91">
        <f>N39+O39</f>
        <v>3</v>
      </c>
      <c r="Q39" s="80">
        <f>IFERROR(P39/M39,"-")</f>
        <v>0.09375</v>
      </c>
      <c r="R39" s="79">
        <v>0</v>
      </c>
      <c r="S39" s="79">
        <v>3</v>
      </c>
      <c r="T39" s="80">
        <f>IFERROR(R39/(P39),"-")</f>
        <v>0</v>
      </c>
      <c r="U39" s="186">
        <f>IFERROR(J39/SUM(N39:O42),"-")</f>
        <v>30000</v>
      </c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>
        <f>SUM(X39:X42)-SUM(J39:J42)</f>
        <v>-297000</v>
      </c>
      <c r="AB39" s="83">
        <f>SUM(X39:X42)/SUM(J39:J42)</f>
        <v>0.01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0.66666666666667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1</v>
      </c>
      <c r="BO39" s="118">
        <f>IF(P39=0,"",IF(BN39=0,"",(BN39/P39)))</f>
        <v>0.33333333333333</v>
      </c>
      <c r="BP39" s="119"/>
      <c r="BQ39" s="120">
        <f>IFERROR(BP39/BN39,"-")</f>
        <v>0</v>
      </c>
      <c r="BR39" s="121"/>
      <c r="BS39" s="122">
        <f>IFERROR(BR39/BN39,"-")</f>
        <v>0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144</v>
      </c>
      <c r="C40" s="189"/>
      <c r="D40" s="189" t="s">
        <v>97</v>
      </c>
      <c r="E40" s="189" t="s">
        <v>108</v>
      </c>
      <c r="F40" s="189" t="s">
        <v>66</v>
      </c>
      <c r="G40" s="88"/>
      <c r="H40" s="88" t="s">
        <v>143</v>
      </c>
      <c r="I40" s="88"/>
      <c r="J40" s="180"/>
      <c r="K40" s="79">
        <v>7</v>
      </c>
      <c r="L40" s="79">
        <v>0</v>
      </c>
      <c r="M40" s="79">
        <v>65</v>
      </c>
      <c r="N40" s="89">
        <v>1</v>
      </c>
      <c r="O40" s="90">
        <v>0</v>
      </c>
      <c r="P40" s="91">
        <f>N40+O40</f>
        <v>1</v>
      </c>
      <c r="Q40" s="80">
        <f>IFERROR(P40/M40,"-")</f>
        <v>0.015384615384615</v>
      </c>
      <c r="R40" s="79">
        <v>0</v>
      </c>
      <c r="S40" s="79">
        <v>1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>
        <v>1</v>
      </c>
      <c r="AW40" s="105">
        <f>IF(P40=0,"",IF(AV40=0,"",(AV40/P40)))</f>
        <v>1</v>
      </c>
      <c r="AX40" s="104"/>
      <c r="AY40" s="106">
        <f>IFERROR(AX40/AV40,"-")</f>
        <v>0</v>
      </c>
      <c r="AZ40" s="107"/>
      <c r="BA40" s="108">
        <f>IFERROR(AZ40/AV40,"-")</f>
        <v>0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145</v>
      </c>
      <c r="C41" s="189"/>
      <c r="D41" s="189" t="s">
        <v>97</v>
      </c>
      <c r="E41" s="189" t="s">
        <v>110</v>
      </c>
      <c r="F41" s="189" t="s">
        <v>66</v>
      </c>
      <c r="G41" s="88"/>
      <c r="H41" s="88" t="s">
        <v>143</v>
      </c>
      <c r="I41" s="88"/>
      <c r="J41" s="180"/>
      <c r="K41" s="79">
        <v>5</v>
      </c>
      <c r="L41" s="79">
        <v>0</v>
      </c>
      <c r="M41" s="79">
        <v>29</v>
      </c>
      <c r="N41" s="89">
        <v>1</v>
      </c>
      <c r="O41" s="90">
        <v>0</v>
      </c>
      <c r="P41" s="91">
        <f>N41+O41</f>
        <v>1</v>
      </c>
      <c r="Q41" s="80">
        <f>IFERROR(P41/M41,"-")</f>
        <v>0.03448275862069</v>
      </c>
      <c r="R41" s="79">
        <v>0</v>
      </c>
      <c r="S41" s="79">
        <v>1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1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146</v>
      </c>
      <c r="C42" s="189"/>
      <c r="D42" s="189" t="s">
        <v>78</v>
      </c>
      <c r="E42" s="189" t="s">
        <v>78</v>
      </c>
      <c r="F42" s="189" t="s">
        <v>79</v>
      </c>
      <c r="G42" s="88"/>
      <c r="H42" s="88"/>
      <c r="I42" s="88"/>
      <c r="J42" s="180"/>
      <c r="K42" s="79">
        <v>65</v>
      </c>
      <c r="L42" s="79">
        <v>43</v>
      </c>
      <c r="M42" s="79">
        <v>4</v>
      </c>
      <c r="N42" s="89">
        <v>5</v>
      </c>
      <c r="O42" s="90">
        <v>0</v>
      </c>
      <c r="P42" s="91">
        <f>N42+O42</f>
        <v>5</v>
      </c>
      <c r="Q42" s="80">
        <f>IFERROR(P42/M42,"-")</f>
        <v>1.25</v>
      </c>
      <c r="R42" s="79">
        <v>1</v>
      </c>
      <c r="S42" s="79">
        <v>1</v>
      </c>
      <c r="T42" s="80">
        <f>IFERROR(R42/(P42),"-")</f>
        <v>0.2</v>
      </c>
      <c r="U42" s="186"/>
      <c r="V42" s="82">
        <v>1</v>
      </c>
      <c r="W42" s="80">
        <f>IF(P42=0,"-",V42/P42)</f>
        <v>0.2</v>
      </c>
      <c r="X42" s="185">
        <v>3000</v>
      </c>
      <c r="Y42" s="186">
        <f>IFERROR(X42/P42,"-")</f>
        <v>600</v>
      </c>
      <c r="Z42" s="186">
        <f>IFERROR(X42/V42,"-")</f>
        <v>3000</v>
      </c>
      <c r="AA42" s="180"/>
      <c r="AB42" s="83"/>
      <c r="AC42" s="77"/>
      <c r="AD42" s="92">
        <v>1</v>
      </c>
      <c r="AE42" s="93">
        <f>IF(P42=0,"",IF(AD42=0,"",(AD42/P42)))</f>
        <v>0.2</v>
      </c>
      <c r="AF42" s="92"/>
      <c r="AG42" s="94">
        <f>IFERROR(AF42/AD42,"-")</f>
        <v>0</v>
      </c>
      <c r="AH42" s="95"/>
      <c r="AI42" s="96">
        <f>IFERROR(AH42/AD42,"-")</f>
        <v>0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0.4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2</v>
      </c>
      <c r="BX42" s="125">
        <f>IF(P42=0,"",IF(BW42=0,"",(BW42/P42)))</f>
        <v>0.4</v>
      </c>
      <c r="BY42" s="126">
        <v>1</v>
      </c>
      <c r="BZ42" s="127">
        <f>IFERROR(BY42/BW42,"-")</f>
        <v>0.5</v>
      </c>
      <c r="CA42" s="128">
        <v>3000</v>
      </c>
      <c r="CB42" s="129">
        <f>IFERROR(CA42/BW42,"-")</f>
        <v>1500</v>
      </c>
      <c r="CC42" s="130">
        <v>1</v>
      </c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3000</v>
      </c>
      <c r="CQ42" s="139">
        <v>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2.8541666666667</v>
      </c>
      <c r="B43" s="189" t="s">
        <v>147</v>
      </c>
      <c r="C43" s="189"/>
      <c r="D43" s="189" t="s">
        <v>92</v>
      </c>
      <c r="E43" s="189" t="s">
        <v>93</v>
      </c>
      <c r="F43" s="189" t="s">
        <v>66</v>
      </c>
      <c r="G43" s="88" t="s">
        <v>67</v>
      </c>
      <c r="H43" s="88" t="s">
        <v>88</v>
      </c>
      <c r="I43" s="88" t="s">
        <v>148</v>
      </c>
      <c r="J43" s="180">
        <v>144000</v>
      </c>
      <c r="K43" s="79">
        <v>4</v>
      </c>
      <c r="L43" s="79">
        <v>0</v>
      </c>
      <c r="M43" s="79">
        <v>35</v>
      </c>
      <c r="N43" s="89">
        <v>1</v>
      </c>
      <c r="O43" s="90">
        <v>0</v>
      </c>
      <c r="P43" s="91">
        <f>N43+O43</f>
        <v>1</v>
      </c>
      <c r="Q43" s="80">
        <f>IFERROR(P43/M43,"-")</f>
        <v>0.028571428571429</v>
      </c>
      <c r="R43" s="79">
        <v>1</v>
      </c>
      <c r="S43" s="79">
        <v>0</v>
      </c>
      <c r="T43" s="80">
        <f>IFERROR(R43/(P43),"-")</f>
        <v>1</v>
      </c>
      <c r="U43" s="186">
        <f>IFERROR(J43/SUM(N43:O44),"-")</f>
        <v>18000</v>
      </c>
      <c r="V43" s="82">
        <v>1</v>
      </c>
      <c r="W43" s="80">
        <f>IF(P43=0,"-",V43/P43)</f>
        <v>1</v>
      </c>
      <c r="X43" s="185">
        <v>20000</v>
      </c>
      <c r="Y43" s="186">
        <f>IFERROR(X43/P43,"-")</f>
        <v>20000</v>
      </c>
      <c r="Z43" s="186">
        <f>IFERROR(X43/V43,"-")</f>
        <v>20000</v>
      </c>
      <c r="AA43" s="180">
        <f>SUM(X43:X44)-SUM(J43:J44)</f>
        <v>267000</v>
      </c>
      <c r="AB43" s="83">
        <f>SUM(X43:X44)/SUM(J43:J44)</f>
        <v>2.8541666666667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1</v>
      </c>
      <c r="BP43" s="119">
        <v>1</v>
      </c>
      <c r="BQ43" s="120">
        <f>IFERROR(BP43/BN43,"-")</f>
        <v>1</v>
      </c>
      <c r="BR43" s="121">
        <v>20000</v>
      </c>
      <c r="BS43" s="122">
        <f>IFERROR(BR43/BN43,"-")</f>
        <v>20000</v>
      </c>
      <c r="BT43" s="123"/>
      <c r="BU43" s="123"/>
      <c r="BV43" s="123">
        <v>1</v>
      </c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20000</v>
      </c>
      <c r="CQ43" s="139">
        <v>20000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149</v>
      </c>
      <c r="C44" s="189"/>
      <c r="D44" s="189" t="s">
        <v>92</v>
      </c>
      <c r="E44" s="189" t="s">
        <v>93</v>
      </c>
      <c r="F44" s="189" t="s">
        <v>79</v>
      </c>
      <c r="G44" s="88"/>
      <c r="H44" s="88"/>
      <c r="I44" s="88"/>
      <c r="J44" s="180"/>
      <c r="K44" s="79">
        <v>30</v>
      </c>
      <c r="L44" s="79">
        <v>25</v>
      </c>
      <c r="M44" s="79">
        <v>10</v>
      </c>
      <c r="N44" s="89">
        <v>7</v>
      </c>
      <c r="O44" s="90">
        <v>0</v>
      </c>
      <c r="P44" s="91">
        <f>N44+O44</f>
        <v>7</v>
      </c>
      <c r="Q44" s="80">
        <f>IFERROR(P44/M44,"-")</f>
        <v>0.7</v>
      </c>
      <c r="R44" s="79">
        <v>3</v>
      </c>
      <c r="S44" s="79">
        <v>0</v>
      </c>
      <c r="T44" s="80">
        <f>IFERROR(R44/(P44),"-")</f>
        <v>0.42857142857143</v>
      </c>
      <c r="U44" s="186"/>
      <c r="V44" s="82">
        <v>3</v>
      </c>
      <c r="W44" s="80">
        <f>IF(P44=0,"-",V44/P44)</f>
        <v>0.42857142857143</v>
      </c>
      <c r="X44" s="185">
        <v>391000</v>
      </c>
      <c r="Y44" s="186">
        <f>IFERROR(X44/P44,"-")</f>
        <v>55857.142857143</v>
      </c>
      <c r="Z44" s="186">
        <f>IFERROR(X44/V44,"-")</f>
        <v>130333.33333333</v>
      </c>
      <c r="AA44" s="180"/>
      <c r="AB44" s="83"/>
      <c r="AC44" s="77"/>
      <c r="AD44" s="92">
        <v>1</v>
      </c>
      <c r="AE44" s="93">
        <f>IF(P44=0,"",IF(AD44=0,"",(AD44/P44)))</f>
        <v>0.14285714285714</v>
      </c>
      <c r="AF44" s="92"/>
      <c r="AG44" s="94">
        <f>IFERROR(AF44/AD44,"-")</f>
        <v>0</v>
      </c>
      <c r="AH44" s="95"/>
      <c r="AI44" s="96">
        <f>IFERROR(AH44/AD44,"-")</f>
        <v>0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0.14285714285714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>
        <v>1</v>
      </c>
      <c r="BO44" s="118">
        <f>IF(P44=0,"",IF(BN44=0,"",(BN44/P44)))</f>
        <v>0.14285714285714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2</v>
      </c>
      <c r="BX44" s="125">
        <f>IF(P44=0,"",IF(BW44=0,"",(BW44/P44)))</f>
        <v>0.28571428571429</v>
      </c>
      <c r="BY44" s="126">
        <v>1</v>
      </c>
      <c r="BZ44" s="127">
        <f>IFERROR(BY44/BW44,"-")</f>
        <v>0.5</v>
      </c>
      <c r="CA44" s="128">
        <v>184000</v>
      </c>
      <c r="CB44" s="129">
        <f>IFERROR(CA44/BW44,"-")</f>
        <v>92000</v>
      </c>
      <c r="CC44" s="130"/>
      <c r="CD44" s="130"/>
      <c r="CE44" s="130">
        <v>1</v>
      </c>
      <c r="CF44" s="131">
        <v>2</v>
      </c>
      <c r="CG44" s="132">
        <f>IF(P44=0,"",IF(CF44=0,"",(CF44/P44)))</f>
        <v>0.28571428571429</v>
      </c>
      <c r="CH44" s="133">
        <v>2</v>
      </c>
      <c r="CI44" s="134">
        <f>IFERROR(CH44/CF44,"-")</f>
        <v>1</v>
      </c>
      <c r="CJ44" s="135">
        <v>207000</v>
      </c>
      <c r="CK44" s="136">
        <f>IFERROR(CJ44/CF44,"-")</f>
        <v>103500</v>
      </c>
      <c r="CL44" s="137"/>
      <c r="CM44" s="137"/>
      <c r="CN44" s="137">
        <v>2</v>
      </c>
      <c r="CO44" s="138">
        <v>3</v>
      </c>
      <c r="CP44" s="139">
        <v>391000</v>
      </c>
      <c r="CQ44" s="139">
        <v>184000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15.965277777778</v>
      </c>
      <c r="B45" s="189" t="s">
        <v>150</v>
      </c>
      <c r="C45" s="189"/>
      <c r="D45" s="189" t="s">
        <v>122</v>
      </c>
      <c r="E45" s="189" t="s">
        <v>123</v>
      </c>
      <c r="F45" s="189" t="s">
        <v>66</v>
      </c>
      <c r="G45" s="88" t="s">
        <v>67</v>
      </c>
      <c r="H45" s="88" t="s">
        <v>88</v>
      </c>
      <c r="I45" s="88" t="s">
        <v>151</v>
      </c>
      <c r="J45" s="180">
        <v>144000</v>
      </c>
      <c r="K45" s="79">
        <v>7</v>
      </c>
      <c r="L45" s="79">
        <v>0</v>
      </c>
      <c r="M45" s="79">
        <v>48</v>
      </c>
      <c r="N45" s="89">
        <v>3</v>
      </c>
      <c r="O45" s="90">
        <v>0</v>
      </c>
      <c r="P45" s="91">
        <f>N45+O45</f>
        <v>3</v>
      </c>
      <c r="Q45" s="80">
        <f>IFERROR(P45/M45,"-")</f>
        <v>0.0625</v>
      </c>
      <c r="R45" s="79">
        <v>0</v>
      </c>
      <c r="S45" s="79">
        <v>1</v>
      </c>
      <c r="T45" s="80">
        <f>IFERROR(R45/(P45),"-")</f>
        <v>0</v>
      </c>
      <c r="U45" s="186">
        <f>IFERROR(J45/SUM(N45:O46),"-")</f>
        <v>24000</v>
      </c>
      <c r="V45" s="82">
        <v>1</v>
      </c>
      <c r="W45" s="80">
        <f>IF(P45=0,"-",V45/P45)</f>
        <v>0.33333333333333</v>
      </c>
      <c r="X45" s="185">
        <v>50000</v>
      </c>
      <c r="Y45" s="186">
        <f>IFERROR(X45/P45,"-")</f>
        <v>16666.666666667</v>
      </c>
      <c r="Z45" s="186">
        <f>IFERROR(X45/V45,"-")</f>
        <v>50000</v>
      </c>
      <c r="AA45" s="180">
        <f>SUM(X45:X46)-SUM(J45:J46)</f>
        <v>2155000</v>
      </c>
      <c r="AB45" s="83">
        <f>SUM(X45:X46)/SUM(J45:J46)</f>
        <v>15.965277777778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0.33333333333333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</v>
      </c>
      <c r="BO45" s="118">
        <f>IF(P45=0,"",IF(BN45=0,"",(BN45/P45)))</f>
        <v>0.33333333333333</v>
      </c>
      <c r="BP45" s="119">
        <v>1</v>
      </c>
      <c r="BQ45" s="120">
        <f>IFERROR(BP45/BN45,"-")</f>
        <v>1</v>
      </c>
      <c r="BR45" s="121">
        <v>50000</v>
      </c>
      <c r="BS45" s="122">
        <f>IFERROR(BR45/BN45,"-")</f>
        <v>50000</v>
      </c>
      <c r="BT45" s="123"/>
      <c r="BU45" s="123"/>
      <c r="BV45" s="123">
        <v>1</v>
      </c>
      <c r="BW45" s="124">
        <v>1</v>
      </c>
      <c r="BX45" s="125">
        <f>IF(P45=0,"",IF(BW45=0,"",(BW45/P45)))</f>
        <v>0.33333333333333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50000</v>
      </c>
      <c r="CQ45" s="139">
        <v>50000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152</v>
      </c>
      <c r="C46" s="189"/>
      <c r="D46" s="189" t="s">
        <v>122</v>
      </c>
      <c r="E46" s="189" t="s">
        <v>123</v>
      </c>
      <c r="F46" s="189" t="s">
        <v>79</v>
      </c>
      <c r="G46" s="88"/>
      <c r="H46" s="88"/>
      <c r="I46" s="88"/>
      <c r="J46" s="180"/>
      <c r="K46" s="79">
        <v>33</v>
      </c>
      <c r="L46" s="79">
        <v>17</v>
      </c>
      <c r="M46" s="79">
        <v>15</v>
      </c>
      <c r="N46" s="89">
        <v>3</v>
      </c>
      <c r="O46" s="90">
        <v>0</v>
      </c>
      <c r="P46" s="91">
        <f>N46+O46</f>
        <v>3</v>
      </c>
      <c r="Q46" s="80">
        <f>IFERROR(P46/M46,"-")</f>
        <v>0.2</v>
      </c>
      <c r="R46" s="79">
        <v>1</v>
      </c>
      <c r="S46" s="79">
        <v>1</v>
      </c>
      <c r="T46" s="80">
        <f>IFERROR(R46/(P46),"-")</f>
        <v>0.33333333333333</v>
      </c>
      <c r="U46" s="186"/>
      <c r="V46" s="82">
        <v>2</v>
      </c>
      <c r="W46" s="80">
        <f>IF(P46=0,"-",V46/P46)</f>
        <v>0.66666666666667</v>
      </c>
      <c r="X46" s="185">
        <v>2249000</v>
      </c>
      <c r="Y46" s="186">
        <f>IFERROR(X46/P46,"-")</f>
        <v>749666.66666667</v>
      </c>
      <c r="Z46" s="186">
        <f>IFERROR(X46/V46,"-")</f>
        <v>1124500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0.33333333333333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2</v>
      </c>
      <c r="BX46" s="125">
        <f>IF(P46=0,"",IF(BW46=0,"",(BW46/P46)))</f>
        <v>0.66666666666667</v>
      </c>
      <c r="BY46" s="126">
        <v>2</v>
      </c>
      <c r="BZ46" s="127">
        <f>IFERROR(BY46/BW46,"-")</f>
        <v>1</v>
      </c>
      <c r="CA46" s="128">
        <v>2249000</v>
      </c>
      <c r="CB46" s="129">
        <f>IFERROR(CA46/BW46,"-")</f>
        <v>1124500</v>
      </c>
      <c r="CC46" s="130"/>
      <c r="CD46" s="130"/>
      <c r="CE46" s="130">
        <v>2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2249000</v>
      </c>
      <c r="CQ46" s="139">
        <v>1550000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0.55555555555556</v>
      </c>
      <c r="B47" s="189" t="s">
        <v>153</v>
      </c>
      <c r="C47" s="189"/>
      <c r="D47" s="189" t="s">
        <v>92</v>
      </c>
      <c r="E47" s="189" t="s">
        <v>93</v>
      </c>
      <c r="F47" s="189" t="s">
        <v>66</v>
      </c>
      <c r="G47" s="88" t="s">
        <v>71</v>
      </c>
      <c r="H47" s="88" t="s">
        <v>88</v>
      </c>
      <c r="I47" s="191" t="s">
        <v>154</v>
      </c>
      <c r="J47" s="180">
        <v>180000</v>
      </c>
      <c r="K47" s="79">
        <v>10</v>
      </c>
      <c r="L47" s="79">
        <v>0</v>
      </c>
      <c r="M47" s="79">
        <v>33</v>
      </c>
      <c r="N47" s="89">
        <v>6</v>
      </c>
      <c r="O47" s="90">
        <v>0</v>
      </c>
      <c r="P47" s="91">
        <f>N47+O47</f>
        <v>6</v>
      </c>
      <c r="Q47" s="80">
        <f>IFERROR(P47/M47,"-")</f>
        <v>0.18181818181818</v>
      </c>
      <c r="R47" s="79">
        <v>1</v>
      </c>
      <c r="S47" s="79">
        <v>3</v>
      </c>
      <c r="T47" s="80">
        <f>IFERROR(R47/(P47),"-")</f>
        <v>0.16666666666667</v>
      </c>
      <c r="U47" s="186">
        <f>IFERROR(J47/SUM(N47:O48),"-")</f>
        <v>16363.636363636</v>
      </c>
      <c r="V47" s="82">
        <v>2</v>
      </c>
      <c r="W47" s="80">
        <f>IF(P47=0,"-",V47/P47)</f>
        <v>0.33333333333333</v>
      </c>
      <c r="X47" s="185">
        <v>97000</v>
      </c>
      <c r="Y47" s="186">
        <f>IFERROR(X47/P47,"-")</f>
        <v>16166.666666667</v>
      </c>
      <c r="Z47" s="186">
        <f>IFERROR(X47/V47,"-")</f>
        <v>48500</v>
      </c>
      <c r="AA47" s="180">
        <f>SUM(X47:X48)-SUM(J47:J48)</f>
        <v>-80000</v>
      </c>
      <c r="AB47" s="83">
        <f>SUM(X47:X48)/SUM(J47:J48)</f>
        <v>0.55555555555556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0.16666666666667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0.16666666666667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3</v>
      </c>
      <c r="BO47" s="118">
        <f>IF(P47=0,"",IF(BN47=0,"",(BN47/P47)))</f>
        <v>0.5</v>
      </c>
      <c r="BP47" s="119">
        <v>1</v>
      </c>
      <c r="BQ47" s="120">
        <f>IFERROR(BP47/BN47,"-")</f>
        <v>0.33333333333333</v>
      </c>
      <c r="BR47" s="121">
        <v>73000</v>
      </c>
      <c r="BS47" s="122">
        <f>IFERROR(BR47/BN47,"-")</f>
        <v>24333.333333333</v>
      </c>
      <c r="BT47" s="123"/>
      <c r="BU47" s="123"/>
      <c r="BV47" s="123">
        <v>1</v>
      </c>
      <c r="BW47" s="124">
        <v>1</v>
      </c>
      <c r="BX47" s="125">
        <f>IF(P47=0,"",IF(BW47=0,"",(BW47/P47)))</f>
        <v>0.16666666666667</v>
      </c>
      <c r="BY47" s="126">
        <v>1</v>
      </c>
      <c r="BZ47" s="127">
        <f>IFERROR(BY47/BW47,"-")</f>
        <v>1</v>
      </c>
      <c r="CA47" s="128">
        <v>24000</v>
      </c>
      <c r="CB47" s="129">
        <f>IFERROR(CA47/BW47,"-")</f>
        <v>24000</v>
      </c>
      <c r="CC47" s="130"/>
      <c r="CD47" s="130"/>
      <c r="CE47" s="130">
        <v>1</v>
      </c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2</v>
      </c>
      <c r="CP47" s="139">
        <v>97000</v>
      </c>
      <c r="CQ47" s="139">
        <v>73000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155</v>
      </c>
      <c r="C48" s="189"/>
      <c r="D48" s="189" t="s">
        <v>92</v>
      </c>
      <c r="E48" s="189" t="s">
        <v>93</v>
      </c>
      <c r="F48" s="189" t="s">
        <v>79</v>
      </c>
      <c r="G48" s="88"/>
      <c r="H48" s="88"/>
      <c r="I48" s="88"/>
      <c r="J48" s="180"/>
      <c r="K48" s="79">
        <v>41</v>
      </c>
      <c r="L48" s="79">
        <v>26</v>
      </c>
      <c r="M48" s="79">
        <v>0</v>
      </c>
      <c r="N48" s="89">
        <v>5</v>
      </c>
      <c r="O48" s="90">
        <v>0</v>
      </c>
      <c r="P48" s="91">
        <f>N48+O48</f>
        <v>5</v>
      </c>
      <c r="Q48" s="80" t="str">
        <f>IFERROR(P48/M48,"-")</f>
        <v>-</v>
      </c>
      <c r="R48" s="79">
        <v>0</v>
      </c>
      <c r="S48" s="79">
        <v>0</v>
      </c>
      <c r="T48" s="80">
        <f>IFERROR(R48/(P48),"-")</f>
        <v>0</v>
      </c>
      <c r="U48" s="186"/>
      <c r="V48" s="82">
        <v>1</v>
      </c>
      <c r="W48" s="80">
        <f>IF(P48=0,"-",V48/P48)</f>
        <v>0.2</v>
      </c>
      <c r="X48" s="185">
        <v>3000</v>
      </c>
      <c r="Y48" s="186">
        <f>IFERROR(X48/P48,"-")</f>
        <v>600</v>
      </c>
      <c r="Z48" s="186">
        <f>IFERROR(X48/V48,"-")</f>
        <v>3000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4</v>
      </c>
      <c r="BO48" s="118">
        <f>IF(P48=0,"",IF(BN48=0,"",(BN48/P48)))</f>
        <v>0.8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>
        <v>1</v>
      </c>
      <c r="BX48" s="125">
        <f>IF(P48=0,"",IF(BW48=0,"",(BW48/P48)))</f>
        <v>0.2</v>
      </c>
      <c r="BY48" s="126">
        <v>1</v>
      </c>
      <c r="BZ48" s="127">
        <f>IFERROR(BY48/BW48,"-")</f>
        <v>1</v>
      </c>
      <c r="CA48" s="128">
        <v>3000</v>
      </c>
      <c r="CB48" s="129">
        <f>IFERROR(CA48/BW48,"-")</f>
        <v>3000</v>
      </c>
      <c r="CC48" s="130">
        <v>1</v>
      </c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1</v>
      </c>
      <c r="CP48" s="139">
        <v>3000</v>
      </c>
      <c r="CQ48" s="139">
        <v>3000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2.5888888888889</v>
      </c>
      <c r="B49" s="189" t="s">
        <v>156</v>
      </c>
      <c r="C49" s="189"/>
      <c r="D49" s="189" t="s">
        <v>122</v>
      </c>
      <c r="E49" s="189" t="s">
        <v>123</v>
      </c>
      <c r="F49" s="189" t="s">
        <v>66</v>
      </c>
      <c r="G49" s="88" t="s">
        <v>71</v>
      </c>
      <c r="H49" s="88" t="s">
        <v>88</v>
      </c>
      <c r="I49" s="88" t="s">
        <v>157</v>
      </c>
      <c r="J49" s="180">
        <v>180000</v>
      </c>
      <c r="K49" s="79">
        <v>8</v>
      </c>
      <c r="L49" s="79">
        <v>0</v>
      </c>
      <c r="M49" s="79">
        <v>54</v>
      </c>
      <c r="N49" s="89">
        <v>4</v>
      </c>
      <c r="O49" s="90">
        <v>0</v>
      </c>
      <c r="P49" s="91">
        <f>N49+O49</f>
        <v>4</v>
      </c>
      <c r="Q49" s="80">
        <f>IFERROR(P49/M49,"-")</f>
        <v>0.074074074074074</v>
      </c>
      <c r="R49" s="79">
        <v>0</v>
      </c>
      <c r="S49" s="79">
        <v>1</v>
      </c>
      <c r="T49" s="80">
        <f>IFERROR(R49/(P49),"-")</f>
        <v>0</v>
      </c>
      <c r="U49" s="186">
        <f>IFERROR(J49/SUM(N49:O50),"-")</f>
        <v>18000</v>
      </c>
      <c r="V49" s="82">
        <v>1</v>
      </c>
      <c r="W49" s="80">
        <f>IF(P49=0,"-",V49/P49)</f>
        <v>0.25</v>
      </c>
      <c r="X49" s="185">
        <v>10000</v>
      </c>
      <c r="Y49" s="186">
        <f>IFERROR(X49/P49,"-")</f>
        <v>2500</v>
      </c>
      <c r="Z49" s="186">
        <f>IFERROR(X49/V49,"-")</f>
        <v>10000</v>
      </c>
      <c r="AA49" s="180">
        <f>SUM(X49:X50)-SUM(J49:J50)</f>
        <v>286000</v>
      </c>
      <c r="AB49" s="83">
        <f>SUM(X49:X50)/SUM(J49:J50)</f>
        <v>2.5888888888889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1</v>
      </c>
      <c r="BF49" s="111">
        <f>IF(P49=0,"",IF(BE49=0,"",(BE49/P49)))</f>
        <v>0.25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0.75</v>
      </c>
      <c r="BP49" s="119">
        <v>1</v>
      </c>
      <c r="BQ49" s="120">
        <f>IFERROR(BP49/BN49,"-")</f>
        <v>0.33333333333333</v>
      </c>
      <c r="BR49" s="121">
        <v>10000</v>
      </c>
      <c r="BS49" s="122">
        <f>IFERROR(BR49/BN49,"-")</f>
        <v>3333.3333333333</v>
      </c>
      <c r="BT49" s="123"/>
      <c r="BU49" s="123">
        <v>1</v>
      </c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10000</v>
      </c>
      <c r="CQ49" s="139">
        <v>10000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158</v>
      </c>
      <c r="C50" s="189"/>
      <c r="D50" s="189" t="s">
        <v>122</v>
      </c>
      <c r="E50" s="189" t="s">
        <v>123</v>
      </c>
      <c r="F50" s="189" t="s">
        <v>79</v>
      </c>
      <c r="G50" s="88"/>
      <c r="H50" s="88"/>
      <c r="I50" s="88"/>
      <c r="J50" s="180"/>
      <c r="K50" s="79">
        <v>30</v>
      </c>
      <c r="L50" s="79">
        <v>28</v>
      </c>
      <c r="M50" s="79">
        <v>18</v>
      </c>
      <c r="N50" s="89">
        <v>6</v>
      </c>
      <c r="O50" s="90">
        <v>0</v>
      </c>
      <c r="P50" s="91">
        <f>N50+O50</f>
        <v>6</v>
      </c>
      <c r="Q50" s="80">
        <f>IFERROR(P50/M50,"-")</f>
        <v>0.33333333333333</v>
      </c>
      <c r="R50" s="79">
        <v>2</v>
      </c>
      <c r="S50" s="79">
        <v>0</v>
      </c>
      <c r="T50" s="80">
        <f>IFERROR(R50/(P50),"-")</f>
        <v>0.33333333333333</v>
      </c>
      <c r="U50" s="186"/>
      <c r="V50" s="82">
        <v>3</v>
      </c>
      <c r="W50" s="80">
        <f>IF(P50=0,"-",V50/P50)</f>
        <v>0.5</v>
      </c>
      <c r="X50" s="185">
        <v>456000</v>
      </c>
      <c r="Y50" s="186">
        <f>IFERROR(X50/P50,"-")</f>
        <v>76000</v>
      </c>
      <c r="Z50" s="186">
        <f>IFERROR(X50/V50,"-")</f>
        <v>152000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>
        <v>4</v>
      </c>
      <c r="BO50" s="118">
        <f>IF(P50=0,"",IF(BN50=0,"",(BN50/P50)))</f>
        <v>0.66666666666667</v>
      </c>
      <c r="BP50" s="119">
        <v>1</v>
      </c>
      <c r="BQ50" s="120">
        <f>IFERROR(BP50/BN50,"-")</f>
        <v>0.25</v>
      </c>
      <c r="BR50" s="121">
        <v>435000</v>
      </c>
      <c r="BS50" s="122">
        <f>IFERROR(BR50/BN50,"-")</f>
        <v>108750</v>
      </c>
      <c r="BT50" s="123"/>
      <c r="BU50" s="123"/>
      <c r="BV50" s="123">
        <v>1</v>
      </c>
      <c r="BW50" s="124">
        <v>1</v>
      </c>
      <c r="BX50" s="125">
        <f>IF(P50=0,"",IF(BW50=0,"",(BW50/P50)))</f>
        <v>0.16666666666667</v>
      </c>
      <c r="BY50" s="126">
        <v>1</v>
      </c>
      <c r="BZ50" s="127">
        <f>IFERROR(BY50/BW50,"-")</f>
        <v>1</v>
      </c>
      <c r="CA50" s="128">
        <v>13000</v>
      </c>
      <c r="CB50" s="129">
        <f>IFERROR(CA50/BW50,"-")</f>
        <v>13000</v>
      </c>
      <c r="CC50" s="130"/>
      <c r="CD50" s="130"/>
      <c r="CE50" s="130">
        <v>1</v>
      </c>
      <c r="CF50" s="131">
        <v>1</v>
      </c>
      <c r="CG50" s="132">
        <f>IF(P50=0,"",IF(CF50=0,"",(CF50/P50)))</f>
        <v>0.16666666666667</v>
      </c>
      <c r="CH50" s="133">
        <v>1</v>
      </c>
      <c r="CI50" s="134">
        <f>IFERROR(CH50/CF50,"-")</f>
        <v>1</v>
      </c>
      <c r="CJ50" s="135">
        <v>13000</v>
      </c>
      <c r="CK50" s="136">
        <f>IFERROR(CJ50/CF50,"-")</f>
        <v>13000</v>
      </c>
      <c r="CL50" s="137"/>
      <c r="CM50" s="137">
        <v>1</v>
      </c>
      <c r="CN50" s="137"/>
      <c r="CO50" s="138">
        <v>3</v>
      </c>
      <c r="CP50" s="139">
        <v>456000</v>
      </c>
      <c r="CQ50" s="139">
        <v>435000</v>
      </c>
      <c r="CR50" s="139"/>
      <c r="CS50" s="140" t="str">
        <f>IF(AND(CQ50=0,CR50=0),"",IF(AND(CQ50&lt;=100000,CR50&lt;=100000),"",IF(CQ50/CP50&gt;0.7,"男高",IF(CR50/CP50&gt;0.7,"女高",""))))</f>
        <v>男高</v>
      </c>
    </row>
    <row r="51" spans="1:98">
      <c r="A51" s="78">
        <f>AB51</f>
        <v>0.019230769230769</v>
      </c>
      <c r="B51" s="189" t="s">
        <v>159</v>
      </c>
      <c r="C51" s="189"/>
      <c r="D51" s="189" t="s">
        <v>122</v>
      </c>
      <c r="E51" s="189" t="s">
        <v>123</v>
      </c>
      <c r="F51" s="189" t="s">
        <v>66</v>
      </c>
      <c r="G51" s="88" t="s">
        <v>87</v>
      </c>
      <c r="H51" s="88" t="s">
        <v>88</v>
      </c>
      <c r="I51" s="190" t="s">
        <v>160</v>
      </c>
      <c r="J51" s="180">
        <v>156000</v>
      </c>
      <c r="K51" s="79">
        <v>7</v>
      </c>
      <c r="L51" s="79">
        <v>0</v>
      </c>
      <c r="M51" s="79">
        <v>27</v>
      </c>
      <c r="N51" s="89">
        <v>4</v>
      </c>
      <c r="O51" s="90">
        <v>0</v>
      </c>
      <c r="P51" s="91">
        <f>N51+O51</f>
        <v>4</v>
      </c>
      <c r="Q51" s="80">
        <f>IFERROR(P51/M51,"-")</f>
        <v>0.14814814814815</v>
      </c>
      <c r="R51" s="79">
        <v>0</v>
      </c>
      <c r="S51" s="79">
        <v>2</v>
      </c>
      <c r="T51" s="80">
        <f>IFERROR(R51/(P51),"-")</f>
        <v>0</v>
      </c>
      <c r="U51" s="186">
        <f>IFERROR(J51/SUM(N51:O52),"-")</f>
        <v>17333.333333333</v>
      </c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>
        <f>SUM(X51:X52)-SUM(J51:J52)</f>
        <v>-153000</v>
      </c>
      <c r="AB51" s="83">
        <f>SUM(X51:X52)/SUM(J51:J52)</f>
        <v>0.019230769230769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2</v>
      </c>
      <c r="BF51" s="111">
        <f>IF(P51=0,"",IF(BE51=0,"",(BE51/P51)))</f>
        <v>0.5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2</v>
      </c>
      <c r="BO51" s="118">
        <f>IF(P51=0,"",IF(BN51=0,"",(BN51/P51)))</f>
        <v>0.5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161</v>
      </c>
      <c r="C52" s="189"/>
      <c r="D52" s="189" t="s">
        <v>122</v>
      </c>
      <c r="E52" s="189" t="s">
        <v>123</v>
      </c>
      <c r="F52" s="189" t="s">
        <v>79</v>
      </c>
      <c r="G52" s="88"/>
      <c r="H52" s="88"/>
      <c r="I52" s="88"/>
      <c r="J52" s="180"/>
      <c r="K52" s="79">
        <v>23</v>
      </c>
      <c r="L52" s="79">
        <v>19</v>
      </c>
      <c r="M52" s="79">
        <v>9</v>
      </c>
      <c r="N52" s="89">
        <v>5</v>
      </c>
      <c r="O52" s="90">
        <v>0</v>
      </c>
      <c r="P52" s="91">
        <f>N52+O52</f>
        <v>5</v>
      </c>
      <c r="Q52" s="80">
        <f>IFERROR(P52/M52,"-")</f>
        <v>0.55555555555556</v>
      </c>
      <c r="R52" s="79">
        <v>0</v>
      </c>
      <c r="S52" s="79">
        <v>3</v>
      </c>
      <c r="T52" s="80">
        <f>IFERROR(R52/(P52),"-")</f>
        <v>0</v>
      </c>
      <c r="U52" s="186"/>
      <c r="V52" s="82">
        <v>1</v>
      </c>
      <c r="W52" s="80">
        <f>IF(P52=0,"-",V52/P52)</f>
        <v>0.2</v>
      </c>
      <c r="X52" s="185">
        <v>3000</v>
      </c>
      <c r="Y52" s="186">
        <f>IFERROR(X52/P52,"-")</f>
        <v>600</v>
      </c>
      <c r="Z52" s="186">
        <f>IFERROR(X52/V52,"-")</f>
        <v>3000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3</v>
      </c>
      <c r="BF52" s="111">
        <f>IF(P52=0,"",IF(BE52=0,"",(BE52/P52)))</f>
        <v>0.6</v>
      </c>
      <c r="BG52" s="110">
        <v>1</v>
      </c>
      <c r="BH52" s="112">
        <f>IFERROR(BG52/BE52,"-")</f>
        <v>0.33333333333333</v>
      </c>
      <c r="BI52" s="113">
        <v>3000</v>
      </c>
      <c r="BJ52" s="114">
        <f>IFERROR(BI52/BE52,"-")</f>
        <v>1000</v>
      </c>
      <c r="BK52" s="115">
        <v>1</v>
      </c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0.2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>
        <v>1</v>
      </c>
      <c r="CG52" s="132">
        <f>IF(P52=0,"",IF(CF52=0,"",(CF52/P52)))</f>
        <v>0.2</v>
      </c>
      <c r="CH52" s="133"/>
      <c r="CI52" s="134">
        <f>IFERROR(CH52/CF52,"-")</f>
        <v>0</v>
      </c>
      <c r="CJ52" s="135"/>
      <c r="CK52" s="136">
        <f>IFERROR(CJ52/CF52,"-")</f>
        <v>0</v>
      </c>
      <c r="CL52" s="137"/>
      <c r="CM52" s="137"/>
      <c r="CN52" s="137"/>
      <c r="CO52" s="138">
        <v>1</v>
      </c>
      <c r="CP52" s="139">
        <v>3000</v>
      </c>
      <c r="CQ52" s="139">
        <v>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0.038461538461538</v>
      </c>
      <c r="B53" s="189" t="s">
        <v>162</v>
      </c>
      <c r="C53" s="189"/>
      <c r="D53" s="189" t="s">
        <v>92</v>
      </c>
      <c r="E53" s="189" t="s">
        <v>93</v>
      </c>
      <c r="F53" s="189" t="s">
        <v>66</v>
      </c>
      <c r="G53" s="88" t="s">
        <v>83</v>
      </c>
      <c r="H53" s="88" t="s">
        <v>88</v>
      </c>
      <c r="I53" s="88" t="s">
        <v>94</v>
      </c>
      <c r="J53" s="180">
        <v>156000</v>
      </c>
      <c r="K53" s="79">
        <v>6</v>
      </c>
      <c r="L53" s="79">
        <v>0</v>
      </c>
      <c r="M53" s="79">
        <v>24</v>
      </c>
      <c r="N53" s="89">
        <v>1</v>
      </c>
      <c r="O53" s="90">
        <v>0</v>
      </c>
      <c r="P53" s="91">
        <f>N53+O53</f>
        <v>1</v>
      </c>
      <c r="Q53" s="80">
        <f>IFERROR(P53/M53,"-")</f>
        <v>0.041666666666667</v>
      </c>
      <c r="R53" s="79">
        <v>0</v>
      </c>
      <c r="S53" s="79">
        <v>1</v>
      </c>
      <c r="T53" s="80">
        <f>IFERROR(R53/(P53),"-")</f>
        <v>0</v>
      </c>
      <c r="U53" s="186">
        <f>IFERROR(J53/SUM(N53:O54),"-")</f>
        <v>39000</v>
      </c>
      <c r="V53" s="82">
        <v>1</v>
      </c>
      <c r="W53" s="80">
        <f>IF(P53=0,"-",V53/P53)</f>
        <v>1</v>
      </c>
      <c r="X53" s="185">
        <v>2000</v>
      </c>
      <c r="Y53" s="186">
        <f>IFERROR(X53/P53,"-")</f>
        <v>2000</v>
      </c>
      <c r="Z53" s="186">
        <f>IFERROR(X53/V53,"-")</f>
        <v>2000</v>
      </c>
      <c r="AA53" s="180">
        <f>SUM(X53:X54)-SUM(J53:J54)</f>
        <v>-150000</v>
      </c>
      <c r="AB53" s="83">
        <f>SUM(X53:X54)/SUM(J53:J54)</f>
        <v>0.038461538461538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1</v>
      </c>
      <c r="BX53" s="125">
        <f>IF(P53=0,"",IF(BW53=0,"",(BW53/P53)))</f>
        <v>1</v>
      </c>
      <c r="BY53" s="126">
        <v>1</v>
      </c>
      <c r="BZ53" s="127">
        <f>IFERROR(BY53/BW53,"-")</f>
        <v>1</v>
      </c>
      <c r="CA53" s="128">
        <v>2000</v>
      </c>
      <c r="CB53" s="129">
        <f>IFERROR(CA53/BW53,"-")</f>
        <v>2000</v>
      </c>
      <c r="CC53" s="130">
        <v>1</v>
      </c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2000</v>
      </c>
      <c r="CQ53" s="139">
        <v>2000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163</v>
      </c>
      <c r="C54" s="189"/>
      <c r="D54" s="189" t="s">
        <v>92</v>
      </c>
      <c r="E54" s="189" t="s">
        <v>93</v>
      </c>
      <c r="F54" s="189" t="s">
        <v>79</v>
      </c>
      <c r="G54" s="88"/>
      <c r="H54" s="88"/>
      <c r="I54" s="88"/>
      <c r="J54" s="180"/>
      <c r="K54" s="79">
        <v>49</v>
      </c>
      <c r="L54" s="79">
        <v>22</v>
      </c>
      <c r="M54" s="79">
        <v>6</v>
      </c>
      <c r="N54" s="89">
        <v>3</v>
      </c>
      <c r="O54" s="90">
        <v>0</v>
      </c>
      <c r="P54" s="91">
        <f>N54+O54</f>
        <v>3</v>
      </c>
      <c r="Q54" s="80">
        <f>IFERROR(P54/M54,"-")</f>
        <v>0.5</v>
      </c>
      <c r="R54" s="79">
        <v>0</v>
      </c>
      <c r="S54" s="79">
        <v>1</v>
      </c>
      <c r="T54" s="80">
        <f>IFERROR(R54/(P54),"-")</f>
        <v>0</v>
      </c>
      <c r="U54" s="186"/>
      <c r="V54" s="82">
        <v>1</v>
      </c>
      <c r="W54" s="80">
        <f>IF(P54=0,"-",V54/P54)</f>
        <v>0.33333333333333</v>
      </c>
      <c r="X54" s="185">
        <v>4000</v>
      </c>
      <c r="Y54" s="186">
        <f>IFERROR(X54/P54,"-")</f>
        <v>1333.3333333333</v>
      </c>
      <c r="Z54" s="186">
        <f>IFERROR(X54/V54,"-")</f>
        <v>4000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0.66666666666667</v>
      </c>
      <c r="BP54" s="119">
        <v>1</v>
      </c>
      <c r="BQ54" s="120">
        <f>IFERROR(BP54/BN54,"-")</f>
        <v>0.5</v>
      </c>
      <c r="BR54" s="121">
        <v>4000</v>
      </c>
      <c r="BS54" s="122">
        <f>IFERROR(BR54/BN54,"-")</f>
        <v>2000</v>
      </c>
      <c r="BT54" s="123">
        <v>1</v>
      </c>
      <c r="BU54" s="123"/>
      <c r="BV54" s="123"/>
      <c r="BW54" s="124">
        <v>1</v>
      </c>
      <c r="BX54" s="125">
        <f>IF(P54=0,"",IF(BW54=0,"",(BW54/P54)))</f>
        <v>0.33333333333333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4000</v>
      </c>
      <c r="CQ54" s="139">
        <v>4000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0.019230769230769</v>
      </c>
      <c r="B55" s="189" t="s">
        <v>164</v>
      </c>
      <c r="C55" s="189"/>
      <c r="D55" s="189" t="s">
        <v>122</v>
      </c>
      <c r="E55" s="189" t="s">
        <v>123</v>
      </c>
      <c r="F55" s="189" t="s">
        <v>66</v>
      </c>
      <c r="G55" s="88" t="s">
        <v>83</v>
      </c>
      <c r="H55" s="88" t="s">
        <v>88</v>
      </c>
      <c r="I55" s="191" t="s">
        <v>100</v>
      </c>
      <c r="J55" s="180">
        <v>156000</v>
      </c>
      <c r="K55" s="79">
        <v>10</v>
      </c>
      <c r="L55" s="79">
        <v>0</v>
      </c>
      <c r="M55" s="79">
        <v>35</v>
      </c>
      <c r="N55" s="89">
        <v>4</v>
      </c>
      <c r="O55" s="90">
        <v>0</v>
      </c>
      <c r="P55" s="91">
        <f>N55+O55</f>
        <v>4</v>
      </c>
      <c r="Q55" s="80">
        <f>IFERROR(P55/M55,"-")</f>
        <v>0.11428571428571</v>
      </c>
      <c r="R55" s="79">
        <v>0</v>
      </c>
      <c r="S55" s="79">
        <v>1</v>
      </c>
      <c r="T55" s="80">
        <f>IFERROR(R55/(P55),"-")</f>
        <v>0</v>
      </c>
      <c r="U55" s="186">
        <f>IFERROR(J55/SUM(N55:O56),"-")</f>
        <v>22285.714285714</v>
      </c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>
        <f>SUM(X55:X56)-SUM(J55:J56)</f>
        <v>-153000</v>
      </c>
      <c r="AB55" s="83">
        <f>SUM(X55:X56)/SUM(J55:J56)</f>
        <v>0.019230769230769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2</v>
      </c>
      <c r="AW55" s="105">
        <f>IF(P55=0,"",IF(AV55=0,"",(AV55/P55)))</f>
        <v>0.5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1</v>
      </c>
      <c r="BF55" s="111">
        <f>IF(P55=0,"",IF(BE55=0,"",(BE55/P55)))</f>
        <v>0.25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1</v>
      </c>
      <c r="BO55" s="118">
        <f>IF(P55=0,"",IF(BN55=0,"",(BN55/P55)))</f>
        <v>0.25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165</v>
      </c>
      <c r="C56" s="189"/>
      <c r="D56" s="189" t="s">
        <v>122</v>
      </c>
      <c r="E56" s="189" t="s">
        <v>123</v>
      </c>
      <c r="F56" s="189" t="s">
        <v>79</v>
      </c>
      <c r="G56" s="88"/>
      <c r="H56" s="88"/>
      <c r="I56" s="88"/>
      <c r="J56" s="180"/>
      <c r="K56" s="79">
        <v>59</v>
      </c>
      <c r="L56" s="79">
        <v>18</v>
      </c>
      <c r="M56" s="79">
        <v>2</v>
      </c>
      <c r="N56" s="89">
        <v>3</v>
      </c>
      <c r="O56" s="90">
        <v>0</v>
      </c>
      <c r="P56" s="91">
        <f>N56+O56</f>
        <v>3</v>
      </c>
      <c r="Q56" s="80">
        <f>IFERROR(P56/M56,"-")</f>
        <v>1.5</v>
      </c>
      <c r="R56" s="79">
        <v>0</v>
      </c>
      <c r="S56" s="79">
        <v>1</v>
      </c>
      <c r="T56" s="80">
        <f>IFERROR(R56/(P56),"-")</f>
        <v>0</v>
      </c>
      <c r="U56" s="186"/>
      <c r="V56" s="82">
        <v>1</v>
      </c>
      <c r="W56" s="80">
        <f>IF(P56=0,"-",V56/P56)</f>
        <v>0.33333333333333</v>
      </c>
      <c r="X56" s="185">
        <v>3000</v>
      </c>
      <c r="Y56" s="186">
        <f>IFERROR(X56/P56,"-")</f>
        <v>1000</v>
      </c>
      <c r="Z56" s="186">
        <f>IFERROR(X56/V56,"-")</f>
        <v>3000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0.33333333333333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1</v>
      </c>
      <c r="BO56" s="118">
        <f>IF(P56=0,"",IF(BN56=0,"",(BN56/P56)))</f>
        <v>0.33333333333333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0.33333333333333</v>
      </c>
      <c r="BY56" s="126">
        <v>1</v>
      </c>
      <c r="BZ56" s="127">
        <f>IFERROR(BY56/BW56,"-")</f>
        <v>1</v>
      </c>
      <c r="CA56" s="128">
        <v>3000</v>
      </c>
      <c r="CB56" s="129">
        <f>IFERROR(CA56/BW56,"-")</f>
        <v>3000</v>
      </c>
      <c r="CC56" s="130">
        <v>1</v>
      </c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3000</v>
      </c>
      <c r="CQ56" s="139">
        <v>3000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0.28846153846154</v>
      </c>
      <c r="B57" s="189" t="s">
        <v>166</v>
      </c>
      <c r="C57" s="189"/>
      <c r="D57" s="189" t="s">
        <v>122</v>
      </c>
      <c r="E57" s="189" t="s">
        <v>123</v>
      </c>
      <c r="F57" s="189" t="s">
        <v>66</v>
      </c>
      <c r="G57" s="88" t="s">
        <v>98</v>
      </c>
      <c r="H57" s="88" t="s">
        <v>88</v>
      </c>
      <c r="I57" s="191" t="s">
        <v>154</v>
      </c>
      <c r="J57" s="180">
        <v>156000</v>
      </c>
      <c r="K57" s="79">
        <v>8</v>
      </c>
      <c r="L57" s="79">
        <v>0</v>
      </c>
      <c r="M57" s="79">
        <v>25</v>
      </c>
      <c r="N57" s="89">
        <v>4</v>
      </c>
      <c r="O57" s="90">
        <v>0</v>
      </c>
      <c r="P57" s="91">
        <f>N57+O57</f>
        <v>4</v>
      </c>
      <c r="Q57" s="80">
        <f>IFERROR(P57/M57,"-")</f>
        <v>0.16</v>
      </c>
      <c r="R57" s="79">
        <v>0</v>
      </c>
      <c r="S57" s="79">
        <v>1</v>
      </c>
      <c r="T57" s="80">
        <f>IFERROR(R57/(P57),"-")</f>
        <v>0</v>
      </c>
      <c r="U57" s="186">
        <f>IFERROR(J57/SUM(N57:O58),"-")</f>
        <v>17333.333333333</v>
      </c>
      <c r="V57" s="82">
        <v>1</v>
      </c>
      <c r="W57" s="80">
        <f>IF(P57=0,"-",V57/P57)</f>
        <v>0.25</v>
      </c>
      <c r="X57" s="185">
        <v>45000</v>
      </c>
      <c r="Y57" s="186">
        <f>IFERROR(X57/P57,"-")</f>
        <v>11250</v>
      </c>
      <c r="Z57" s="186">
        <f>IFERROR(X57/V57,"-")</f>
        <v>45000</v>
      </c>
      <c r="AA57" s="180">
        <f>SUM(X57:X58)-SUM(J57:J58)</f>
        <v>-111000</v>
      </c>
      <c r="AB57" s="83">
        <f>SUM(X57:X58)/SUM(J57:J58)</f>
        <v>0.28846153846154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0.25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0.25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1</v>
      </c>
      <c r="BO57" s="118">
        <f>IF(P57=0,"",IF(BN57=0,"",(BN57/P57)))</f>
        <v>0.25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>
        <v>1</v>
      </c>
      <c r="CG57" s="132">
        <f>IF(P57=0,"",IF(CF57=0,"",(CF57/P57)))</f>
        <v>0.25</v>
      </c>
      <c r="CH57" s="133">
        <v>1</v>
      </c>
      <c r="CI57" s="134">
        <f>IFERROR(CH57/CF57,"-")</f>
        <v>1</v>
      </c>
      <c r="CJ57" s="135">
        <v>45000</v>
      </c>
      <c r="CK57" s="136">
        <f>IFERROR(CJ57/CF57,"-")</f>
        <v>45000</v>
      </c>
      <c r="CL57" s="137"/>
      <c r="CM57" s="137"/>
      <c r="CN57" s="137">
        <v>1</v>
      </c>
      <c r="CO57" s="138">
        <v>1</v>
      </c>
      <c r="CP57" s="139">
        <v>45000</v>
      </c>
      <c r="CQ57" s="139">
        <v>45000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167</v>
      </c>
      <c r="C58" s="189"/>
      <c r="D58" s="189" t="s">
        <v>122</v>
      </c>
      <c r="E58" s="189" t="s">
        <v>123</v>
      </c>
      <c r="F58" s="189" t="s">
        <v>79</v>
      </c>
      <c r="G58" s="88"/>
      <c r="H58" s="88"/>
      <c r="I58" s="88"/>
      <c r="J58" s="180"/>
      <c r="K58" s="79">
        <v>34</v>
      </c>
      <c r="L58" s="79">
        <v>16</v>
      </c>
      <c r="M58" s="79">
        <v>2</v>
      </c>
      <c r="N58" s="89">
        <v>5</v>
      </c>
      <c r="O58" s="90">
        <v>0</v>
      </c>
      <c r="P58" s="91">
        <f>N58+O58</f>
        <v>5</v>
      </c>
      <c r="Q58" s="80">
        <f>IFERROR(P58/M58,"-")</f>
        <v>2.5</v>
      </c>
      <c r="R58" s="79">
        <v>0</v>
      </c>
      <c r="S58" s="79">
        <v>2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0.4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2</v>
      </c>
      <c r="BX58" s="125">
        <f>IF(P58=0,"",IF(BW58=0,"",(BW58/P58)))</f>
        <v>0.4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1.2115384615385</v>
      </c>
      <c r="B59" s="189" t="s">
        <v>168</v>
      </c>
      <c r="C59" s="189"/>
      <c r="D59" s="189" t="s">
        <v>92</v>
      </c>
      <c r="E59" s="189" t="s">
        <v>65</v>
      </c>
      <c r="F59" s="189" t="s">
        <v>66</v>
      </c>
      <c r="G59" s="88" t="s">
        <v>98</v>
      </c>
      <c r="H59" s="88" t="s">
        <v>88</v>
      </c>
      <c r="I59" s="191" t="s">
        <v>84</v>
      </c>
      <c r="J59" s="180">
        <v>156000</v>
      </c>
      <c r="K59" s="79">
        <v>6</v>
      </c>
      <c r="L59" s="79">
        <v>0</v>
      </c>
      <c r="M59" s="79">
        <v>28</v>
      </c>
      <c r="N59" s="89">
        <v>3</v>
      </c>
      <c r="O59" s="90">
        <v>0</v>
      </c>
      <c r="P59" s="91">
        <f>N59+O59</f>
        <v>3</v>
      </c>
      <c r="Q59" s="80">
        <f>IFERROR(P59/M59,"-")</f>
        <v>0.10714285714286</v>
      </c>
      <c r="R59" s="79">
        <v>0</v>
      </c>
      <c r="S59" s="79">
        <v>2</v>
      </c>
      <c r="T59" s="80">
        <f>IFERROR(R59/(P59),"-")</f>
        <v>0</v>
      </c>
      <c r="U59" s="186">
        <f>IFERROR(J59/SUM(N59:O60),"-")</f>
        <v>19500</v>
      </c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>
        <f>SUM(X59:X60)-SUM(J59:J60)</f>
        <v>33000</v>
      </c>
      <c r="AB59" s="83">
        <f>SUM(X59:X60)/SUM(J59:J60)</f>
        <v>1.2115384615385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3</v>
      </c>
      <c r="BF59" s="111">
        <f>IF(P59=0,"",IF(BE59=0,"",(BE59/P59)))</f>
        <v>1</v>
      </c>
      <c r="BG59" s="110"/>
      <c r="BH59" s="112">
        <f>IFERROR(BG59/BE59,"-")</f>
        <v>0</v>
      </c>
      <c r="BI59" s="113"/>
      <c r="BJ59" s="114">
        <f>IFERROR(BI59/BE59,"-")</f>
        <v>0</v>
      </c>
      <c r="BK59" s="115"/>
      <c r="BL59" s="115"/>
      <c r="BM59" s="115"/>
      <c r="BN59" s="117"/>
      <c r="BO59" s="118">
        <f>IF(P59=0,"",IF(BN59=0,"",(BN59/P59)))</f>
        <v>0</v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169</v>
      </c>
      <c r="C60" s="189"/>
      <c r="D60" s="189" t="s">
        <v>92</v>
      </c>
      <c r="E60" s="189" t="s">
        <v>65</v>
      </c>
      <c r="F60" s="189" t="s">
        <v>79</v>
      </c>
      <c r="G60" s="88"/>
      <c r="H60" s="88"/>
      <c r="I60" s="88"/>
      <c r="J60" s="180"/>
      <c r="K60" s="79">
        <v>50</v>
      </c>
      <c r="L60" s="79">
        <v>14</v>
      </c>
      <c r="M60" s="79">
        <v>3</v>
      </c>
      <c r="N60" s="89">
        <v>5</v>
      </c>
      <c r="O60" s="90">
        <v>0</v>
      </c>
      <c r="P60" s="91">
        <f>N60+O60</f>
        <v>5</v>
      </c>
      <c r="Q60" s="80">
        <f>IFERROR(P60/M60,"-")</f>
        <v>1.6666666666667</v>
      </c>
      <c r="R60" s="79">
        <v>1</v>
      </c>
      <c r="S60" s="79">
        <v>1</v>
      </c>
      <c r="T60" s="80">
        <f>IFERROR(R60/(P60),"-")</f>
        <v>0.2</v>
      </c>
      <c r="U60" s="186"/>
      <c r="V60" s="82">
        <v>2</v>
      </c>
      <c r="W60" s="80">
        <f>IF(P60=0,"-",V60/P60)</f>
        <v>0.4</v>
      </c>
      <c r="X60" s="185">
        <v>189000</v>
      </c>
      <c r="Y60" s="186">
        <f>IFERROR(X60/P60,"-")</f>
        <v>37800</v>
      </c>
      <c r="Z60" s="186">
        <f>IFERROR(X60/V60,"-")</f>
        <v>94500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0.2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1</v>
      </c>
      <c r="BO60" s="118">
        <f>IF(P60=0,"",IF(BN60=0,"",(BN60/P60)))</f>
        <v>0.2</v>
      </c>
      <c r="BP60" s="119">
        <v>1</v>
      </c>
      <c r="BQ60" s="120">
        <f>IFERROR(BP60/BN60,"-")</f>
        <v>1</v>
      </c>
      <c r="BR60" s="121">
        <v>10000</v>
      </c>
      <c r="BS60" s="122">
        <f>IFERROR(BR60/BN60,"-")</f>
        <v>10000</v>
      </c>
      <c r="BT60" s="123">
        <v>1</v>
      </c>
      <c r="BU60" s="123"/>
      <c r="BV60" s="123"/>
      <c r="BW60" s="124">
        <v>1</v>
      </c>
      <c r="BX60" s="125">
        <f>IF(P60=0,"",IF(BW60=0,"",(BW60/P60)))</f>
        <v>0.2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>
        <v>2</v>
      </c>
      <c r="CG60" s="132">
        <f>IF(P60=0,"",IF(CF60=0,"",(CF60/P60)))</f>
        <v>0.4</v>
      </c>
      <c r="CH60" s="133">
        <v>1</v>
      </c>
      <c r="CI60" s="134">
        <f>IFERROR(CH60/CF60,"-")</f>
        <v>0.5</v>
      </c>
      <c r="CJ60" s="135">
        <v>179000</v>
      </c>
      <c r="CK60" s="136">
        <f>IFERROR(CJ60/CF60,"-")</f>
        <v>89500</v>
      </c>
      <c r="CL60" s="137"/>
      <c r="CM60" s="137"/>
      <c r="CN60" s="137">
        <v>1</v>
      </c>
      <c r="CO60" s="138">
        <v>2</v>
      </c>
      <c r="CP60" s="139">
        <v>189000</v>
      </c>
      <c r="CQ60" s="139">
        <v>179000</v>
      </c>
      <c r="CR60" s="139"/>
      <c r="CS60" s="140" t="str">
        <f>IF(AND(CQ60=0,CR60=0),"",IF(AND(CQ60&lt;=100000,CR60&lt;=100000),"",IF(CQ60/CP60&gt;0.7,"男高",IF(CR60/CP60&gt;0.7,"女高",""))))</f>
        <v>男高</v>
      </c>
    </row>
    <row r="61" spans="1:98">
      <c r="A61" s="78">
        <f>AB61</f>
        <v>0.27083333333333</v>
      </c>
      <c r="B61" s="189" t="s">
        <v>170</v>
      </c>
      <c r="C61" s="189"/>
      <c r="D61" s="189" t="s">
        <v>92</v>
      </c>
      <c r="E61" s="189" t="s">
        <v>65</v>
      </c>
      <c r="F61" s="189" t="s">
        <v>66</v>
      </c>
      <c r="G61" s="88" t="s">
        <v>171</v>
      </c>
      <c r="H61" s="88" t="s">
        <v>68</v>
      </c>
      <c r="I61" s="88" t="s">
        <v>172</v>
      </c>
      <c r="J61" s="180">
        <v>144000</v>
      </c>
      <c r="K61" s="79">
        <v>7</v>
      </c>
      <c r="L61" s="79">
        <v>0</v>
      </c>
      <c r="M61" s="79">
        <v>25</v>
      </c>
      <c r="N61" s="89">
        <v>4</v>
      </c>
      <c r="O61" s="90">
        <v>0</v>
      </c>
      <c r="P61" s="91">
        <f>N61+O61</f>
        <v>4</v>
      </c>
      <c r="Q61" s="80">
        <f>IFERROR(P61/M61,"-")</f>
        <v>0.16</v>
      </c>
      <c r="R61" s="79">
        <v>0</v>
      </c>
      <c r="S61" s="79">
        <v>3</v>
      </c>
      <c r="T61" s="80">
        <f>IFERROR(R61/(P61),"-")</f>
        <v>0</v>
      </c>
      <c r="U61" s="186">
        <f>IFERROR(J61/SUM(N61:O62),"-")</f>
        <v>11076.923076923</v>
      </c>
      <c r="V61" s="82">
        <v>2</v>
      </c>
      <c r="W61" s="80">
        <f>IF(P61=0,"-",V61/P61)</f>
        <v>0.5</v>
      </c>
      <c r="X61" s="185">
        <v>4000</v>
      </c>
      <c r="Y61" s="186">
        <f>IFERROR(X61/P61,"-")</f>
        <v>1000</v>
      </c>
      <c r="Z61" s="186">
        <f>IFERROR(X61/V61,"-")</f>
        <v>2000</v>
      </c>
      <c r="AA61" s="180">
        <f>SUM(X61:X62)-SUM(J61:J62)</f>
        <v>-105000</v>
      </c>
      <c r="AB61" s="83">
        <f>SUM(X61:X62)/SUM(J61:J62)</f>
        <v>0.27083333333333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>
        <v>1</v>
      </c>
      <c r="AN61" s="99">
        <f>IF(P61=0,"",IF(AM61=0,"",(AM61/P61)))</f>
        <v>0.25</v>
      </c>
      <c r="AO61" s="98"/>
      <c r="AP61" s="100">
        <f>IFERROR(AO61/AM61,"-")</f>
        <v>0</v>
      </c>
      <c r="AQ61" s="101"/>
      <c r="AR61" s="102">
        <f>IFERROR(AQ61/AM61,"-")</f>
        <v>0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2</v>
      </c>
      <c r="BF61" s="111">
        <f>IF(P61=0,"",IF(BE61=0,"",(BE61/P61)))</f>
        <v>0.5</v>
      </c>
      <c r="BG61" s="110">
        <v>1</v>
      </c>
      <c r="BH61" s="112">
        <f>IFERROR(BG61/BE61,"-")</f>
        <v>0.5</v>
      </c>
      <c r="BI61" s="113">
        <v>3000</v>
      </c>
      <c r="BJ61" s="114">
        <f>IFERROR(BI61/BE61,"-")</f>
        <v>1500</v>
      </c>
      <c r="BK61" s="115">
        <v>1</v>
      </c>
      <c r="BL61" s="115"/>
      <c r="BM61" s="115"/>
      <c r="BN61" s="117">
        <v>1</v>
      </c>
      <c r="BO61" s="118">
        <f>IF(P61=0,"",IF(BN61=0,"",(BN61/P61)))</f>
        <v>0.25</v>
      </c>
      <c r="BP61" s="119">
        <v>1</v>
      </c>
      <c r="BQ61" s="120">
        <f>IFERROR(BP61/BN61,"-")</f>
        <v>1</v>
      </c>
      <c r="BR61" s="121">
        <v>1000</v>
      </c>
      <c r="BS61" s="122">
        <f>IFERROR(BR61/BN61,"-")</f>
        <v>1000</v>
      </c>
      <c r="BT61" s="123">
        <v>1</v>
      </c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2</v>
      </c>
      <c r="CP61" s="139">
        <v>4000</v>
      </c>
      <c r="CQ61" s="139">
        <v>3000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173</v>
      </c>
      <c r="C62" s="189"/>
      <c r="D62" s="189" t="s">
        <v>92</v>
      </c>
      <c r="E62" s="189" t="s">
        <v>65</v>
      </c>
      <c r="F62" s="189" t="s">
        <v>79</v>
      </c>
      <c r="G62" s="88"/>
      <c r="H62" s="88"/>
      <c r="I62" s="88"/>
      <c r="J62" s="180"/>
      <c r="K62" s="79">
        <v>54</v>
      </c>
      <c r="L62" s="79">
        <v>36</v>
      </c>
      <c r="M62" s="79">
        <v>12</v>
      </c>
      <c r="N62" s="89">
        <v>9</v>
      </c>
      <c r="O62" s="90">
        <v>0</v>
      </c>
      <c r="P62" s="91">
        <f>N62+O62</f>
        <v>9</v>
      </c>
      <c r="Q62" s="80">
        <f>IFERROR(P62/M62,"-")</f>
        <v>0.75</v>
      </c>
      <c r="R62" s="79">
        <v>0</v>
      </c>
      <c r="S62" s="79">
        <v>3</v>
      </c>
      <c r="T62" s="80">
        <f>IFERROR(R62/(P62),"-")</f>
        <v>0</v>
      </c>
      <c r="U62" s="186"/>
      <c r="V62" s="82">
        <v>3</v>
      </c>
      <c r="W62" s="80">
        <f>IF(P62=0,"-",V62/P62)</f>
        <v>0.33333333333333</v>
      </c>
      <c r="X62" s="185">
        <v>35000</v>
      </c>
      <c r="Y62" s="186">
        <f>IFERROR(X62/P62,"-")</f>
        <v>3888.8888888889</v>
      </c>
      <c r="Z62" s="186">
        <f>IFERROR(X62/V62,"-")</f>
        <v>11666.666666667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2</v>
      </c>
      <c r="AW62" s="105">
        <f>IF(P62=0,"",IF(AV62=0,"",(AV62/P62)))</f>
        <v>0.22222222222222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6</v>
      </c>
      <c r="BO62" s="118">
        <f>IF(P62=0,"",IF(BN62=0,"",(BN62/P62)))</f>
        <v>0.66666666666667</v>
      </c>
      <c r="BP62" s="119">
        <v>2</v>
      </c>
      <c r="BQ62" s="120">
        <f>IFERROR(BP62/BN62,"-")</f>
        <v>0.33333333333333</v>
      </c>
      <c r="BR62" s="121">
        <v>25000</v>
      </c>
      <c r="BS62" s="122">
        <f>IFERROR(BR62/BN62,"-")</f>
        <v>4166.6666666667</v>
      </c>
      <c r="BT62" s="123">
        <v>1</v>
      </c>
      <c r="BU62" s="123"/>
      <c r="BV62" s="123">
        <v>1</v>
      </c>
      <c r="BW62" s="124">
        <v>1</v>
      </c>
      <c r="BX62" s="125">
        <f>IF(P62=0,"",IF(BW62=0,"",(BW62/P62)))</f>
        <v>0.11111111111111</v>
      </c>
      <c r="BY62" s="126">
        <v>1</v>
      </c>
      <c r="BZ62" s="127">
        <f>IFERROR(BY62/BW62,"-")</f>
        <v>1</v>
      </c>
      <c r="CA62" s="128">
        <v>10000</v>
      </c>
      <c r="CB62" s="129">
        <f>IFERROR(CA62/BW62,"-")</f>
        <v>10000</v>
      </c>
      <c r="CC62" s="130">
        <v>1</v>
      </c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3</v>
      </c>
      <c r="CP62" s="139">
        <v>35000</v>
      </c>
      <c r="CQ62" s="139">
        <v>20000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0.53472222222222</v>
      </c>
      <c r="B63" s="189" t="s">
        <v>174</v>
      </c>
      <c r="C63" s="189"/>
      <c r="D63" s="189" t="s">
        <v>122</v>
      </c>
      <c r="E63" s="189" t="s">
        <v>123</v>
      </c>
      <c r="F63" s="189" t="s">
        <v>66</v>
      </c>
      <c r="G63" s="88" t="s">
        <v>171</v>
      </c>
      <c r="H63" s="88" t="s">
        <v>68</v>
      </c>
      <c r="I63" s="191" t="s">
        <v>84</v>
      </c>
      <c r="J63" s="180">
        <v>144000</v>
      </c>
      <c r="K63" s="79">
        <v>19</v>
      </c>
      <c r="L63" s="79">
        <v>0</v>
      </c>
      <c r="M63" s="79">
        <v>63</v>
      </c>
      <c r="N63" s="89">
        <v>5</v>
      </c>
      <c r="O63" s="90">
        <v>0</v>
      </c>
      <c r="P63" s="91">
        <f>N63+O63</f>
        <v>5</v>
      </c>
      <c r="Q63" s="80">
        <f>IFERROR(P63/M63,"-")</f>
        <v>0.079365079365079</v>
      </c>
      <c r="R63" s="79">
        <v>0</v>
      </c>
      <c r="S63" s="79">
        <v>0</v>
      </c>
      <c r="T63" s="80">
        <f>IFERROR(R63/(P63),"-")</f>
        <v>0</v>
      </c>
      <c r="U63" s="186">
        <f>IFERROR(J63/SUM(N63:O64),"-")</f>
        <v>18000</v>
      </c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>
        <f>SUM(X63:X64)-SUM(J63:J64)</f>
        <v>-67000</v>
      </c>
      <c r="AB63" s="83">
        <f>SUM(X63:X64)/SUM(J63:J64)</f>
        <v>0.53472222222222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>
        <v>2</v>
      </c>
      <c r="BF63" s="111">
        <f>IF(P63=0,"",IF(BE63=0,"",(BE63/P63)))</f>
        <v>0.4</v>
      </c>
      <c r="BG63" s="110"/>
      <c r="BH63" s="112">
        <f>IFERROR(BG63/BE63,"-")</f>
        <v>0</v>
      </c>
      <c r="BI63" s="113"/>
      <c r="BJ63" s="114">
        <f>IFERROR(BI63/BE63,"-")</f>
        <v>0</v>
      </c>
      <c r="BK63" s="115"/>
      <c r="BL63" s="115"/>
      <c r="BM63" s="115"/>
      <c r="BN63" s="117">
        <v>2</v>
      </c>
      <c r="BO63" s="118">
        <f>IF(P63=0,"",IF(BN63=0,"",(BN63/P63)))</f>
        <v>0.4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0.2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175</v>
      </c>
      <c r="C64" s="189"/>
      <c r="D64" s="189" t="s">
        <v>122</v>
      </c>
      <c r="E64" s="189" t="s">
        <v>123</v>
      </c>
      <c r="F64" s="189" t="s">
        <v>79</v>
      </c>
      <c r="G64" s="88"/>
      <c r="H64" s="88"/>
      <c r="I64" s="88"/>
      <c r="J64" s="180"/>
      <c r="K64" s="79">
        <v>24</v>
      </c>
      <c r="L64" s="79">
        <v>21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1</v>
      </c>
      <c r="S64" s="79">
        <v>1</v>
      </c>
      <c r="T64" s="80">
        <f>IFERROR(R64/(P64),"-")</f>
        <v>0.33333333333333</v>
      </c>
      <c r="U64" s="186"/>
      <c r="V64" s="82">
        <v>2</v>
      </c>
      <c r="W64" s="80">
        <f>IF(P64=0,"-",V64/P64)</f>
        <v>0.66666666666667</v>
      </c>
      <c r="X64" s="185">
        <v>77000</v>
      </c>
      <c r="Y64" s="186">
        <f>IFERROR(X64/P64,"-")</f>
        <v>25666.666666667</v>
      </c>
      <c r="Z64" s="186">
        <f>IFERROR(X64/V64,"-")</f>
        <v>38500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0.33333333333333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>
        <v>1</v>
      </c>
      <c r="BF64" s="111">
        <f>IF(P64=0,"",IF(BE64=0,"",(BE64/P64)))</f>
        <v>0.33333333333333</v>
      </c>
      <c r="BG64" s="110">
        <v>1</v>
      </c>
      <c r="BH64" s="112">
        <f>IFERROR(BG64/BE64,"-")</f>
        <v>1</v>
      </c>
      <c r="BI64" s="113">
        <v>2000</v>
      </c>
      <c r="BJ64" s="114">
        <f>IFERROR(BI64/BE64,"-")</f>
        <v>2000</v>
      </c>
      <c r="BK64" s="115">
        <v>1</v>
      </c>
      <c r="BL64" s="115"/>
      <c r="BM64" s="115"/>
      <c r="BN64" s="117">
        <v>1</v>
      </c>
      <c r="BO64" s="118">
        <f>IF(P64=0,"",IF(BN64=0,"",(BN64/P64)))</f>
        <v>0.33333333333333</v>
      </c>
      <c r="BP64" s="119">
        <v>1</v>
      </c>
      <c r="BQ64" s="120">
        <f>IFERROR(BP64/BN64,"-")</f>
        <v>1</v>
      </c>
      <c r="BR64" s="121">
        <v>75000</v>
      </c>
      <c r="BS64" s="122">
        <f>IFERROR(BR64/BN64,"-")</f>
        <v>75000</v>
      </c>
      <c r="BT64" s="123"/>
      <c r="BU64" s="123"/>
      <c r="BV64" s="123">
        <v>1</v>
      </c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2</v>
      </c>
      <c r="CP64" s="139">
        <v>77000</v>
      </c>
      <c r="CQ64" s="139">
        <v>75000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1.4895833333333</v>
      </c>
      <c r="B65" s="189" t="s">
        <v>176</v>
      </c>
      <c r="C65" s="189"/>
      <c r="D65" s="189" t="s">
        <v>92</v>
      </c>
      <c r="E65" s="189" t="s">
        <v>65</v>
      </c>
      <c r="F65" s="189" t="s">
        <v>66</v>
      </c>
      <c r="G65" s="88" t="s">
        <v>177</v>
      </c>
      <c r="H65" s="88" t="s">
        <v>88</v>
      </c>
      <c r="I65" s="191" t="s">
        <v>154</v>
      </c>
      <c r="J65" s="180">
        <v>96000</v>
      </c>
      <c r="K65" s="79">
        <v>6</v>
      </c>
      <c r="L65" s="79">
        <v>0</v>
      </c>
      <c r="M65" s="79">
        <v>28</v>
      </c>
      <c r="N65" s="89">
        <v>4</v>
      </c>
      <c r="O65" s="90">
        <v>0</v>
      </c>
      <c r="P65" s="91">
        <f>N65+O65</f>
        <v>4</v>
      </c>
      <c r="Q65" s="80">
        <f>IFERROR(P65/M65,"-")</f>
        <v>0.14285714285714</v>
      </c>
      <c r="R65" s="79">
        <v>0</v>
      </c>
      <c r="S65" s="79">
        <v>1</v>
      </c>
      <c r="T65" s="80">
        <f>IFERROR(R65/(P65),"-")</f>
        <v>0</v>
      </c>
      <c r="U65" s="186">
        <f>IFERROR(J65/SUM(N65:O66),"-")</f>
        <v>16000</v>
      </c>
      <c r="V65" s="82">
        <v>1</v>
      </c>
      <c r="W65" s="80">
        <f>IF(P65=0,"-",V65/P65)</f>
        <v>0.25</v>
      </c>
      <c r="X65" s="185">
        <v>143000</v>
      </c>
      <c r="Y65" s="186">
        <f>IFERROR(X65/P65,"-")</f>
        <v>35750</v>
      </c>
      <c r="Z65" s="186">
        <f>IFERROR(X65/V65,"-")</f>
        <v>143000</v>
      </c>
      <c r="AA65" s="180">
        <f>SUM(X65:X66)-SUM(J65:J66)</f>
        <v>47000</v>
      </c>
      <c r="AB65" s="83">
        <f>SUM(X65:X66)/SUM(J65:J66)</f>
        <v>1.4895833333333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0.25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2</v>
      </c>
      <c r="BO65" s="118">
        <f>IF(P65=0,"",IF(BN65=0,"",(BN65/P65)))</f>
        <v>0.5</v>
      </c>
      <c r="BP65" s="119">
        <v>1</v>
      </c>
      <c r="BQ65" s="120">
        <f>IFERROR(BP65/BN65,"-")</f>
        <v>0.5</v>
      </c>
      <c r="BR65" s="121">
        <v>143000</v>
      </c>
      <c r="BS65" s="122">
        <f>IFERROR(BR65/BN65,"-")</f>
        <v>71500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143000</v>
      </c>
      <c r="CQ65" s="139">
        <v>143000</v>
      </c>
      <c r="CR65" s="139"/>
      <c r="CS65" s="140" t="str">
        <f>IF(AND(CQ65=0,CR65=0),"",IF(AND(CQ65&lt;=100000,CR65&lt;=100000),"",IF(CQ65/CP65&gt;0.7,"男高",IF(CR65/CP65&gt;0.7,"女高",""))))</f>
        <v>男高</v>
      </c>
    </row>
    <row r="66" spans="1:98">
      <c r="A66" s="78"/>
      <c r="B66" s="189" t="s">
        <v>178</v>
      </c>
      <c r="C66" s="189"/>
      <c r="D66" s="189" t="s">
        <v>92</v>
      </c>
      <c r="E66" s="189" t="s">
        <v>65</v>
      </c>
      <c r="F66" s="189" t="s">
        <v>79</v>
      </c>
      <c r="G66" s="88"/>
      <c r="H66" s="88"/>
      <c r="I66" s="88"/>
      <c r="J66" s="180"/>
      <c r="K66" s="79">
        <v>9</v>
      </c>
      <c r="L66" s="79">
        <v>9</v>
      </c>
      <c r="M66" s="79">
        <v>0</v>
      </c>
      <c r="N66" s="89">
        <v>2</v>
      </c>
      <c r="O66" s="90">
        <v>0</v>
      </c>
      <c r="P66" s="91">
        <f>N66+O66</f>
        <v>2</v>
      </c>
      <c r="Q66" s="80" t="str">
        <f>IFERROR(P66/M66,"-")</f>
        <v>-</v>
      </c>
      <c r="R66" s="79">
        <v>0</v>
      </c>
      <c r="S66" s="79">
        <v>1</v>
      </c>
      <c r="T66" s="80">
        <f>IFERROR(R66/(P66),"-")</f>
        <v>0</v>
      </c>
      <c r="U66" s="186"/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2</v>
      </c>
      <c r="BF66" s="111">
        <f>IF(P66=0,"",IF(BE66=0,"",(BE66/P66)))</f>
        <v>1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1.140625</v>
      </c>
      <c r="B67" s="189" t="s">
        <v>179</v>
      </c>
      <c r="C67" s="189"/>
      <c r="D67" s="189" t="s">
        <v>122</v>
      </c>
      <c r="E67" s="189" t="s">
        <v>123</v>
      </c>
      <c r="F67" s="189" t="s">
        <v>66</v>
      </c>
      <c r="G67" s="88" t="s">
        <v>177</v>
      </c>
      <c r="H67" s="88" t="s">
        <v>88</v>
      </c>
      <c r="I67" s="190" t="s">
        <v>180</v>
      </c>
      <c r="J67" s="180">
        <v>96000</v>
      </c>
      <c r="K67" s="79">
        <v>10</v>
      </c>
      <c r="L67" s="79">
        <v>0</v>
      </c>
      <c r="M67" s="79">
        <v>25</v>
      </c>
      <c r="N67" s="89">
        <v>2</v>
      </c>
      <c r="O67" s="90">
        <v>0</v>
      </c>
      <c r="P67" s="91">
        <f>N67+O67</f>
        <v>2</v>
      </c>
      <c r="Q67" s="80">
        <f>IFERROR(P67/M67,"-")</f>
        <v>0.08</v>
      </c>
      <c r="R67" s="79">
        <v>0</v>
      </c>
      <c r="S67" s="79">
        <v>1</v>
      </c>
      <c r="T67" s="80">
        <f>IFERROR(R67/(P67),"-")</f>
        <v>0</v>
      </c>
      <c r="U67" s="186">
        <f>IFERROR(J67/SUM(N67:O68),"-")</f>
        <v>10666.666666667</v>
      </c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>
        <f>SUM(X67:X68)-SUM(J67:J68)</f>
        <v>13500</v>
      </c>
      <c r="AB67" s="83">
        <f>SUM(X67:X68)/SUM(J67:J68)</f>
        <v>1.140625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1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181</v>
      </c>
      <c r="C68" s="189"/>
      <c r="D68" s="189" t="s">
        <v>122</v>
      </c>
      <c r="E68" s="189" t="s">
        <v>123</v>
      </c>
      <c r="F68" s="189" t="s">
        <v>79</v>
      </c>
      <c r="G68" s="88"/>
      <c r="H68" s="88"/>
      <c r="I68" s="88"/>
      <c r="J68" s="180"/>
      <c r="K68" s="79">
        <v>43</v>
      </c>
      <c r="L68" s="79">
        <v>21</v>
      </c>
      <c r="M68" s="79">
        <v>5</v>
      </c>
      <c r="N68" s="89">
        <v>7</v>
      </c>
      <c r="O68" s="90">
        <v>0</v>
      </c>
      <c r="P68" s="91">
        <f>N68+O68</f>
        <v>7</v>
      </c>
      <c r="Q68" s="80">
        <f>IFERROR(P68/M68,"-")</f>
        <v>1.4</v>
      </c>
      <c r="R68" s="79">
        <v>2</v>
      </c>
      <c r="S68" s="79">
        <v>2</v>
      </c>
      <c r="T68" s="80">
        <f>IFERROR(R68/(P68),"-")</f>
        <v>0.28571428571429</v>
      </c>
      <c r="U68" s="186"/>
      <c r="V68" s="82">
        <v>3</v>
      </c>
      <c r="W68" s="80">
        <f>IF(P68=0,"-",V68/P68)</f>
        <v>0.42857142857143</v>
      </c>
      <c r="X68" s="185">
        <v>109500</v>
      </c>
      <c r="Y68" s="186">
        <f>IFERROR(X68/P68,"-")</f>
        <v>15642.857142857</v>
      </c>
      <c r="Z68" s="186">
        <f>IFERROR(X68/V68,"-")</f>
        <v>36500</v>
      </c>
      <c r="AA68" s="180"/>
      <c r="AB68" s="83"/>
      <c r="AC68" s="77"/>
      <c r="AD68" s="92">
        <v>1</v>
      </c>
      <c r="AE68" s="93">
        <f>IF(P68=0,"",IF(AD68=0,"",(AD68/P68)))</f>
        <v>0.14285714285714</v>
      </c>
      <c r="AF68" s="92"/>
      <c r="AG68" s="94">
        <f>IFERROR(AF68/AD68,"-")</f>
        <v>0</v>
      </c>
      <c r="AH68" s="95"/>
      <c r="AI68" s="96">
        <f>IFERROR(AH68/AD68,"-")</f>
        <v>0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1</v>
      </c>
      <c r="BF68" s="111">
        <f>IF(P68=0,"",IF(BE68=0,"",(BE68/P68)))</f>
        <v>0.14285714285714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4</v>
      </c>
      <c r="BO68" s="118">
        <f>IF(P68=0,"",IF(BN68=0,"",(BN68/P68)))</f>
        <v>0.57142857142857</v>
      </c>
      <c r="BP68" s="119">
        <v>2</v>
      </c>
      <c r="BQ68" s="120">
        <f>IFERROR(BP68/BN68,"-")</f>
        <v>0.5</v>
      </c>
      <c r="BR68" s="121">
        <v>26500</v>
      </c>
      <c r="BS68" s="122">
        <f>IFERROR(BR68/BN68,"-")</f>
        <v>6625</v>
      </c>
      <c r="BT68" s="123"/>
      <c r="BU68" s="123"/>
      <c r="BV68" s="123">
        <v>2</v>
      </c>
      <c r="BW68" s="124">
        <v>1</v>
      </c>
      <c r="BX68" s="125">
        <f>IF(P68=0,"",IF(BW68=0,"",(BW68/P68)))</f>
        <v>0.14285714285714</v>
      </c>
      <c r="BY68" s="126">
        <v>1</v>
      </c>
      <c r="BZ68" s="127">
        <f>IFERROR(BY68/BW68,"-")</f>
        <v>1</v>
      </c>
      <c r="CA68" s="128">
        <v>83000</v>
      </c>
      <c r="CB68" s="129">
        <f>IFERROR(CA68/BW68,"-")</f>
        <v>83000</v>
      </c>
      <c r="CC68" s="130"/>
      <c r="CD68" s="130"/>
      <c r="CE68" s="130">
        <v>1</v>
      </c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3</v>
      </c>
      <c r="CP68" s="139">
        <v>109500</v>
      </c>
      <c r="CQ68" s="139">
        <v>83000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0.095238095238095</v>
      </c>
      <c r="B69" s="189" t="s">
        <v>182</v>
      </c>
      <c r="C69" s="189"/>
      <c r="D69" s="189" t="s">
        <v>64</v>
      </c>
      <c r="E69" s="189" t="s">
        <v>65</v>
      </c>
      <c r="F69" s="189" t="s">
        <v>66</v>
      </c>
      <c r="G69" s="88" t="s">
        <v>67</v>
      </c>
      <c r="H69" s="88" t="s">
        <v>183</v>
      </c>
      <c r="I69" s="88" t="s">
        <v>184</v>
      </c>
      <c r="J69" s="180">
        <v>168000</v>
      </c>
      <c r="K69" s="79">
        <v>8</v>
      </c>
      <c r="L69" s="79">
        <v>0</v>
      </c>
      <c r="M69" s="79">
        <v>52</v>
      </c>
      <c r="N69" s="89">
        <v>3</v>
      </c>
      <c r="O69" s="90">
        <v>0</v>
      </c>
      <c r="P69" s="91">
        <f>N69+O69</f>
        <v>3</v>
      </c>
      <c r="Q69" s="80">
        <f>IFERROR(P69/M69,"-")</f>
        <v>0.057692307692308</v>
      </c>
      <c r="R69" s="79">
        <v>1</v>
      </c>
      <c r="S69" s="79">
        <v>0</v>
      </c>
      <c r="T69" s="80">
        <f>IFERROR(R69/(P69),"-")</f>
        <v>0.33333333333333</v>
      </c>
      <c r="U69" s="186">
        <f>IFERROR(J69/SUM(N69:O70),"-")</f>
        <v>42000</v>
      </c>
      <c r="V69" s="82">
        <v>1</v>
      </c>
      <c r="W69" s="80">
        <f>IF(P69=0,"-",V69/P69)</f>
        <v>0.33333333333333</v>
      </c>
      <c r="X69" s="185">
        <v>13000</v>
      </c>
      <c r="Y69" s="186">
        <f>IFERROR(X69/P69,"-")</f>
        <v>4333.3333333333</v>
      </c>
      <c r="Z69" s="186">
        <f>IFERROR(X69/V69,"-")</f>
        <v>13000</v>
      </c>
      <c r="AA69" s="180">
        <f>SUM(X69:X70)-SUM(J69:J70)</f>
        <v>-152000</v>
      </c>
      <c r="AB69" s="83">
        <f>SUM(X69:X70)/SUM(J69:J70)</f>
        <v>0.095238095238095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>
        <f>IF(P69=0,"",IF(BE69=0,"",(BE69/P69)))</f>
        <v>0</v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>
        <v>1</v>
      </c>
      <c r="BO69" s="118">
        <f>IF(P69=0,"",IF(BN69=0,"",(BN69/P69)))</f>
        <v>0.33333333333333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1</v>
      </c>
      <c r="BX69" s="125">
        <f>IF(P69=0,"",IF(BW69=0,"",(BW69/P69)))</f>
        <v>0.33333333333333</v>
      </c>
      <c r="BY69" s="126"/>
      <c r="BZ69" s="127">
        <f>IFERROR(BY69/BW69,"-")</f>
        <v>0</v>
      </c>
      <c r="CA69" s="128"/>
      <c r="CB69" s="129">
        <f>IFERROR(CA69/BW69,"-")</f>
        <v>0</v>
      </c>
      <c r="CC69" s="130"/>
      <c r="CD69" s="130"/>
      <c r="CE69" s="130"/>
      <c r="CF69" s="131">
        <v>1</v>
      </c>
      <c r="CG69" s="132">
        <f>IF(P69=0,"",IF(CF69=0,"",(CF69/P69)))</f>
        <v>0.33333333333333</v>
      </c>
      <c r="CH69" s="133">
        <v>1</v>
      </c>
      <c r="CI69" s="134">
        <f>IFERROR(CH69/CF69,"-")</f>
        <v>1</v>
      </c>
      <c r="CJ69" s="135">
        <v>13000</v>
      </c>
      <c r="CK69" s="136">
        <f>IFERROR(CJ69/CF69,"-")</f>
        <v>13000</v>
      </c>
      <c r="CL69" s="137"/>
      <c r="CM69" s="137"/>
      <c r="CN69" s="137">
        <v>1</v>
      </c>
      <c r="CO69" s="138">
        <v>1</v>
      </c>
      <c r="CP69" s="139">
        <v>13000</v>
      </c>
      <c r="CQ69" s="139">
        <v>13000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185</v>
      </c>
      <c r="C70" s="189"/>
      <c r="D70" s="189" t="s">
        <v>64</v>
      </c>
      <c r="E70" s="189" t="s">
        <v>65</v>
      </c>
      <c r="F70" s="189" t="s">
        <v>79</v>
      </c>
      <c r="G70" s="88"/>
      <c r="H70" s="88"/>
      <c r="I70" s="88"/>
      <c r="J70" s="180"/>
      <c r="K70" s="79">
        <v>24</v>
      </c>
      <c r="L70" s="79">
        <v>20</v>
      </c>
      <c r="M70" s="79">
        <v>17</v>
      </c>
      <c r="N70" s="89">
        <v>1</v>
      </c>
      <c r="O70" s="90">
        <v>0</v>
      </c>
      <c r="P70" s="91">
        <f>N70+O70</f>
        <v>1</v>
      </c>
      <c r="Q70" s="80">
        <f>IFERROR(P70/M70,"-")</f>
        <v>0.058823529411765</v>
      </c>
      <c r="R70" s="79">
        <v>0</v>
      </c>
      <c r="S70" s="79">
        <v>1</v>
      </c>
      <c r="T70" s="80">
        <f>IFERROR(R70/(P70),"-")</f>
        <v>0</v>
      </c>
      <c r="U70" s="186"/>
      <c r="V70" s="82">
        <v>1</v>
      </c>
      <c r="W70" s="80">
        <f>IF(P70=0,"-",V70/P70)</f>
        <v>1</v>
      </c>
      <c r="X70" s="185">
        <v>3000</v>
      </c>
      <c r="Y70" s="186">
        <f>IFERROR(X70/P70,"-")</f>
        <v>3000</v>
      </c>
      <c r="Z70" s="186">
        <f>IFERROR(X70/V70,"-")</f>
        <v>3000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1</v>
      </c>
      <c r="BP70" s="119">
        <v>1</v>
      </c>
      <c r="BQ70" s="120">
        <f>IFERROR(BP70/BN70,"-")</f>
        <v>1</v>
      </c>
      <c r="BR70" s="121">
        <v>3000</v>
      </c>
      <c r="BS70" s="122">
        <f>IFERROR(BR70/BN70,"-")</f>
        <v>3000</v>
      </c>
      <c r="BT70" s="123">
        <v>1</v>
      </c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1</v>
      </c>
      <c r="CP70" s="139">
        <v>3000</v>
      </c>
      <c r="CQ70" s="139">
        <v>3000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0.22619047619048</v>
      </c>
      <c r="B71" s="189" t="s">
        <v>186</v>
      </c>
      <c r="C71" s="189"/>
      <c r="D71" s="189" t="s">
        <v>125</v>
      </c>
      <c r="E71" s="189" t="s">
        <v>93</v>
      </c>
      <c r="F71" s="189" t="s">
        <v>66</v>
      </c>
      <c r="G71" s="88" t="s">
        <v>67</v>
      </c>
      <c r="H71" s="88" t="s">
        <v>183</v>
      </c>
      <c r="I71" s="190" t="s">
        <v>180</v>
      </c>
      <c r="J71" s="180">
        <v>168000</v>
      </c>
      <c r="K71" s="79">
        <v>3</v>
      </c>
      <c r="L71" s="79">
        <v>0</v>
      </c>
      <c r="M71" s="79">
        <v>13</v>
      </c>
      <c r="N71" s="89">
        <v>2</v>
      </c>
      <c r="O71" s="90">
        <v>0</v>
      </c>
      <c r="P71" s="91">
        <f>N71+O71</f>
        <v>2</v>
      </c>
      <c r="Q71" s="80">
        <f>IFERROR(P71/M71,"-")</f>
        <v>0.15384615384615</v>
      </c>
      <c r="R71" s="79">
        <v>0</v>
      </c>
      <c r="S71" s="79">
        <v>0</v>
      </c>
      <c r="T71" s="80">
        <f>IFERROR(R71/(P71),"-")</f>
        <v>0</v>
      </c>
      <c r="U71" s="186">
        <f>IFERROR(J71/SUM(N71:O72),"-")</f>
        <v>24000</v>
      </c>
      <c r="V71" s="82">
        <v>0</v>
      </c>
      <c r="W71" s="80">
        <f>IF(P71=0,"-",V71/P71)</f>
        <v>0</v>
      </c>
      <c r="X71" s="185">
        <v>0</v>
      </c>
      <c r="Y71" s="186">
        <f>IFERROR(X71/P71,"-")</f>
        <v>0</v>
      </c>
      <c r="Z71" s="186" t="str">
        <f>IFERROR(X71/V71,"-")</f>
        <v>-</v>
      </c>
      <c r="AA71" s="180">
        <f>SUM(X71:X72)-SUM(J71:J72)</f>
        <v>-130000</v>
      </c>
      <c r="AB71" s="83">
        <f>SUM(X71:X72)/SUM(J71:J72)</f>
        <v>0.22619047619048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1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187</v>
      </c>
      <c r="C72" s="189"/>
      <c r="D72" s="189" t="s">
        <v>125</v>
      </c>
      <c r="E72" s="189" t="s">
        <v>93</v>
      </c>
      <c r="F72" s="189" t="s">
        <v>79</v>
      </c>
      <c r="G72" s="88"/>
      <c r="H72" s="88"/>
      <c r="I72" s="88"/>
      <c r="J72" s="180"/>
      <c r="K72" s="79">
        <v>14</v>
      </c>
      <c r="L72" s="79">
        <v>12</v>
      </c>
      <c r="M72" s="79">
        <v>0</v>
      </c>
      <c r="N72" s="89">
        <v>5</v>
      </c>
      <c r="O72" s="90">
        <v>0</v>
      </c>
      <c r="P72" s="91">
        <f>N72+O72</f>
        <v>5</v>
      </c>
      <c r="Q72" s="80" t="str">
        <f>IFERROR(P72/M72,"-")</f>
        <v>-</v>
      </c>
      <c r="R72" s="79">
        <v>0</v>
      </c>
      <c r="S72" s="79">
        <v>1</v>
      </c>
      <c r="T72" s="80">
        <f>IFERROR(R72/(P72),"-")</f>
        <v>0</v>
      </c>
      <c r="U72" s="186"/>
      <c r="V72" s="82">
        <v>2</v>
      </c>
      <c r="W72" s="80">
        <f>IF(P72=0,"-",V72/P72)</f>
        <v>0.4</v>
      </c>
      <c r="X72" s="185">
        <v>38000</v>
      </c>
      <c r="Y72" s="186">
        <f>IFERROR(X72/P72,"-")</f>
        <v>7600</v>
      </c>
      <c r="Z72" s="186">
        <f>IFERROR(X72/V72,"-")</f>
        <v>19000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4</v>
      </c>
      <c r="BO72" s="118">
        <f>IF(P72=0,"",IF(BN72=0,"",(BN72/P72)))</f>
        <v>0.8</v>
      </c>
      <c r="BP72" s="119">
        <v>1</v>
      </c>
      <c r="BQ72" s="120">
        <f>IFERROR(BP72/BN72,"-")</f>
        <v>0.25</v>
      </c>
      <c r="BR72" s="121">
        <v>28000</v>
      </c>
      <c r="BS72" s="122">
        <f>IFERROR(BR72/BN72,"-")</f>
        <v>7000</v>
      </c>
      <c r="BT72" s="123"/>
      <c r="BU72" s="123"/>
      <c r="BV72" s="123">
        <v>1</v>
      </c>
      <c r="BW72" s="124">
        <v>1</v>
      </c>
      <c r="BX72" s="125">
        <f>IF(P72=0,"",IF(BW72=0,"",(BW72/P72)))</f>
        <v>0.2</v>
      </c>
      <c r="BY72" s="126">
        <v>1</v>
      </c>
      <c r="BZ72" s="127">
        <f>IFERROR(BY72/BW72,"-")</f>
        <v>1</v>
      </c>
      <c r="CA72" s="128">
        <v>10000</v>
      </c>
      <c r="CB72" s="129">
        <f>IFERROR(CA72/BW72,"-")</f>
        <v>10000</v>
      </c>
      <c r="CC72" s="130"/>
      <c r="CD72" s="130">
        <v>1</v>
      </c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2</v>
      </c>
      <c r="CP72" s="139">
        <v>38000</v>
      </c>
      <c r="CQ72" s="139">
        <v>28000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0</v>
      </c>
      <c r="B73" s="189" t="s">
        <v>188</v>
      </c>
      <c r="C73" s="189"/>
      <c r="D73" s="189" t="s">
        <v>64</v>
      </c>
      <c r="E73" s="189" t="s">
        <v>65</v>
      </c>
      <c r="F73" s="189" t="s">
        <v>66</v>
      </c>
      <c r="G73" s="88" t="s">
        <v>71</v>
      </c>
      <c r="H73" s="88" t="s">
        <v>183</v>
      </c>
      <c r="I73" s="88" t="s">
        <v>172</v>
      </c>
      <c r="J73" s="180">
        <v>168000</v>
      </c>
      <c r="K73" s="79">
        <v>5</v>
      </c>
      <c r="L73" s="79">
        <v>0</v>
      </c>
      <c r="M73" s="79">
        <v>28</v>
      </c>
      <c r="N73" s="89">
        <v>3</v>
      </c>
      <c r="O73" s="90">
        <v>0</v>
      </c>
      <c r="P73" s="91">
        <f>N73+O73</f>
        <v>3</v>
      </c>
      <c r="Q73" s="80">
        <f>IFERROR(P73/M73,"-")</f>
        <v>0.10714285714286</v>
      </c>
      <c r="R73" s="79">
        <v>0</v>
      </c>
      <c r="S73" s="79">
        <v>1</v>
      </c>
      <c r="T73" s="80">
        <f>IFERROR(R73/(P73),"-")</f>
        <v>0</v>
      </c>
      <c r="U73" s="186">
        <f>IFERROR(J73/SUM(N73:O74),"-")</f>
        <v>21000</v>
      </c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>
        <f>SUM(X73:X74)-SUM(J73:J74)</f>
        <v>-168000</v>
      </c>
      <c r="AB73" s="83">
        <f>SUM(X73:X74)/SUM(J73:J74)</f>
        <v>0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>
        <v>2</v>
      </c>
      <c r="AN73" s="99">
        <f>IF(P73=0,"",IF(AM73=0,"",(AM73/P73)))</f>
        <v>0.66666666666667</v>
      </c>
      <c r="AO73" s="98"/>
      <c r="AP73" s="100">
        <f>IFERROR(AO73/AM73,"-")</f>
        <v>0</v>
      </c>
      <c r="AQ73" s="101"/>
      <c r="AR73" s="102">
        <f>IFERROR(AQ73/AM73,"-")</f>
        <v>0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0.33333333333333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189</v>
      </c>
      <c r="C74" s="189"/>
      <c r="D74" s="189" t="s">
        <v>64</v>
      </c>
      <c r="E74" s="189" t="s">
        <v>65</v>
      </c>
      <c r="F74" s="189" t="s">
        <v>79</v>
      </c>
      <c r="G74" s="88"/>
      <c r="H74" s="88"/>
      <c r="I74" s="88"/>
      <c r="J74" s="180"/>
      <c r="K74" s="79">
        <v>29</v>
      </c>
      <c r="L74" s="79">
        <v>18</v>
      </c>
      <c r="M74" s="79">
        <v>19</v>
      </c>
      <c r="N74" s="89">
        <v>5</v>
      </c>
      <c r="O74" s="90">
        <v>0</v>
      </c>
      <c r="P74" s="91">
        <f>N74+O74</f>
        <v>5</v>
      </c>
      <c r="Q74" s="80">
        <f>IFERROR(P74/M74,"-")</f>
        <v>0.26315789473684</v>
      </c>
      <c r="R74" s="79">
        <v>0</v>
      </c>
      <c r="S74" s="79">
        <v>2</v>
      </c>
      <c r="T74" s="80">
        <f>IFERROR(R74/(P74),"-")</f>
        <v>0</v>
      </c>
      <c r="U74" s="186"/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0.2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1</v>
      </c>
      <c r="BO74" s="118">
        <f>IF(P74=0,"",IF(BN74=0,"",(BN74/P74)))</f>
        <v>0.2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2</v>
      </c>
      <c r="BX74" s="125">
        <f>IF(P74=0,"",IF(BW74=0,"",(BW74/P74)))</f>
        <v>0.4</v>
      </c>
      <c r="BY74" s="126"/>
      <c r="BZ74" s="127">
        <f>IFERROR(BY74/BW74,"-")</f>
        <v>0</v>
      </c>
      <c r="CA74" s="128"/>
      <c r="CB74" s="129">
        <f>IFERROR(CA74/BW74,"-")</f>
        <v>0</v>
      </c>
      <c r="CC74" s="130"/>
      <c r="CD74" s="130"/>
      <c r="CE74" s="130"/>
      <c r="CF74" s="131">
        <v>1</v>
      </c>
      <c r="CG74" s="132">
        <f>IF(P74=0,"",IF(CF74=0,"",(CF74/P74)))</f>
        <v>0.2</v>
      </c>
      <c r="CH74" s="133"/>
      <c r="CI74" s="134">
        <f>IFERROR(CH74/CF74,"-")</f>
        <v>0</v>
      </c>
      <c r="CJ74" s="135"/>
      <c r="CK74" s="136">
        <f>IFERROR(CJ74/CF74,"-")</f>
        <v>0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0.10119047619048</v>
      </c>
      <c r="B75" s="189" t="s">
        <v>190</v>
      </c>
      <c r="C75" s="189"/>
      <c r="D75" s="189" t="s">
        <v>125</v>
      </c>
      <c r="E75" s="189" t="s">
        <v>93</v>
      </c>
      <c r="F75" s="189" t="s">
        <v>66</v>
      </c>
      <c r="G75" s="88" t="s">
        <v>71</v>
      </c>
      <c r="H75" s="88" t="s">
        <v>183</v>
      </c>
      <c r="I75" s="88" t="s">
        <v>89</v>
      </c>
      <c r="J75" s="180">
        <v>168000</v>
      </c>
      <c r="K75" s="79">
        <v>5</v>
      </c>
      <c r="L75" s="79">
        <v>0</v>
      </c>
      <c r="M75" s="79">
        <v>15</v>
      </c>
      <c r="N75" s="89">
        <v>2</v>
      </c>
      <c r="O75" s="90">
        <v>0</v>
      </c>
      <c r="P75" s="91">
        <f>N75+O75</f>
        <v>2</v>
      </c>
      <c r="Q75" s="80">
        <f>IFERROR(P75/M75,"-")</f>
        <v>0.13333333333333</v>
      </c>
      <c r="R75" s="79">
        <v>0</v>
      </c>
      <c r="S75" s="79">
        <v>2</v>
      </c>
      <c r="T75" s="80">
        <f>IFERROR(R75/(P75),"-")</f>
        <v>0</v>
      </c>
      <c r="U75" s="186">
        <f>IFERROR(J75/SUM(N75:O76),"-")</f>
        <v>42000</v>
      </c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>
        <f>SUM(X75:X76)-SUM(J75:J76)</f>
        <v>-151000</v>
      </c>
      <c r="AB75" s="83">
        <f>SUM(X75:X76)/SUM(J75:J76)</f>
        <v>0.10119047619048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>
        <v>1</v>
      </c>
      <c r="AW75" s="105">
        <f>IF(P75=0,"",IF(AV75=0,"",(AV75/P75)))</f>
        <v>0.5</v>
      </c>
      <c r="AX75" s="104"/>
      <c r="AY75" s="106">
        <f>IFERROR(AX75/AV75,"-")</f>
        <v>0</v>
      </c>
      <c r="AZ75" s="107"/>
      <c r="BA75" s="108">
        <f>IFERROR(AZ75/AV75,"-")</f>
        <v>0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1</v>
      </c>
      <c r="BO75" s="118">
        <f>IF(P75=0,"",IF(BN75=0,"",(BN75/P75)))</f>
        <v>0.5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191</v>
      </c>
      <c r="C76" s="189"/>
      <c r="D76" s="189" t="s">
        <v>125</v>
      </c>
      <c r="E76" s="189" t="s">
        <v>93</v>
      </c>
      <c r="F76" s="189" t="s">
        <v>79</v>
      </c>
      <c r="G76" s="88"/>
      <c r="H76" s="88"/>
      <c r="I76" s="88"/>
      <c r="J76" s="180"/>
      <c r="K76" s="79">
        <v>17</v>
      </c>
      <c r="L76" s="79">
        <v>15</v>
      </c>
      <c r="M76" s="79">
        <v>3</v>
      </c>
      <c r="N76" s="89">
        <v>2</v>
      </c>
      <c r="O76" s="90">
        <v>0</v>
      </c>
      <c r="P76" s="91">
        <f>N76+O76</f>
        <v>2</v>
      </c>
      <c r="Q76" s="80">
        <f>IFERROR(P76/M76,"-")</f>
        <v>0.66666666666667</v>
      </c>
      <c r="R76" s="79">
        <v>1</v>
      </c>
      <c r="S76" s="79">
        <v>1</v>
      </c>
      <c r="T76" s="80">
        <f>IFERROR(R76/(P76),"-")</f>
        <v>0.5</v>
      </c>
      <c r="U76" s="186"/>
      <c r="V76" s="82">
        <v>1</v>
      </c>
      <c r="W76" s="80">
        <f>IF(P76=0,"-",V76/P76)</f>
        <v>0.5</v>
      </c>
      <c r="X76" s="185">
        <v>17000</v>
      </c>
      <c r="Y76" s="186">
        <f>IFERROR(X76/P76,"-")</f>
        <v>8500</v>
      </c>
      <c r="Z76" s="186">
        <f>IFERROR(X76/V76,"-")</f>
        <v>17000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1</v>
      </c>
      <c r="BO76" s="118">
        <f>IF(P76=0,"",IF(BN76=0,"",(BN76/P76)))</f>
        <v>0.5</v>
      </c>
      <c r="BP76" s="119">
        <v>1</v>
      </c>
      <c r="BQ76" s="120">
        <f>IFERROR(BP76/BN76,"-")</f>
        <v>1</v>
      </c>
      <c r="BR76" s="121">
        <v>17000</v>
      </c>
      <c r="BS76" s="122">
        <f>IFERROR(BR76/BN76,"-")</f>
        <v>17000</v>
      </c>
      <c r="BT76" s="123"/>
      <c r="BU76" s="123"/>
      <c r="BV76" s="123">
        <v>1</v>
      </c>
      <c r="BW76" s="124">
        <v>1</v>
      </c>
      <c r="BX76" s="125">
        <f>IF(P76=0,"",IF(BW76=0,"",(BW76/P76)))</f>
        <v>0.5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17000</v>
      </c>
      <c r="CQ76" s="139">
        <v>17000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0.58333333333333</v>
      </c>
      <c r="B77" s="189" t="s">
        <v>192</v>
      </c>
      <c r="C77" s="189"/>
      <c r="D77" s="189" t="s">
        <v>79</v>
      </c>
      <c r="E77" s="189" t="s">
        <v>65</v>
      </c>
      <c r="F77" s="189" t="s">
        <v>66</v>
      </c>
      <c r="G77" s="88" t="s">
        <v>193</v>
      </c>
      <c r="H77" s="88" t="s">
        <v>194</v>
      </c>
      <c r="I77" s="88" t="s">
        <v>195</v>
      </c>
      <c r="J77" s="180">
        <v>60000</v>
      </c>
      <c r="K77" s="79">
        <v>10</v>
      </c>
      <c r="L77" s="79">
        <v>0</v>
      </c>
      <c r="M77" s="79">
        <v>45</v>
      </c>
      <c r="N77" s="89">
        <v>3</v>
      </c>
      <c r="O77" s="90">
        <v>0</v>
      </c>
      <c r="P77" s="91">
        <f>N77+O77</f>
        <v>3</v>
      </c>
      <c r="Q77" s="80">
        <f>IFERROR(P77/M77,"-")</f>
        <v>0.066666666666667</v>
      </c>
      <c r="R77" s="79">
        <v>0</v>
      </c>
      <c r="S77" s="79">
        <v>2</v>
      </c>
      <c r="T77" s="80">
        <f>IFERROR(R77/(P77),"-")</f>
        <v>0</v>
      </c>
      <c r="U77" s="186">
        <f>IFERROR(J77/SUM(N77:O78),"-")</f>
        <v>20000</v>
      </c>
      <c r="V77" s="82">
        <v>1</v>
      </c>
      <c r="W77" s="80">
        <f>IF(P77=0,"-",V77/P77)</f>
        <v>0.33333333333333</v>
      </c>
      <c r="X77" s="185">
        <v>35000</v>
      </c>
      <c r="Y77" s="186">
        <f>IFERROR(X77/P77,"-")</f>
        <v>11666.666666667</v>
      </c>
      <c r="Z77" s="186">
        <f>IFERROR(X77/V77,"-")</f>
        <v>35000</v>
      </c>
      <c r="AA77" s="180">
        <f>SUM(X77:X78)-SUM(J77:J78)</f>
        <v>-25000</v>
      </c>
      <c r="AB77" s="83">
        <f>SUM(X77:X78)/SUM(J77:J78)</f>
        <v>0.58333333333333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1</v>
      </c>
      <c r="AN77" s="99">
        <f>IF(P77=0,"",IF(AM77=0,"",(AM77/P77)))</f>
        <v>0.33333333333333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>
        <v>1</v>
      </c>
      <c r="AW77" s="105">
        <f>IF(P77=0,"",IF(AV77=0,"",(AV77/P77)))</f>
        <v>0.33333333333333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1</v>
      </c>
      <c r="BO77" s="118">
        <f>IF(P77=0,"",IF(BN77=0,"",(BN77/P77)))</f>
        <v>0.33333333333333</v>
      </c>
      <c r="BP77" s="119">
        <v>1</v>
      </c>
      <c r="BQ77" s="120">
        <f>IFERROR(BP77/BN77,"-")</f>
        <v>1</v>
      </c>
      <c r="BR77" s="121">
        <v>35000</v>
      </c>
      <c r="BS77" s="122">
        <f>IFERROR(BR77/BN77,"-")</f>
        <v>35000</v>
      </c>
      <c r="BT77" s="123"/>
      <c r="BU77" s="123"/>
      <c r="BV77" s="123">
        <v>1</v>
      </c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35000</v>
      </c>
      <c r="CQ77" s="139">
        <v>35000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196</v>
      </c>
      <c r="C78" s="189"/>
      <c r="D78" s="189" t="s">
        <v>79</v>
      </c>
      <c r="E78" s="189" t="s">
        <v>65</v>
      </c>
      <c r="F78" s="189" t="s">
        <v>79</v>
      </c>
      <c r="G78" s="88"/>
      <c r="H78" s="88"/>
      <c r="I78" s="88"/>
      <c r="J78" s="180"/>
      <c r="K78" s="79">
        <v>0</v>
      </c>
      <c r="L78" s="79">
        <v>0</v>
      </c>
      <c r="M78" s="79">
        <v>0</v>
      </c>
      <c r="N78" s="89">
        <v>0</v>
      </c>
      <c r="O78" s="90">
        <v>0</v>
      </c>
      <c r="P78" s="91">
        <f>N78+O78</f>
        <v>0</v>
      </c>
      <c r="Q78" s="80" t="str">
        <f>IFERROR(P78/M78,"-")</f>
        <v>-</v>
      </c>
      <c r="R78" s="79">
        <v>0</v>
      </c>
      <c r="S78" s="79">
        <v>0</v>
      </c>
      <c r="T78" s="80" t="str">
        <f>IFERROR(R78/(P78),"-")</f>
        <v>-</v>
      </c>
      <c r="U78" s="186"/>
      <c r="V78" s="82">
        <v>0</v>
      </c>
      <c r="W78" s="80" t="str">
        <f>IF(P78=0,"-",V78/P78)</f>
        <v>-</v>
      </c>
      <c r="X78" s="185">
        <v>0</v>
      </c>
      <c r="Y78" s="186" t="str">
        <f>IFERROR(X78/P78,"-")</f>
        <v>-</v>
      </c>
      <c r="Z78" s="186" t="str">
        <f>IFERROR(X78/V78,"-")</f>
        <v>-</v>
      </c>
      <c r="AA78" s="180"/>
      <c r="AB78" s="83"/>
      <c r="AC78" s="77"/>
      <c r="AD78" s="92"/>
      <c r="AE78" s="93" t="str">
        <f>IF(P78=0,"",IF(AD78=0,"",(AD78/P78)))</f>
        <v/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 t="str">
        <f>IF(P78=0,"",IF(AM78=0,"",(AM78/P78)))</f>
        <v/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 t="str">
        <f>IF(P78=0,"",IF(AV78=0,"",(AV78/P78)))</f>
        <v/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 t="str">
        <f>IF(P78=0,"",IF(BE78=0,"",(BE78/P78)))</f>
        <v/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/>
      <c r="BO78" s="118" t="str">
        <f>IF(P78=0,"",IF(BN78=0,"",(BN78/P78)))</f>
        <v/>
      </c>
      <c r="BP78" s="119"/>
      <c r="BQ78" s="120" t="str">
        <f>IFERROR(BP78/BN78,"-")</f>
        <v>-</v>
      </c>
      <c r="BR78" s="121"/>
      <c r="BS78" s="122" t="str">
        <f>IFERROR(BR78/BN78,"-")</f>
        <v>-</v>
      </c>
      <c r="BT78" s="123"/>
      <c r="BU78" s="123"/>
      <c r="BV78" s="123"/>
      <c r="BW78" s="124"/>
      <c r="BX78" s="125" t="str">
        <f>IF(P78=0,"",IF(BW78=0,"",(BW78/P78)))</f>
        <v/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 t="str">
        <f>IF(P78=0,"",IF(CF78=0,"",(CF78/P78)))</f>
        <v/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0</v>
      </c>
      <c r="CP78" s="139">
        <v>0</v>
      </c>
      <c r="CQ78" s="139"/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0.91666666666667</v>
      </c>
      <c r="B79" s="189" t="s">
        <v>197</v>
      </c>
      <c r="C79" s="189"/>
      <c r="D79" s="189" t="s">
        <v>79</v>
      </c>
      <c r="E79" s="189" t="s">
        <v>93</v>
      </c>
      <c r="F79" s="189" t="s">
        <v>66</v>
      </c>
      <c r="G79" s="88" t="s">
        <v>193</v>
      </c>
      <c r="H79" s="88" t="s">
        <v>194</v>
      </c>
      <c r="I79" s="88" t="s">
        <v>198</v>
      </c>
      <c r="J79" s="180">
        <v>60000</v>
      </c>
      <c r="K79" s="79">
        <v>5</v>
      </c>
      <c r="L79" s="79">
        <v>0</v>
      </c>
      <c r="M79" s="79">
        <v>28</v>
      </c>
      <c r="N79" s="89">
        <v>3</v>
      </c>
      <c r="O79" s="90">
        <v>0</v>
      </c>
      <c r="P79" s="91">
        <f>N79+O79</f>
        <v>3</v>
      </c>
      <c r="Q79" s="80">
        <f>IFERROR(P79/M79,"-")</f>
        <v>0.10714285714286</v>
      </c>
      <c r="R79" s="79">
        <v>0</v>
      </c>
      <c r="S79" s="79">
        <v>2</v>
      </c>
      <c r="T79" s="80">
        <f>IFERROR(R79/(P79),"-")</f>
        <v>0</v>
      </c>
      <c r="U79" s="186">
        <f>IFERROR(J79/SUM(N79:O80),"-")</f>
        <v>12000</v>
      </c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>
        <f>SUM(X79:X80)-SUM(J79:J80)</f>
        <v>-5000</v>
      </c>
      <c r="AB79" s="83">
        <f>SUM(X79:X80)/SUM(J79:J80)</f>
        <v>0.91666666666667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>
        <v>1</v>
      </c>
      <c r="BF79" s="111">
        <f>IF(P79=0,"",IF(BE79=0,"",(BE79/P79)))</f>
        <v>0.33333333333333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>
        <v>2</v>
      </c>
      <c r="BO79" s="118">
        <f>IF(P79=0,"",IF(BN79=0,"",(BN79/P79)))</f>
        <v>0.66666666666667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199</v>
      </c>
      <c r="C80" s="189"/>
      <c r="D80" s="189" t="s">
        <v>79</v>
      </c>
      <c r="E80" s="189" t="s">
        <v>93</v>
      </c>
      <c r="F80" s="189" t="s">
        <v>79</v>
      </c>
      <c r="G80" s="88"/>
      <c r="H80" s="88"/>
      <c r="I80" s="88"/>
      <c r="J80" s="180"/>
      <c r="K80" s="79">
        <v>7</v>
      </c>
      <c r="L80" s="79">
        <v>7</v>
      </c>
      <c r="M80" s="79">
        <v>2</v>
      </c>
      <c r="N80" s="89">
        <v>2</v>
      </c>
      <c r="O80" s="90">
        <v>0</v>
      </c>
      <c r="P80" s="91">
        <f>N80+O80</f>
        <v>2</v>
      </c>
      <c r="Q80" s="80">
        <f>IFERROR(P80/M80,"-")</f>
        <v>1</v>
      </c>
      <c r="R80" s="79">
        <v>0</v>
      </c>
      <c r="S80" s="79">
        <v>1</v>
      </c>
      <c r="T80" s="80">
        <f>IFERROR(R80/(P80),"-")</f>
        <v>0</v>
      </c>
      <c r="U80" s="186"/>
      <c r="V80" s="82">
        <v>1</v>
      </c>
      <c r="W80" s="80">
        <f>IF(P80=0,"-",V80/P80)</f>
        <v>0.5</v>
      </c>
      <c r="X80" s="185">
        <v>55000</v>
      </c>
      <c r="Y80" s="186">
        <f>IFERROR(X80/P80,"-")</f>
        <v>27500</v>
      </c>
      <c r="Z80" s="186">
        <f>IFERROR(X80/V80,"-")</f>
        <v>55000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0.5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>
        <v>1</v>
      </c>
      <c r="CG80" s="132">
        <f>IF(P80=0,"",IF(CF80=0,"",(CF80/P80)))</f>
        <v>0.5</v>
      </c>
      <c r="CH80" s="133">
        <v>1</v>
      </c>
      <c r="CI80" s="134">
        <f>IFERROR(CH80/CF80,"-")</f>
        <v>1</v>
      </c>
      <c r="CJ80" s="135">
        <v>55000</v>
      </c>
      <c r="CK80" s="136">
        <f>IFERROR(CJ80/CF80,"-")</f>
        <v>55000</v>
      </c>
      <c r="CL80" s="137"/>
      <c r="CM80" s="137"/>
      <c r="CN80" s="137">
        <v>1</v>
      </c>
      <c r="CO80" s="138">
        <v>1</v>
      </c>
      <c r="CP80" s="139">
        <v>55000</v>
      </c>
      <c r="CQ80" s="139">
        <v>55000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3.3333333333333</v>
      </c>
      <c r="B81" s="189" t="s">
        <v>200</v>
      </c>
      <c r="C81" s="189"/>
      <c r="D81" s="189" t="s">
        <v>201</v>
      </c>
      <c r="E81" s="189" t="s">
        <v>103</v>
      </c>
      <c r="F81" s="189" t="s">
        <v>66</v>
      </c>
      <c r="G81" s="88" t="s">
        <v>171</v>
      </c>
      <c r="H81" s="88" t="s">
        <v>202</v>
      </c>
      <c r="I81" s="191" t="s">
        <v>74</v>
      </c>
      <c r="J81" s="180">
        <v>120000</v>
      </c>
      <c r="K81" s="79">
        <v>3</v>
      </c>
      <c r="L81" s="79">
        <v>0</v>
      </c>
      <c r="M81" s="79">
        <v>19</v>
      </c>
      <c r="N81" s="89">
        <v>1</v>
      </c>
      <c r="O81" s="90">
        <v>0</v>
      </c>
      <c r="P81" s="91">
        <f>N81+O81</f>
        <v>1</v>
      </c>
      <c r="Q81" s="80">
        <f>IFERROR(P81/M81,"-")</f>
        <v>0.052631578947368</v>
      </c>
      <c r="R81" s="79">
        <v>0</v>
      </c>
      <c r="S81" s="79">
        <v>1</v>
      </c>
      <c r="T81" s="80">
        <f>IFERROR(R81/(P81),"-")</f>
        <v>0</v>
      </c>
      <c r="U81" s="186">
        <f>IFERROR(J81/SUM(N81:O85),"-")</f>
        <v>6666.6666666667</v>
      </c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>
        <f>SUM(X81:X85)-SUM(J81:J85)</f>
        <v>280000</v>
      </c>
      <c r="AB81" s="83">
        <f>SUM(X81:X85)/SUM(J81:J85)</f>
        <v>3.3333333333333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/>
      <c r="BF81" s="111">
        <f>IF(P81=0,"",IF(BE81=0,"",(BE81/P81)))</f>
        <v>0</v>
      </c>
      <c r="BG81" s="110"/>
      <c r="BH81" s="112" t="str">
        <f>IFERROR(BG81/BE81,"-")</f>
        <v>-</v>
      </c>
      <c r="BI81" s="113"/>
      <c r="BJ81" s="114" t="str">
        <f>IFERROR(BI81/BE81,"-")</f>
        <v>-</v>
      </c>
      <c r="BK81" s="115"/>
      <c r="BL81" s="115"/>
      <c r="BM81" s="115"/>
      <c r="BN81" s="117">
        <v>1</v>
      </c>
      <c r="BO81" s="118">
        <f>IF(P81=0,"",IF(BN81=0,"",(BN81/P81)))</f>
        <v>1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203</v>
      </c>
      <c r="C82" s="189"/>
      <c r="D82" s="189" t="s">
        <v>201</v>
      </c>
      <c r="E82" s="189" t="s">
        <v>108</v>
      </c>
      <c r="F82" s="189" t="s">
        <v>66</v>
      </c>
      <c r="G82" s="88" t="s">
        <v>171</v>
      </c>
      <c r="H82" s="88" t="s">
        <v>202</v>
      </c>
      <c r="I82" s="190" t="s">
        <v>114</v>
      </c>
      <c r="J82" s="180"/>
      <c r="K82" s="79">
        <v>2</v>
      </c>
      <c r="L82" s="79">
        <v>0</v>
      </c>
      <c r="M82" s="79">
        <v>22</v>
      </c>
      <c r="N82" s="89">
        <v>1</v>
      </c>
      <c r="O82" s="90">
        <v>0</v>
      </c>
      <c r="P82" s="91">
        <f>N82+O82</f>
        <v>1</v>
      </c>
      <c r="Q82" s="80">
        <f>IFERROR(P82/M82,"-")</f>
        <v>0.045454545454545</v>
      </c>
      <c r="R82" s="79">
        <v>1</v>
      </c>
      <c r="S82" s="79">
        <v>0</v>
      </c>
      <c r="T82" s="80">
        <f>IFERROR(R82/(P82),"-")</f>
        <v>1</v>
      </c>
      <c r="U82" s="186"/>
      <c r="V82" s="82">
        <v>1</v>
      </c>
      <c r="W82" s="80">
        <f>IF(P82=0,"-",V82/P82)</f>
        <v>1</v>
      </c>
      <c r="X82" s="185">
        <v>4000</v>
      </c>
      <c r="Y82" s="186">
        <f>IFERROR(X82/P82,"-")</f>
        <v>4000</v>
      </c>
      <c r="Z82" s="186">
        <f>IFERROR(X82/V82,"-")</f>
        <v>4000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>
        <v>1</v>
      </c>
      <c r="BX82" s="125">
        <f>IF(P82=0,"",IF(BW82=0,"",(BW82/P82)))</f>
        <v>1</v>
      </c>
      <c r="BY82" s="126">
        <v>1</v>
      </c>
      <c r="BZ82" s="127">
        <f>IFERROR(BY82/BW82,"-")</f>
        <v>1</v>
      </c>
      <c r="CA82" s="128">
        <v>4000</v>
      </c>
      <c r="CB82" s="129">
        <f>IFERROR(CA82/BW82,"-")</f>
        <v>4000</v>
      </c>
      <c r="CC82" s="130"/>
      <c r="CD82" s="130">
        <v>1</v>
      </c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4000</v>
      </c>
      <c r="CQ82" s="139">
        <v>4000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204</v>
      </c>
      <c r="C83" s="189"/>
      <c r="D83" s="189" t="s">
        <v>201</v>
      </c>
      <c r="E83" s="189" t="s">
        <v>110</v>
      </c>
      <c r="F83" s="189" t="s">
        <v>66</v>
      </c>
      <c r="G83" s="88" t="s">
        <v>171</v>
      </c>
      <c r="H83" s="88" t="s">
        <v>202</v>
      </c>
      <c r="I83" s="191" t="s">
        <v>84</v>
      </c>
      <c r="J83" s="180"/>
      <c r="K83" s="79">
        <v>8</v>
      </c>
      <c r="L83" s="79">
        <v>0</v>
      </c>
      <c r="M83" s="79">
        <v>48</v>
      </c>
      <c r="N83" s="89">
        <v>2</v>
      </c>
      <c r="O83" s="90">
        <v>0</v>
      </c>
      <c r="P83" s="91">
        <f>N83+O83</f>
        <v>2</v>
      </c>
      <c r="Q83" s="80">
        <f>IFERROR(P83/M83,"-")</f>
        <v>0.041666666666667</v>
      </c>
      <c r="R83" s="79">
        <v>0</v>
      </c>
      <c r="S83" s="79">
        <v>1</v>
      </c>
      <c r="T83" s="80">
        <f>IFERROR(R83/(P83),"-")</f>
        <v>0</v>
      </c>
      <c r="U83" s="186"/>
      <c r="V83" s="82">
        <v>1</v>
      </c>
      <c r="W83" s="80">
        <f>IF(P83=0,"-",V83/P83)</f>
        <v>0.5</v>
      </c>
      <c r="X83" s="185">
        <v>11000</v>
      </c>
      <c r="Y83" s="186">
        <f>IFERROR(X83/P83,"-")</f>
        <v>5500</v>
      </c>
      <c r="Z83" s="186">
        <f>IFERROR(X83/V83,"-")</f>
        <v>11000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>
        <f>IF(P83=0,"",IF(BE83=0,"",(BE83/P83)))</f>
        <v>0</v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>
        <v>1</v>
      </c>
      <c r="BO83" s="118">
        <f>IF(P83=0,"",IF(BN83=0,"",(BN83/P83)))</f>
        <v>0.5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>
        <v>1</v>
      </c>
      <c r="BX83" s="125">
        <f>IF(P83=0,"",IF(BW83=0,"",(BW83/P83)))</f>
        <v>0.5</v>
      </c>
      <c r="BY83" s="126">
        <v>1</v>
      </c>
      <c r="BZ83" s="127">
        <f>IFERROR(BY83/BW83,"-")</f>
        <v>1</v>
      </c>
      <c r="CA83" s="128">
        <v>11000</v>
      </c>
      <c r="CB83" s="129">
        <f>IFERROR(CA83/BW83,"-")</f>
        <v>11000</v>
      </c>
      <c r="CC83" s="130"/>
      <c r="CD83" s="130"/>
      <c r="CE83" s="130">
        <v>1</v>
      </c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1</v>
      </c>
      <c r="CP83" s="139">
        <v>11000</v>
      </c>
      <c r="CQ83" s="139">
        <v>11000</v>
      </c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205</v>
      </c>
      <c r="C84" s="189"/>
      <c r="D84" s="189" t="s">
        <v>201</v>
      </c>
      <c r="E84" s="189" t="s">
        <v>206</v>
      </c>
      <c r="F84" s="189" t="s">
        <v>66</v>
      </c>
      <c r="G84" s="88" t="s">
        <v>171</v>
      </c>
      <c r="H84" s="88" t="s">
        <v>202</v>
      </c>
      <c r="I84" s="190" t="s">
        <v>160</v>
      </c>
      <c r="J84" s="180"/>
      <c r="K84" s="79">
        <v>7</v>
      </c>
      <c r="L84" s="79">
        <v>0</v>
      </c>
      <c r="M84" s="79">
        <v>30</v>
      </c>
      <c r="N84" s="89">
        <v>3</v>
      </c>
      <c r="O84" s="90">
        <v>0</v>
      </c>
      <c r="P84" s="91">
        <f>N84+O84</f>
        <v>3</v>
      </c>
      <c r="Q84" s="80">
        <f>IFERROR(P84/M84,"-")</f>
        <v>0.1</v>
      </c>
      <c r="R84" s="79">
        <v>0</v>
      </c>
      <c r="S84" s="79">
        <v>1</v>
      </c>
      <c r="T84" s="80">
        <f>IFERROR(R84/(P84),"-")</f>
        <v>0</v>
      </c>
      <c r="U84" s="186"/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>
        <v>2</v>
      </c>
      <c r="AW84" s="105">
        <f>IF(P84=0,"",IF(AV84=0,"",(AV84/P84)))</f>
        <v>0.66666666666667</v>
      </c>
      <c r="AX84" s="104"/>
      <c r="AY84" s="106">
        <f>IFERROR(AX84/AV84,"-")</f>
        <v>0</v>
      </c>
      <c r="AZ84" s="107"/>
      <c r="BA84" s="108">
        <f>IFERROR(AZ84/AV84,"-")</f>
        <v>0</v>
      </c>
      <c r="BB84" s="109"/>
      <c r="BC84" s="109"/>
      <c r="BD84" s="109"/>
      <c r="BE84" s="110">
        <v>1</v>
      </c>
      <c r="BF84" s="111">
        <f>IF(P84=0,"",IF(BE84=0,"",(BE84/P84)))</f>
        <v>0.33333333333333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/>
      <c r="BO84" s="118">
        <f>IF(P84=0,"",IF(BN84=0,"",(BN84/P84)))</f>
        <v>0</v>
      </c>
      <c r="BP84" s="119"/>
      <c r="BQ84" s="120" t="str">
        <f>IFERROR(BP84/BN84,"-")</f>
        <v>-</v>
      </c>
      <c r="BR84" s="121"/>
      <c r="BS84" s="122" t="str">
        <f>IFERROR(BR84/BN84,"-")</f>
        <v>-</v>
      </c>
      <c r="BT84" s="123"/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/>
      <c r="B85" s="189" t="s">
        <v>207</v>
      </c>
      <c r="C85" s="189"/>
      <c r="D85" s="189" t="s">
        <v>78</v>
      </c>
      <c r="E85" s="189" t="s">
        <v>78</v>
      </c>
      <c r="F85" s="189" t="s">
        <v>79</v>
      </c>
      <c r="G85" s="88" t="s">
        <v>208</v>
      </c>
      <c r="H85" s="88"/>
      <c r="I85" s="88"/>
      <c r="J85" s="180"/>
      <c r="K85" s="79">
        <v>45</v>
      </c>
      <c r="L85" s="79">
        <v>34</v>
      </c>
      <c r="M85" s="79">
        <v>7</v>
      </c>
      <c r="N85" s="89">
        <v>11</v>
      </c>
      <c r="O85" s="90">
        <v>0</v>
      </c>
      <c r="P85" s="91">
        <f>N85+O85</f>
        <v>11</v>
      </c>
      <c r="Q85" s="80">
        <f>IFERROR(P85/M85,"-")</f>
        <v>1.5714285714286</v>
      </c>
      <c r="R85" s="79">
        <v>3</v>
      </c>
      <c r="S85" s="79">
        <v>3</v>
      </c>
      <c r="T85" s="80">
        <f>IFERROR(R85/(P85),"-")</f>
        <v>0.27272727272727</v>
      </c>
      <c r="U85" s="186"/>
      <c r="V85" s="82">
        <v>3</v>
      </c>
      <c r="W85" s="80">
        <f>IF(P85=0,"-",V85/P85)</f>
        <v>0.27272727272727</v>
      </c>
      <c r="X85" s="185">
        <v>385000</v>
      </c>
      <c r="Y85" s="186">
        <f>IFERROR(X85/P85,"-")</f>
        <v>35000</v>
      </c>
      <c r="Z85" s="186">
        <f>IFERROR(X85/V85,"-")</f>
        <v>128333.33333333</v>
      </c>
      <c r="AA85" s="180"/>
      <c r="AB85" s="83"/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3</v>
      </c>
      <c r="BF85" s="111">
        <f>IF(P85=0,"",IF(BE85=0,"",(BE85/P85)))</f>
        <v>0.27272727272727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>
        <v>4</v>
      </c>
      <c r="BO85" s="118">
        <f>IF(P85=0,"",IF(BN85=0,"",(BN85/P85)))</f>
        <v>0.36363636363636</v>
      </c>
      <c r="BP85" s="119">
        <v>1</v>
      </c>
      <c r="BQ85" s="120">
        <f>IFERROR(BP85/BN85,"-")</f>
        <v>0.25</v>
      </c>
      <c r="BR85" s="121">
        <v>340000</v>
      </c>
      <c r="BS85" s="122">
        <f>IFERROR(BR85/BN85,"-")</f>
        <v>85000</v>
      </c>
      <c r="BT85" s="123"/>
      <c r="BU85" s="123"/>
      <c r="BV85" s="123">
        <v>1</v>
      </c>
      <c r="BW85" s="124">
        <v>4</v>
      </c>
      <c r="BX85" s="125">
        <f>IF(P85=0,"",IF(BW85=0,"",(BW85/P85)))</f>
        <v>0.36363636363636</v>
      </c>
      <c r="BY85" s="126">
        <v>2</v>
      </c>
      <c r="BZ85" s="127">
        <f>IFERROR(BY85/BW85,"-")</f>
        <v>0.5</v>
      </c>
      <c r="CA85" s="128">
        <v>45000</v>
      </c>
      <c r="CB85" s="129">
        <f>IFERROR(CA85/BW85,"-")</f>
        <v>11250</v>
      </c>
      <c r="CC85" s="130">
        <v>1</v>
      </c>
      <c r="CD85" s="130"/>
      <c r="CE85" s="130">
        <v>1</v>
      </c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3</v>
      </c>
      <c r="CP85" s="139">
        <v>385000</v>
      </c>
      <c r="CQ85" s="139">
        <v>340000</v>
      </c>
      <c r="CR85" s="139"/>
      <c r="CS85" s="140" t="str">
        <f>IF(AND(CQ85=0,CR85=0),"",IF(AND(CQ85&lt;=100000,CR85&lt;=100000),"",IF(CQ85/CP85&gt;0.7,"男高",IF(CR85/CP85&gt;0.7,"女高",""))))</f>
        <v>男高</v>
      </c>
    </row>
    <row r="86" spans="1:98">
      <c r="A86" s="30"/>
      <c r="B86" s="85"/>
      <c r="C86" s="86"/>
      <c r="D86" s="86"/>
      <c r="E86" s="86"/>
      <c r="F86" s="87"/>
      <c r="G86" s="88"/>
      <c r="H86" s="88"/>
      <c r="I86" s="88"/>
      <c r="J86" s="181"/>
      <c r="K86" s="34"/>
      <c r="L86" s="34"/>
      <c r="M86" s="31"/>
      <c r="N86" s="23"/>
      <c r="O86" s="23"/>
      <c r="P86" s="23"/>
      <c r="Q86" s="32"/>
      <c r="R86" s="32"/>
      <c r="S86" s="23"/>
      <c r="T86" s="32"/>
      <c r="U86" s="187"/>
      <c r="V86" s="25"/>
      <c r="W86" s="25"/>
      <c r="X86" s="187"/>
      <c r="Y86" s="187"/>
      <c r="Z86" s="187"/>
      <c r="AA86" s="187"/>
      <c r="AB86" s="33"/>
      <c r="AC86" s="57"/>
      <c r="AD86" s="61"/>
      <c r="AE86" s="62"/>
      <c r="AF86" s="61"/>
      <c r="AG86" s="65"/>
      <c r="AH86" s="66"/>
      <c r="AI86" s="67"/>
      <c r="AJ86" s="68"/>
      <c r="AK86" s="68"/>
      <c r="AL86" s="68"/>
      <c r="AM86" s="61"/>
      <c r="AN86" s="62"/>
      <c r="AO86" s="61"/>
      <c r="AP86" s="65"/>
      <c r="AQ86" s="66"/>
      <c r="AR86" s="67"/>
      <c r="AS86" s="68"/>
      <c r="AT86" s="68"/>
      <c r="AU86" s="68"/>
      <c r="AV86" s="61"/>
      <c r="AW86" s="62"/>
      <c r="AX86" s="61"/>
      <c r="AY86" s="65"/>
      <c r="AZ86" s="66"/>
      <c r="BA86" s="67"/>
      <c r="BB86" s="68"/>
      <c r="BC86" s="68"/>
      <c r="BD86" s="68"/>
      <c r="BE86" s="61"/>
      <c r="BF86" s="62"/>
      <c r="BG86" s="61"/>
      <c r="BH86" s="65"/>
      <c r="BI86" s="66"/>
      <c r="BJ86" s="67"/>
      <c r="BK86" s="68"/>
      <c r="BL86" s="68"/>
      <c r="BM86" s="68"/>
      <c r="BN86" s="63"/>
      <c r="BO86" s="64"/>
      <c r="BP86" s="61"/>
      <c r="BQ86" s="65"/>
      <c r="BR86" s="66"/>
      <c r="BS86" s="67"/>
      <c r="BT86" s="68"/>
      <c r="BU86" s="68"/>
      <c r="BV86" s="68"/>
      <c r="BW86" s="63"/>
      <c r="BX86" s="64"/>
      <c r="BY86" s="61"/>
      <c r="BZ86" s="65"/>
      <c r="CA86" s="66"/>
      <c r="CB86" s="67"/>
      <c r="CC86" s="68"/>
      <c r="CD86" s="68"/>
      <c r="CE86" s="68"/>
      <c r="CF86" s="63"/>
      <c r="CG86" s="64"/>
      <c r="CH86" s="61"/>
      <c r="CI86" s="65"/>
      <c r="CJ86" s="66"/>
      <c r="CK86" s="67"/>
      <c r="CL86" s="68"/>
      <c r="CM86" s="68"/>
      <c r="CN86" s="68"/>
      <c r="CO86" s="69"/>
      <c r="CP86" s="66"/>
      <c r="CQ86" s="66"/>
      <c r="CR86" s="66"/>
      <c r="CS86" s="70"/>
    </row>
    <row r="87" spans="1:98">
      <c r="A87" s="30"/>
      <c r="B87" s="37"/>
      <c r="C87" s="21"/>
      <c r="D87" s="21"/>
      <c r="E87" s="21"/>
      <c r="F87" s="22"/>
      <c r="G87" s="36"/>
      <c r="H87" s="36"/>
      <c r="I87" s="73"/>
      <c r="J87" s="182"/>
      <c r="K87" s="34"/>
      <c r="L87" s="34"/>
      <c r="M87" s="31"/>
      <c r="N87" s="23"/>
      <c r="O87" s="23"/>
      <c r="P87" s="23"/>
      <c r="Q87" s="32"/>
      <c r="R87" s="32"/>
      <c r="S87" s="23"/>
      <c r="T87" s="32"/>
      <c r="U87" s="187"/>
      <c r="V87" s="25"/>
      <c r="W87" s="25"/>
      <c r="X87" s="187"/>
      <c r="Y87" s="187"/>
      <c r="Z87" s="187"/>
      <c r="AA87" s="187"/>
      <c r="AB87" s="33"/>
      <c r="AC87" s="59"/>
      <c r="AD87" s="61"/>
      <c r="AE87" s="62"/>
      <c r="AF87" s="61"/>
      <c r="AG87" s="65"/>
      <c r="AH87" s="66"/>
      <c r="AI87" s="67"/>
      <c r="AJ87" s="68"/>
      <c r="AK87" s="68"/>
      <c r="AL87" s="68"/>
      <c r="AM87" s="61"/>
      <c r="AN87" s="62"/>
      <c r="AO87" s="61"/>
      <c r="AP87" s="65"/>
      <c r="AQ87" s="66"/>
      <c r="AR87" s="67"/>
      <c r="AS87" s="68"/>
      <c r="AT87" s="68"/>
      <c r="AU87" s="68"/>
      <c r="AV87" s="61"/>
      <c r="AW87" s="62"/>
      <c r="AX87" s="61"/>
      <c r="AY87" s="65"/>
      <c r="AZ87" s="66"/>
      <c r="BA87" s="67"/>
      <c r="BB87" s="68"/>
      <c r="BC87" s="68"/>
      <c r="BD87" s="68"/>
      <c r="BE87" s="61"/>
      <c r="BF87" s="62"/>
      <c r="BG87" s="61"/>
      <c r="BH87" s="65"/>
      <c r="BI87" s="66"/>
      <c r="BJ87" s="67"/>
      <c r="BK87" s="68"/>
      <c r="BL87" s="68"/>
      <c r="BM87" s="68"/>
      <c r="BN87" s="63"/>
      <c r="BO87" s="64"/>
      <c r="BP87" s="61"/>
      <c r="BQ87" s="65"/>
      <c r="BR87" s="66"/>
      <c r="BS87" s="67"/>
      <c r="BT87" s="68"/>
      <c r="BU87" s="68"/>
      <c r="BV87" s="68"/>
      <c r="BW87" s="63"/>
      <c r="BX87" s="64"/>
      <c r="BY87" s="61"/>
      <c r="BZ87" s="65"/>
      <c r="CA87" s="66"/>
      <c r="CB87" s="67"/>
      <c r="CC87" s="68"/>
      <c r="CD87" s="68"/>
      <c r="CE87" s="68"/>
      <c r="CF87" s="63"/>
      <c r="CG87" s="64"/>
      <c r="CH87" s="61"/>
      <c r="CI87" s="65"/>
      <c r="CJ87" s="66"/>
      <c r="CK87" s="67"/>
      <c r="CL87" s="68"/>
      <c r="CM87" s="68"/>
      <c r="CN87" s="68"/>
      <c r="CO87" s="69"/>
      <c r="CP87" s="66"/>
      <c r="CQ87" s="66"/>
      <c r="CR87" s="66"/>
      <c r="CS87" s="70"/>
    </row>
    <row r="88" spans="1:98">
      <c r="A88" s="19">
        <f>AB88</f>
        <v>1.1654761904762</v>
      </c>
      <c r="B88" s="39"/>
      <c r="C88" s="39"/>
      <c r="D88" s="39"/>
      <c r="E88" s="39"/>
      <c r="F88" s="39"/>
      <c r="G88" s="40" t="s">
        <v>209</v>
      </c>
      <c r="H88" s="40"/>
      <c r="I88" s="40"/>
      <c r="J88" s="183">
        <f>SUM(J6:J87)</f>
        <v>6300000</v>
      </c>
      <c r="K88" s="41">
        <f>SUM(K6:K87)</f>
        <v>1781</v>
      </c>
      <c r="L88" s="41">
        <f>SUM(L6:L87)</f>
        <v>804</v>
      </c>
      <c r="M88" s="41">
        <f>SUM(M6:M87)</f>
        <v>2217</v>
      </c>
      <c r="N88" s="41">
        <f>SUM(N6:N87)</f>
        <v>352</v>
      </c>
      <c r="O88" s="41">
        <f>SUM(O6:O87)</f>
        <v>0</v>
      </c>
      <c r="P88" s="41">
        <f>SUM(P6:P87)</f>
        <v>352</v>
      </c>
      <c r="Q88" s="42">
        <f>IFERROR(P88/M88,"-")</f>
        <v>0.15877311682454</v>
      </c>
      <c r="R88" s="76">
        <f>SUM(R6:R87)</f>
        <v>36</v>
      </c>
      <c r="S88" s="76">
        <f>SUM(S6:S87)</f>
        <v>129</v>
      </c>
      <c r="T88" s="42">
        <f>IFERROR(R88/P88,"-")</f>
        <v>0.10227272727273</v>
      </c>
      <c r="U88" s="188">
        <f>IFERROR(J88/P88,"-")</f>
        <v>17897.727272727</v>
      </c>
      <c r="V88" s="44">
        <f>SUM(V6:V87)</f>
        <v>91</v>
      </c>
      <c r="W88" s="42">
        <f>IFERROR(V88/P88,"-")</f>
        <v>0.25852272727273</v>
      </c>
      <c r="X88" s="183">
        <f>SUM(X6:X87)</f>
        <v>7342500</v>
      </c>
      <c r="Y88" s="183">
        <f>IFERROR(X88/P88,"-")</f>
        <v>20859.375</v>
      </c>
      <c r="Z88" s="183">
        <f>IFERROR(X88/V88,"-")</f>
        <v>80686.813186813</v>
      </c>
      <c r="AA88" s="183">
        <f>X88-J88</f>
        <v>1042500</v>
      </c>
      <c r="AB88" s="45">
        <f>X88/J88</f>
        <v>1.1654761904762</v>
      </c>
      <c r="AC88" s="58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60"/>
      <c r="BG88" s="60"/>
      <c r="BH88" s="60"/>
      <c r="BI88" s="60"/>
      <c r="BJ88" s="60"/>
      <c r="BK88" s="60"/>
      <c r="BL88" s="60"/>
      <c r="BM88" s="60"/>
      <c r="BN88" s="60"/>
      <c r="BO88" s="60"/>
      <c r="BP88" s="60"/>
      <c r="BQ88" s="60"/>
      <c r="BR88" s="60"/>
      <c r="BS88" s="60"/>
      <c r="BT88" s="60"/>
      <c r="BU88" s="60"/>
      <c r="BV88" s="60"/>
      <c r="BW88" s="60"/>
      <c r="BX88" s="60"/>
      <c r="BY88" s="60"/>
      <c r="BZ88" s="60"/>
      <c r="CA88" s="60"/>
      <c r="CB88" s="60"/>
      <c r="CC88" s="60"/>
      <c r="CD88" s="60"/>
      <c r="CE88" s="60"/>
      <c r="CF88" s="60"/>
      <c r="CG88" s="60"/>
      <c r="CH88" s="60"/>
      <c r="CI88" s="60"/>
      <c r="CJ88" s="60"/>
      <c r="CK88" s="60"/>
      <c r="CL88" s="60"/>
      <c r="CM88" s="60"/>
      <c r="CN88" s="60"/>
      <c r="CO88" s="60"/>
      <c r="CP88" s="60"/>
      <c r="CQ88" s="60"/>
      <c r="CR88" s="60"/>
      <c r="CS8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2"/>
    <mergeCell ref="J19:J22"/>
    <mergeCell ref="U19:U22"/>
    <mergeCell ref="AA19:AA22"/>
    <mergeCell ref="AB19:AB22"/>
    <mergeCell ref="A23:A24"/>
    <mergeCell ref="J23:J24"/>
    <mergeCell ref="U23:U24"/>
    <mergeCell ref="AA23:AA24"/>
    <mergeCell ref="AB23:AB24"/>
    <mergeCell ref="A25:A30"/>
    <mergeCell ref="J25:J30"/>
    <mergeCell ref="U25:U30"/>
    <mergeCell ref="AA25:AA30"/>
    <mergeCell ref="AB25:AB30"/>
    <mergeCell ref="A31:A38"/>
    <mergeCell ref="J31:J38"/>
    <mergeCell ref="U31:U38"/>
    <mergeCell ref="AA31:AA38"/>
    <mergeCell ref="AB31:AB38"/>
    <mergeCell ref="A39:A42"/>
    <mergeCell ref="J39:J42"/>
    <mergeCell ref="U39:U42"/>
    <mergeCell ref="AA39:AA42"/>
    <mergeCell ref="AB39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5"/>
    <mergeCell ref="J81:J85"/>
    <mergeCell ref="U81:U85"/>
    <mergeCell ref="AA81:AA85"/>
    <mergeCell ref="AB81:AB8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31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32</v>
      </c>
      <c r="CP2" s="158" t="s">
        <v>33</v>
      </c>
      <c r="CQ2" s="146" t="s">
        <v>34</v>
      </c>
      <c r="CR2" s="147"/>
      <c r="CS2" s="148"/>
    </row>
    <row r="3" spans="1:98" customHeight="1" ht="14.25">
      <c r="A3" s="11" t="s">
        <v>210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36</v>
      </c>
      <c r="AE3" s="150"/>
      <c r="AF3" s="150"/>
      <c r="AG3" s="150"/>
      <c r="AH3" s="150"/>
      <c r="AI3" s="150"/>
      <c r="AJ3" s="150"/>
      <c r="AK3" s="150"/>
      <c r="AL3" s="150"/>
      <c r="AM3" s="161" t="s">
        <v>37</v>
      </c>
      <c r="AN3" s="162"/>
      <c r="AO3" s="162"/>
      <c r="AP3" s="162"/>
      <c r="AQ3" s="162"/>
      <c r="AR3" s="162"/>
      <c r="AS3" s="162"/>
      <c r="AT3" s="162"/>
      <c r="AU3" s="163"/>
      <c r="AV3" s="164" t="s">
        <v>38</v>
      </c>
      <c r="AW3" s="165"/>
      <c r="AX3" s="165"/>
      <c r="AY3" s="165"/>
      <c r="AZ3" s="165"/>
      <c r="BA3" s="165"/>
      <c r="BB3" s="165"/>
      <c r="BC3" s="165"/>
      <c r="BD3" s="166"/>
      <c r="BE3" s="167" t="s">
        <v>39</v>
      </c>
      <c r="BF3" s="168"/>
      <c r="BG3" s="168"/>
      <c r="BH3" s="168"/>
      <c r="BI3" s="168"/>
      <c r="BJ3" s="168"/>
      <c r="BK3" s="168"/>
      <c r="BL3" s="168"/>
      <c r="BM3" s="169"/>
      <c r="BN3" s="170" t="s">
        <v>40</v>
      </c>
      <c r="BO3" s="171"/>
      <c r="BP3" s="171"/>
      <c r="BQ3" s="171"/>
      <c r="BR3" s="171"/>
      <c r="BS3" s="171"/>
      <c r="BT3" s="171"/>
      <c r="BU3" s="171"/>
      <c r="BV3" s="172"/>
      <c r="BW3" s="173" t="s">
        <v>41</v>
      </c>
      <c r="BX3" s="174"/>
      <c r="BY3" s="174"/>
      <c r="BZ3" s="174"/>
      <c r="CA3" s="174"/>
      <c r="CB3" s="174"/>
      <c r="CC3" s="174"/>
      <c r="CD3" s="174"/>
      <c r="CE3" s="175"/>
      <c r="CF3" s="176" t="s">
        <v>42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43</v>
      </c>
      <c r="CR3" s="152"/>
      <c r="CS3" s="153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157"/>
      <c r="CP4" s="160"/>
      <c r="CQ4" s="52" t="s">
        <v>61</v>
      </c>
      <c r="CR4" s="52" t="s">
        <v>62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0.67083333333333</v>
      </c>
      <c r="B6" s="189" t="s">
        <v>211</v>
      </c>
      <c r="C6" s="189" t="s">
        <v>212</v>
      </c>
      <c r="D6" s="189" t="s">
        <v>213</v>
      </c>
      <c r="E6" s="189" t="s">
        <v>65</v>
      </c>
      <c r="F6" s="189" t="s">
        <v>66</v>
      </c>
      <c r="G6" s="88" t="s">
        <v>214</v>
      </c>
      <c r="H6" s="88" t="s">
        <v>215</v>
      </c>
      <c r="I6" s="88" t="s">
        <v>198</v>
      </c>
      <c r="J6" s="180">
        <v>240000</v>
      </c>
      <c r="K6" s="79">
        <v>24</v>
      </c>
      <c r="L6" s="79">
        <v>0</v>
      </c>
      <c r="M6" s="79">
        <v>111</v>
      </c>
      <c r="N6" s="89">
        <v>13</v>
      </c>
      <c r="O6" s="90">
        <v>0</v>
      </c>
      <c r="P6" s="91">
        <f>N6+O6</f>
        <v>13</v>
      </c>
      <c r="Q6" s="80">
        <f>IFERROR(P6/M6,"-")</f>
        <v>0.11711711711712</v>
      </c>
      <c r="R6" s="79">
        <v>0</v>
      </c>
      <c r="S6" s="79">
        <v>8</v>
      </c>
      <c r="T6" s="80">
        <f>IFERROR(R6/(P6),"-")</f>
        <v>0</v>
      </c>
      <c r="U6" s="186">
        <f>IFERROR(J6/SUM(N6:O7),"-")</f>
        <v>10000</v>
      </c>
      <c r="V6" s="82">
        <v>3</v>
      </c>
      <c r="W6" s="80">
        <f>IF(P6=0,"-",V6/P6)</f>
        <v>0.23076923076923</v>
      </c>
      <c r="X6" s="185">
        <v>7000</v>
      </c>
      <c r="Y6" s="186">
        <f>IFERROR(X6/P6,"-")</f>
        <v>538.46153846154</v>
      </c>
      <c r="Z6" s="186">
        <f>IFERROR(X6/V6,"-")</f>
        <v>2333.3333333333</v>
      </c>
      <c r="AA6" s="180">
        <f>SUM(X6:X7)-SUM(J6:J7)</f>
        <v>-79000</v>
      </c>
      <c r="AB6" s="83">
        <f>SUM(X6:X7)/SUM(J6:J7)</f>
        <v>0.67083333333333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2</v>
      </c>
      <c r="AW6" s="105">
        <f>IF(P6=0,"",IF(AV6=0,"",(AV6/P6)))</f>
        <v>0.15384615384615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0.30769230769231</v>
      </c>
      <c r="BG6" s="110">
        <v>2</v>
      </c>
      <c r="BH6" s="112">
        <f>IFERROR(BG6/BE6,"-")</f>
        <v>0.5</v>
      </c>
      <c r="BI6" s="113">
        <v>4000</v>
      </c>
      <c r="BJ6" s="114">
        <f>IFERROR(BI6/BE6,"-")</f>
        <v>1000</v>
      </c>
      <c r="BK6" s="115">
        <v>2</v>
      </c>
      <c r="BL6" s="115"/>
      <c r="BM6" s="115"/>
      <c r="BN6" s="117">
        <v>3</v>
      </c>
      <c r="BO6" s="118">
        <f>IF(P6=0,"",IF(BN6=0,"",(BN6/P6)))</f>
        <v>0.23076923076923</v>
      </c>
      <c r="BP6" s="119">
        <v>1</v>
      </c>
      <c r="BQ6" s="120">
        <f>IFERROR(BP6/BN6,"-")</f>
        <v>0.33333333333333</v>
      </c>
      <c r="BR6" s="121">
        <v>3000</v>
      </c>
      <c r="BS6" s="122">
        <f>IFERROR(BR6/BN6,"-")</f>
        <v>1000</v>
      </c>
      <c r="BT6" s="123">
        <v>1</v>
      </c>
      <c r="BU6" s="123"/>
      <c r="BV6" s="123"/>
      <c r="BW6" s="124">
        <v>4</v>
      </c>
      <c r="BX6" s="125">
        <f>IF(P6=0,"",IF(BW6=0,"",(BW6/P6)))</f>
        <v>0.30769230769231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7000</v>
      </c>
      <c r="CQ6" s="139">
        <v>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216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110</v>
      </c>
      <c r="L7" s="79">
        <v>55</v>
      </c>
      <c r="M7" s="79">
        <v>16</v>
      </c>
      <c r="N7" s="89">
        <v>11</v>
      </c>
      <c r="O7" s="90">
        <v>0</v>
      </c>
      <c r="P7" s="91">
        <f>N7+O7</f>
        <v>11</v>
      </c>
      <c r="Q7" s="80">
        <f>IFERROR(P7/M7,"-")</f>
        <v>0.6875</v>
      </c>
      <c r="R7" s="79">
        <v>2</v>
      </c>
      <c r="S7" s="79">
        <v>3</v>
      </c>
      <c r="T7" s="80">
        <f>IFERROR(R7/(P7),"-")</f>
        <v>0.18181818181818</v>
      </c>
      <c r="U7" s="186"/>
      <c r="V7" s="82">
        <v>5</v>
      </c>
      <c r="W7" s="80">
        <f>IF(P7=0,"-",V7/P7)</f>
        <v>0.45454545454545</v>
      </c>
      <c r="X7" s="185">
        <v>154000</v>
      </c>
      <c r="Y7" s="186">
        <f>IFERROR(X7/P7,"-")</f>
        <v>14000</v>
      </c>
      <c r="Z7" s="186">
        <f>IFERROR(X7/V7,"-")</f>
        <v>30800</v>
      </c>
      <c r="AA7" s="180"/>
      <c r="AB7" s="83"/>
      <c r="AC7" s="77"/>
      <c r="AD7" s="92">
        <v>1</v>
      </c>
      <c r="AE7" s="93">
        <f>IF(P7=0,"",IF(AD7=0,"",(AD7/P7)))</f>
        <v>0.090909090909091</v>
      </c>
      <c r="AF7" s="92">
        <v>1</v>
      </c>
      <c r="AG7" s="94">
        <f>IFERROR(AF7/AD7,"-")</f>
        <v>1</v>
      </c>
      <c r="AH7" s="95">
        <v>23000</v>
      </c>
      <c r="AI7" s="96">
        <f>IFERROR(AH7/AD7,"-")</f>
        <v>23000</v>
      </c>
      <c r="AJ7" s="97"/>
      <c r="AK7" s="97"/>
      <c r="AL7" s="97">
        <v>1</v>
      </c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0.18181818181818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5</v>
      </c>
      <c r="BO7" s="118">
        <f>IF(P7=0,"",IF(BN7=0,"",(BN7/P7)))</f>
        <v>0.45454545454545</v>
      </c>
      <c r="BP7" s="119">
        <v>3</v>
      </c>
      <c r="BQ7" s="120">
        <f>IFERROR(BP7/BN7,"-")</f>
        <v>0.6</v>
      </c>
      <c r="BR7" s="121">
        <v>128000</v>
      </c>
      <c r="BS7" s="122">
        <f>IFERROR(BR7/BN7,"-")</f>
        <v>25600</v>
      </c>
      <c r="BT7" s="123"/>
      <c r="BU7" s="123">
        <v>1</v>
      </c>
      <c r="BV7" s="123">
        <v>2</v>
      </c>
      <c r="BW7" s="124">
        <v>3</v>
      </c>
      <c r="BX7" s="125">
        <f>IF(P7=0,"",IF(BW7=0,"",(BW7/P7)))</f>
        <v>0.27272727272727</v>
      </c>
      <c r="BY7" s="126">
        <v>1</v>
      </c>
      <c r="BZ7" s="127">
        <f>IFERROR(BY7/BW7,"-")</f>
        <v>0.33333333333333</v>
      </c>
      <c r="CA7" s="128">
        <v>3000</v>
      </c>
      <c r="CB7" s="129">
        <f>IFERROR(CA7/BW7,"-")</f>
        <v>1000</v>
      </c>
      <c r="CC7" s="130">
        <v>1</v>
      </c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5</v>
      </c>
      <c r="CP7" s="139">
        <v>154000</v>
      </c>
      <c r="CQ7" s="139">
        <v>88000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</v>
      </c>
      <c r="B8" s="189" t="s">
        <v>217</v>
      </c>
      <c r="C8" s="189" t="s">
        <v>218</v>
      </c>
      <c r="D8" s="189" t="s">
        <v>213</v>
      </c>
      <c r="E8" s="189" t="s">
        <v>65</v>
      </c>
      <c r="F8" s="189" t="s">
        <v>66</v>
      </c>
      <c r="G8" s="88" t="s">
        <v>219</v>
      </c>
      <c r="H8" s="88" t="s">
        <v>220</v>
      </c>
      <c r="I8" s="191" t="s">
        <v>100</v>
      </c>
      <c r="J8" s="180">
        <v>96000</v>
      </c>
      <c r="K8" s="79">
        <v>22</v>
      </c>
      <c r="L8" s="79">
        <v>0</v>
      </c>
      <c r="M8" s="79">
        <v>80</v>
      </c>
      <c r="N8" s="89">
        <v>12</v>
      </c>
      <c r="O8" s="90">
        <v>0</v>
      </c>
      <c r="P8" s="91">
        <f>N8+O8</f>
        <v>12</v>
      </c>
      <c r="Q8" s="80">
        <f>IFERROR(P8/M8,"-")</f>
        <v>0.15</v>
      </c>
      <c r="R8" s="79">
        <v>0</v>
      </c>
      <c r="S8" s="79">
        <v>3</v>
      </c>
      <c r="T8" s="80">
        <f>IFERROR(R8/(P8),"-")</f>
        <v>0</v>
      </c>
      <c r="U8" s="186">
        <f>IFERROR(J8/SUM(N8:O9),"-")</f>
        <v>3692.3076923077</v>
      </c>
      <c r="V8" s="82">
        <v>2</v>
      </c>
      <c r="W8" s="80">
        <f>IF(P8=0,"-",V8/P8)</f>
        <v>0.16666666666667</v>
      </c>
      <c r="X8" s="185">
        <v>51000</v>
      </c>
      <c r="Y8" s="186">
        <f>IFERROR(X8/P8,"-")</f>
        <v>4250</v>
      </c>
      <c r="Z8" s="186">
        <f>IFERROR(X8/V8,"-")</f>
        <v>25500</v>
      </c>
      <c r="AA8" s="180">
        <f>SUM(X8:X9)-SUM(J8:J9)</f>
        <v>0</v>
      </c>
      <c r="AB8" s="83">
        <f>SUM(X8:X9)/SUM(J8:J9)</f>
        <v>1</v>
      </c>
      <c r="AC8" s="77"/>
      <c r="AD8" s="92">
        <v>1</v>
      </c>
      <c r="AE8" s="93">
        <f>IF(P8=0,"",IF(AD8=0,"",(AD8/P8)))</f>
        <v>0.083333333333333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5</v>
      </c>
      <c r="AN8" s="99">
        <f>IF(P8=0,"",IF(AM8=0,"",(AM8/P8)))</f>
        <v>0.41666666666667</v>
      </c>
      <c r="AO8" s="98">
        <v>1</v>
      </c>
      <c r="AP8" s="100">
        <f>IFERROR(AO8/AM8,"-")</f>
        <v>0.2</v>
      </c>
      <c r="AQ8" s="101">
        <v>3000</v>
      </c>
      <c r="AR8" s="102">
        <f>IFERROR(AQ8/AM8,"-")</f>
        <v>600</v>
      </c>
      <c r="AS8" s="103">
        <v>1</v>
      </c>
      <c r="AT8" s="103"/>
      <c r="AU8" s="103"/>
      <c r="AV8" s="104">
        <v>1</v>
      </c>
      <c r="AW8" s="105">
        <f>IF(P8=0,"",IF(AV8=0,"",(AV8/P8)))</f>
        <v>0.083333333333333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0.16666666666667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3</v>
      </c>
      <c r="BO8" s="118">
        <f>IF(P8=0,"",IF(BN8=0,"",(BN8/P8)))</f>
        <v>0.25</v>
      </c>
      <c r="BP8" s="119">
        <v>1</v>
      </c>
      <c r="BQ8" s="120">
        <f>IFERROR(BP8/BN8,"-")</f>
        <v>0.33333333333333</v>
      </c>
      <c r="BR8" s="121">
        <v>48000</v>
      </c>
      <c r="BS8" s="122">
        <f>IFERROR(BR8/BN8,"-")</f>
        <v>16000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51000</v>
      </c>
      <c r="CQ8" s="139">
        <v>48000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221</v>
      </c>
      <c r="C9" s="189"/>
      <c r="D9" s="189"/>
      <c r="E9" s="189"/>
      <c r="F9" s="189" t="s">
        <v>79</v>
      </c>
      <c r="G9" s="88"/>
      <c r="H9" s="88"/>
      <c r="I9" s="88"/>
      <c r="J9" s="180"/>
      <c r="K9" s="79">
        <v>64</v>
      </c>
      <c r="L9" s="79">
        <v>51</v>
      </c>
      <c r="M9" s="79">
        <v>3</v>
      </c>
      <c r="N9" s="89">
        <v>13</v>
      </c>
      <c r="O9" s="90">
        <v>1</v>
      </c>
      <c r="P9" s="91">
        <f>N9+O9</f>
        <v>14</v>
      </c>
      <c r="Q9" s="80">
        <f>IFERROR(P9/M9,"-")</f>
        <v>4.6666666666667</v>
      </c>
      <c r="R9" s="79">
        <v>2</v>
      </c>
      <c r="S9" s="79">
        <v>3</v>
      </c>
      <c r="T9" s="80">
        <f>IFERROR(R9/(P9),"-")</f>
        <v>0.14285714285714</v>
      </c>
      <c r="U9" s="186"/>
      <c r="V9" s="82">
        <v>2</v>
      </c>
      <c r="W9" s="80">
        <f>IF(P9=0,"-",V9/P9)</f>
        <v>0.14285714285714</v>
      </c>
      <c r="X9" s="185">
        <v>45000</v>
      </c>
      <c r="Y9" s="186">
        <f>IFERROR(X9/P9,"-")</f>
        <v>3214.2857142857</v>
      </c>
      <c r="Z9" s="186">
        <f>IFERROR(X9/V9,"-")</f>
        <v>22500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4</v>
      </c>
      <c r="AN9" s="99">
        <f>IF(P9=0,"",IF(AM9=0,"",(AM9/P9)))</f>
        <v>0.28571428571429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0.071428571428571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</v>
      </c>
      <c r="BF9" s="111">
        <f>IF(P9=0,"",IF(BE9=0,"",(BE9/P9)))</f>
        <v>0.071428571428571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4</v>
      </c>
      <c r="BO9" s="118">
        <f>IF(P9=0,"",IF(BN9=0,"",(BN9/P9)))</f>
        <v>0.28571428571429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4</v>
      </c>
      <c r="BX9" s="125">
        <f>IF(P9=0,"",IF(BW9=0,"",(BW9/P9)))</f>
        <v>0.28571428571429</v>
      </c>
      <c r="BY9" s="126">
        <v>2</v>
      </c>
      <c r="BZ9" s="127">
        <f>IFERROR(BY9/BW9,"-")</f>
        <v>0.5</v>
      </c>
      <c r="CA9" s="128">
        <v>45000</v>
      </c>
      <c r="CB9" s="129">
        <f>IFERROR(CA9/BW9,"-")</f>
        <v>11250</v>
      </c>
      <c r="CC9" s="130">
        <v>1</v>
      </c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45000</v>
      </c>
      <c r="CQ9" s="139">
        <v>44000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6.8981481481481</v>
      </c>
      <c r="B10" s="189" t="s">
        <v>222</v>
      </c>
      <c r="C10" s="189" t="s">
        <v>223</v>
      </c>
      <c r="D10" s="189" t="s">
        <v>224</v>
      </c>
      <c r="E10" s="189" t="s">
        <v>65</v>
      </c>
      <c r="F10" s="189" t="s">
        <v>66</v>
      </c>
      <c r="G10" s="88" t="s">
        <v>225</v>
      </c>
      <c r="H10" s="88" t="s">
        <v>226</v>
      </c>
      <c r="I10" s="190" t="s">
        <v>160</v>
      </c>
      <c r="J10" s="180">
        <v>108000</v>
      </c>
      <c r="K10" s="79">
        <v>8</v>
      </c>
      <c r="L10" s="79">
        <v>0</v>
      </c>
      <c r="M10" s="79">
        <v>24</v>
      </c>
      <c r="N10" s="89">
        <v>3</v>
      </c>
      <c r="O10" s="90">
        <v>0</v>
      </c>
      <c r="P10" s="91">
        <f>N10+O10</f>
        <v>3</v>
      </c>
      <c r="Q10" s="80">
        <f>IFERROR(P10/M10,"-")</f>
        <v>0.125</v>
      </c>
      <c r="R10" s="79">
        <v>0</v>
      </c>
      <c r="S10" s="79">
        <v>2</v>
      </c>
      <c r="T10" s="80">
        <f>IFERROR(R10/(P10),"-")</f>
        <v>0</v>
      </c>
      <c r="U10" s="186">
        <f>IFERROR(J10/SUM(N10:O11),"-")</f>
        <v>13500</v>
      </c>
      <c r="V10" s="82">
        <v>2</v>
      </c>
      <c r="W10" s="80">
        <f>IF(P10=0,"-",V10/P10)</f>
        <v>0.66666666666667</v>
      </c>
      <c r="X10" s="185">
        <v>4000</v>
      </c>
      <c r="Y10" s="186">
        <f>IFERROR(X10/P10,"-")</f>
        <v>1333.3333333333</v>
      </c>
      <c r="Z10" s="186">
        <f>IFERROR(X10/V10,"-")</f>
        <v>2000</v>
      </c>
      <c r="AA10" s="180">
        <f>SUM(X10:X11)-SUM(J10:J11)</f>
        <v>637000</v>
      </c>
      <c r="AB10" s="83">
        <f>SUM(X10:X11)/SUM(J10:J11)</f>
        <v>6.8981481481481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0.33333333333333</v>
      </c>
      <c r="BG10" s="110">
        <v>1</v>
      </c>
      <c r="BH10" s="112">
        <f>IFERROR(BG10/BE10,"-")</f>
        <v>1</v>
      </c>
      <c r="BI10" s="113">
        <v>1000</v>
      </c>
      <c r="BJ10" s="114">
        <f>IFERROR(BI10/BE10,"-")</f>
        <v>1000</v>
      </c>
      <c r="BK10" s="115">
        <v>1</v>
      </c>
      <c r="BL10" s="115"/>
      <c r="BM10" s="115"/>
      <c r="BN10" s="117">
        <v>1</v>
      </c>
      <c r="BO10" s="118">
        <f>IF(P10=0,"",IF(BN10=0,"",(BN10/P10)))</f>
        <v>0.33333333333333</v>
      </c>
      <c r="BP10" s="119">
        <v>1</v>
      </c>
      <c r="BQ10" s="120">
        <f>IFERROR(BP10/BN10,"-")</f>
        <v>1</v>
      </c>
      <c r="BR10" s="121">
        <v>3000</v>
      </c>
      <c r="BS10" s="122">
        <f>IFERROR(BR10/BN10,"-")</f>
        <v>3000</v>
      </c>
      <c r="BT10" s="123">
        <v>1</v>
      </c>
      <c r="BU10" s="123"/>
      <c r="BV10" s="123"/>
      <c r="BW10" s="124">
        <v>1</v>
      </c>
      <c r="BX10" s="125">
        <f>IF(P10=0,"",IF(BW10=0,"",(BW10/P10)))</f>
        <v>0.33333333333333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4000</v>
      </c>
      <c r="CQ10" s="139">
        <v>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227</v>
      </c>
      <c r="C11" s="189"/>
      <c r="D11" s="189"/>
      <c r="E11" s="189"/>
      <c r="F11" s="189" t="s">
        <v>79</v>
      </c>
      <c r="G11" s="88"/>
      <c r="H11" s="88"/>
      <c r="I11" s="88"/>
      <c r="J11" s="180"/>
      <c r="K11" s="79">
        <v>28</v>
      </c>
      <c r="L11" s="79">
        <v>19</v>
      </c>
      <c r="M11" s="79">
        <v>5</v>
      </c>
      <c r="N11" s="89">
        <v>5</v>
      </c>
      <c r="O11" s="90">
        <v>0</v>
      </c>
      <c r="P11" s="91">
        <f>N11+O11</f>
        <v>5</v>
      </c>
      <c r="Q11" s="80">
        <f>IFERROR(P11/M11,"-")</f>
        <v>1</v>
      </c>
      <c r="R11" s="79">
        <v>3</v>
      </c>
      <c r="S11" s="79">
        <v>2</v>
      </c>
      <c r="T11" s="80">
        <f>IFERROR(R11/(P11),"-")</f>
        <v>0.6</v>
      </c>
      <c r="U11" s="186"/>
      <c r="V11" s="82">
        <v>2</v>
      </c>
      <c r="W11" s="80">
        <f>IF(P11=0,"-",V11/P11)</f>
        <v>0.4</v>
      </c>
      <c r="X11" s="185">
        <v>741000</v>
      </c>
      <c r="Y11" s="186">
        <f>IFERROR(X11/P11,"-")</f>
        <v>148200</v>
      </c>
      <c r="Z11" s="186">
        <f>IFERROR(X11/V11,"-")</f>
        <v>370500</v>
      </c>
      <c r="AA11" s="180"/>
      <c r="AB11" s="83"/>
      <c r="AC11" s="77"/>
      <c r="AD11" s="92">
        <v>1</v>
      </c>
      <c r="AE11" s="93">
        <f>IF(P11=0,"",IF(AD11=0,"",(AD11/P11)))</f>
        <v>0.2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0.2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</v>
      </c>
      <c r="BP11" s="119">
        <v>1</v>
      </c>
      <c r="BQ11" s="120">
        <f>IFERROR(BP11/BN11,"-")</f>
        <v>1</v>
      </c>
      <c r="BR11" s="121">
        <v>121000</v>
      </c>
      <c r="BS11" s="122">
        <f>IFERROR(BR11/BN11,"-")</f>
        <v>121000</v>
      </c>
      <c r="BT11" s="123"/>
      <c r="BU11" s="123"/>
      <c r="BV11" s="123">
        <v>1</v>
      </c>
      <c r="BW11" s="124">
        <v>1</v>
      </c>
      <c r="BX11" s="125">
        <f>IF(P11=0,"",IF(BW11=0,"",(BW11/P11)))</f>
        <v>0.2</v>
      </c>
      <c r="BY11" s="126">
        <v>1</v>
      </c>
      <c r="BZ11" s="127">
        <f>IFERROR(BY11/BW11,"-")</f>
        <v>1</v>
      </c>
      <c r="CA11" s="128">
        <v>620000</v>
      </c>
      <c r="CB11" s="129">
        <f>IFERROR(CA11/BW11,"-")</f>
        <v>620000</v>
      </c>
      <c r="CC11" s="130"/>
      <c r="CD11" s="130"/>
      <c r="CE11" s="130">
        <v>1</v>
      </c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2</v>
      </c>
      <c r="CP11" s="139">
        <v>741000</v>
      </c>
      <c r="CQ11" s="139">
        <v>620000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17.020833333333</v>
      </c>
      <c r="B12" s="189" t="s">
        <v>228</v>
      </c>
      <c r="C12" s="189" t="s">
        <v>229</v>
      </c>
      <c r="D12" s="189" t="s">
        <v>230</v>
      </c>
      <c r="E12" s="189"/>
      <c r="F12" s="189" t="s">
        <v>231</v>
      </c>
      <c r="G12" s="88" t="s">
        <v>232</v>
      </c>
      <c r="H12" s="88" t="s">
        <v>226</v>
      </c>
      <c r="I12" s="88" t="s">
        <v>233</v>
      </c>
      <c r="J12" s="180">
        <v>48000</v>
      </c>
      <c r="K12" s="79">
        <v>41</v>
      </c>
      <c r="L12" s="79">
        <v>0</v>
      </c>
      <c r="M12" s="79">
        <v>108</v>
      </c>
      <c r="N12" s="89">
        <v>13</v>
      </c>
      <c r="O12" s="90">
        <v>0</v>
      </c>
      <c r="P12" s="91">
        <f>N12+O12</f>
        <v>13</v>
      </c>
      <c r="Q12" s="80">
        <f>IFERROR(P12/M12,"-")</f>
        <v>0.12037037037037</v>
      </c>
      <c r="R12" s="79">
        <v>0</v>
      </c>
      <c r="S12" s="79">
        <v>5</v>
      </c>
      <c r="T12" s="80">
        <f>IFERROR(R12/(P12),"-")</f>
        <v>0</v>
      </c>
      <c r="U12" s="186">
        <f>IFERROR(J12/SUM(N12:O13),"-")</f>
        <v>1116.2790697674</v>
      </c>
      <c r="V12" s="82">
        <v>3</v>
      </c>
      <c r="W12" s="80">
        <f>IF(P12=0,"-",V12/P12)</f>
        <v>0.23076923076923</v>
      </c>
      <c r="X12" s="185">
        <v>103000</v>
      </c>
      <c r="Y12" s="186">
        <f>IFERROR(X12/P12,"-")</f>
        <v>7923.0769230769</v>
      </c>
      <c r="Z12" s="186">
        <f>IFERROR(X12/V12,"-")</f>
        <v>34333.333333333</v>
      </c>
      <c r="AA12" s="180">
        <f>SUM(X12:X13)-SUM(J12:J13)</f>
        <v>769000</v>
      </c>
      <c r="AB12" s="83">
        <f>SUM(X12:X13)/SUM(J12:J13)</f>
        <v>17.020833333333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0.076923076923077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7</v>
      </c>
      <c r="BF12" s="111">
        <f>IF(P12=0,"",IF(BE12=0,"",(BE12/P12)))</f>
        <v>0.53846153846154</v>
      </c>
      <c r="BG12" s="110">
        <v>2</v>
      </c>
      <c r="BH12" s="112">
        <f>IFERROR(BG12/BE12,"-")</f>
        <v>0.28571428571429</v>
      </c>
      <c r="BI12" s="113">
        <v>96000</v>
      </c>
      <c r="BJ12" s="114">
        <f>IFERROR(BI12/BE12,"-")</f>
        <v>13714.285714286</v>
      </c>
      <c r="BK12" s="115">
        <v>1</v>
      </c>
      <c r="BL12" s="115"/>
      <c r="BM12" s="115">
        <v>1</v>
      </c>
      <c r="BN12" s="117">
        <v>3</v>
      </c>
      <c r="BO12" s="118">
        <f>IF(P12=0,"",IF(BN12=0,"",(BN12/P12)))</f>
        <v>0.23076923076923</v>
      </c>
      <c r="BP12" s="119">
        <v>1</v>
      </c>
      <c r="BQ12" s="120">
        <f>IFERROR(BP12/BN12,"-")</f>
        <v>0.33333333333333</v>
      </c>
      <c r="BR12" s="121">
        <v>7000</v>
      </c>
      <c r="BS12" s="122">
        <f>IFERROR(BR12/BN12,"-")</f>
        <v>2333.3333333333</v>
      </c>
      <c r="BT12" s="123"/>
      <c r="BU12" s="123"/>
      <c r="BV12" s="123">
        <v>1</v>
      </c>
      <c r="BW12" s="124">
        <v>2</v>
      </c>
      <c r="BX12" s="125">
        <f>IF(P12=0,"",IF(BW12=0,"",(BW12/P12)))</f>
        <v>0.15384615384615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103000</v>
      </c>
      <c r="CQ12" s="139">
        <v>94000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234</v>
      </c>
      <c r="C13" s="189"/>
      <c r="D13" s="189"/>
      <c r="E13" s="189"/>
      <c r="F13" s="189" t="s">
        <v>79</v>
      </c>
      <c r="G13" s="88"/>
      <c r="H13" s="88"/>
      <c r="I13" s="88"/>
      <c r="J13" s="180"/>
      <c r="K13" s="79">
        <v>163</v>
      </c>
      <c r="L13" s="79">
        <v>92</v>
      </c>
      <c r="M13" s="79">
        <v>32</v>
      </c>
      <c r="N13" s="89">
        <v>30</v>
      </c>
      <c r="O13" s="90">
        <v>0</v>
      </c>
      <c r="P13" s="91">
        <f>N13+O13</f>
        <v>30</v>
      </c>
      <c r="Q13" s="80">
        <f>IFERROR(P13/M13,"-")</f>
        <v>0.9375</v>
      </c>
      <c r="R13" s="79">
        <v>4</v>
      </c>
      <c r="S13" s="79">
        <v>9</v>
      </c>
      <c r="T13" s="80">
        <f>IFERROR(R13/(P13),"-")</f>
        <v>0.13333333333333</v>
      </c>
      <c r="U13" s="186"/>
      <c r="V13" s="82">
        <v>9</v>
      </c>
      <c r="W13" s="80">
        <f>IF(P13=0,"-",V13/P13)</f>
        <v>0.3</v>
      </c>
      <c r="X13" s="185">
        <v>714000</v>
      </c>
      <c r="Y13" s="186">
        <f>IFERROR(X13/P13,"-")</f>
        <v>23800</v>
      </c>
      <c r="Z13" s="186">
        <f>IFERROR(X13/V13,"-")</f>
        <v>79333.333333333</v>
      </c>
      <c r="AA13" s="180"/>
      <c r="AB13" s="83"/>
      <c r="AC13" s="77"/>
      <c r="AD13" s="92">
        <v>1</v>
      </c>
      <c r="AE13" s="93">
        <f>IF(P13=0,"",IF(AD13=0,"",(AD13/P13)))</f>
        <v>0.033333333333333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2</v>
      </c>
      <c r="AW13" s="105">
        <f>IF(P13=0,"",IF(AV13=0,"",(AV13/P13)))</f>
        <v>0.066666666666667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9</v>
      </c>
      <c r="BF13" s="111">
        <f>IF(P13=0,"",IF(BE13=0,"",(BE13/P13)))</f>
        <v>0.3</v>
      </c>
      <c r="BG13" s="110">
        <v>2</v>
      </c>
      <c r="BH13" s="112">
        <f>IFERROR(BG13/BE13,"-")</f>
        <v>0.22222222222222</v>
      </c>
      <c r="BI13" s="113">
        <v>45000</v>
      </c>
      <c r="BJ13" s="114">
        <f>IFERROR(BI13/BE13,"-")</f>
        <v>5000</v>
      </c>
      <c r="BK13" s="115"/>
      <c r="BL13" s="115">
        <v>1</v>
      </c>
      <c r="BM13" s="115">
        <v>1</v>
      </c>
      <c r="BN13" s="117">
        <v>10</v>
      </c>
      <c r="BO13" s="118">
        <f>IF(P13=0,"",IF(BN13=0,"",(BN13/P13)))</f>
        <v>0.33333333333333</v>
      </c>
      <c r="BP13" s="119">
        <v>4</v>
      </c>
      <c r="BQ13" s="120">
        <f>IFERROR(BP13/BN13,"-")</f>
        <v>0.4</v>
      </c>
      <c r="BR13" s="121">
        <v>172000</v>
      </c>
      <c r="BS13" s="122">
        <f>IFERROR(BR13/BN13,"-")</f>
        <v>17200</v>
      </c>
      <c r="BT13" s="123">
        <v>2</v>
      </c>
      <c r="BU13" s="123"/>
      <c r="BV13" s="123">
        <v>2</v>
      </c>
      <c r="BW13" s="124">
        <v>7</v>
      </c>
      <c r="BX13" s="125">
        <f>IF(P13=0,"",IF(BW13=0,"",(BW13/P13)))</f>
        <v>0.23333333333333</v>
      </c>
      <c r="BY13" s="126">
        <v>3</v>
      </c>
      <c r="BZ13" s="127">
        <f>IFERROR(BY13/BW13,"-")</f>
        <v>0.42857142857143</v>
      </c>
      <c r="CA13" s="128">
        <v>497000</v>
      </c>
      <c r="CB13" s="129">
        <f>IFERROR(CA13/BW13,"-")</f>
        <v>71000</v>
      </c>
      <c r="CC13" s="130"/>
      <c r="CD13" s="130"/>
      <c r="CE13" s="130">
        <v>3</v>
      </c>
      <c r="CF13" s="131">
        <v>1</v>
      </c>
      <c r="CG13" s="132">
        <f>IF(P13=0,"",IF(CF13=0,"",(CF13/P13)))</f>
        <v>0.033333333333333</v>
      </c>
      <c r="CH13" s="133"/>
      <c r="CI13" s="134">
        <f>IFERROR(CH13/CF13,"-")</f>
        <v>0</v>
      </c>
      <c r="CJ13" s="135"/>
      <c r="CK13" s="136">
        <f>IFERROR(CJ13/CF13,"-")</f>
        <v>0</v>
      </c>
      <c r="CL13" s="137"/>
      <c r="CM13" s="137"/>
      <c r="CN13" s="137"/>
      <c r="CO13" s="138">
        <v>9</v>
      </c>
      <c r="CP13" s="139">
        <v>714000</v>
      </c>
      <c r="CQ13" s="139">
        <v>270000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18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18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187"/>
      <c r="V15" s="25"/>
      <c r="W15" s="25"/>
      <c r="X15" s="187"/>
      <c r="Y15" s="187"/>
      <c r="Z15" s="187"/>
      <c r="AA15" s="18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3.6971544715447</v>
      </c>
      <c r="B16" s="39"/>
      <c r="C16" s="39"/>
      <c r="D16" s="39"/>
      <c r="E16" s="39"/>
      <c r="F16" s="39"/>
      <c r="G16" s="40" t="s">
        <v>235</v>
      </c>
      <c r="H16" s="40"/>
      <c r="I16" s="40"/>
      <c r="J16" s="183">
        <f>SUM(J6:J15)</f>
        <v>492000</v>
      </c>
      <c r="K16" s="41">
        <f>SUM(K6:K15)</f>
        <v>460</v>
      </c>
      <c r="L16" s="41">
        <f>SUM(L6:L15)</f>
        <v>217</v>
      </c>
      <c r="M16" s="41">
        <f>SUM(M6:M15)</f>
        <v>379</v>
      </c>
      <c r="N16" s="41">
        <f>SUM(N6:N15)</f>
        <v>100</v>
      </c>
      <c r="O16" s="41">
        <f>SUM(O6:O15)</f>
        <v>1</v>
      </c>
      <c r="P16" s="41">
        <f>SUM(P6:P15)</f>
        <v>101</v>
      </c>
      <c r="Q16" s="42">
        <f>IFERROR(P16/M16,"-")</f>
        <v>0.2664907651715</v>
      </c>
      <c r="R16" s="76">
        <f>SUM(R6:R15)</f>
        <v>11</v>
      </c>
      <c r="S16" s="76">
        <f>SUM(S6:S15)</f>
        <v>35</v>
      </c>
      <c r="T16" s="42">
        <f>IFERROR(R16/P16,"-")</f>
        <v>0.10891089108911</v>
      </c>
      <c r="U16" s="188">
        <f>IFERROR(J16/P16,"-")</f>
        <v>4871.2871287129</v>
      </c>
      <c r="V16" s="44">
        <f>SUM(V6:V15)</f>
        <v>28</v>
      </c>
      <c r="W16" s="42">
        <f>IFERROR(V16/P16,"-")</f>
        <v>0.27722772277228</v>
      </c>
      <c r="X16" s="183">
        <f>SUM(X6:X15)</f>
        <v>1819000</v>
      </c>
      <c r="Y16" s="183">
        <f>IFERROR(X16/P16,"-")</f>
        <v>18009.900990099</v>
      </c>
      <c r="Z16" s="183">
        <f>IFERROR(X16/V16,"-")</f>
        <v>64964.285714286</v>
      </c>
      <c r="AA16" s="183">
        <f>X16-J16</f>
        <v>1327000</v>
      </c>
      <c r="AB16" s="45">
        <f>X16/J16</f>
        <v>3.6971544715447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31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32</v>
      </c>
      <c r="CP2" s="158" t="s">
        <v>33</v>
      </c>
      <c r="CQ2" s="146" t="s">
        <v>34</v>
      </c>
      <c r="CR2" s="147"/>
      <c r="CS2" s="148"/>
    </row>
    <row r="3" spans="1:98" customHeight="1" ht="14.25">
      <c r="A3" s="11" t="s">
        <v>236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36</v>
      </c>
      <c r="AE3" s="150"/>
      <c r="AF3" s="150"/>
      <c r="AG3" s="150"/>
      <c r="AH3" s="150"/>
      <c r="AI3" s="150"/>
      <c r="AJ3" s="150"/>
      <c r="AK3" s="150"/>
      <c r="AL3" s="150"/>
      <c r="AM3" s="161" t="s">
        <v>37</v>
      </c>
      <c r="AN3" s="162"/>
      <c r="AO3" s="162"/>
      <c r="AP3" s="162"/>
      <c r="AQ3" s="162"/>
      <c r="AR3" s="162"/>
      <c r="AS3" s="162"/>
      <c r="AT3" s="162"/>
      <c r="AU3" s="163"/>
      <c r="AV3" s="164" t="s">
        <v>38</v>
      </c>
      <c r="AW3" s="165"/>
      <c r="AX3" s="165"/>
      <c r="AY3" s="165"/>
      <c r="AZ3" s="165"/>
      <c r="BA3" s="165"/>
      <c r="BB3" s="165"/>
      <c r="BC3" s="165"/>
      <c r="BD3" s="166"/>
      <c r="BE3" s="167" t="s">
        <v>39</v>
      </c>
      <c r="BF3" s="168"/>
      <c r="BG3" s="168"/>
      <c r="BH3" s="168"/>
      <c r="BI3" s="168"/>
      <c r="BJ3" s="168"/>
      <c r="BK3" s="168"/>
      <c r="BL3" s="168"/>
      <c r="BM3" s="169"/>
      <c r="BN3" s="170" t="s">
        <v>40</v>
      </c>
      <c r="BO3" s="171"/>
      <c r="BP3" s="171"/>
      <c r="BQ3" s="171"/>
      <c r="BR3" s="171"/>
      <c r="BS3" s="171"/>
      <c r="BT3" s="171"/>
      <c r="BU3" s="171"/>
      <c r="BV3" s="172"/>
      <c r="BW3" s="173" t="s">
        <v>41</v>
      </c>
      <c r="BX3" s="174"/>
      <c r="BY3" s="174"/>
      <c r="BZ3" s="174"/>
      <c r="CA3" s="174"/>
      <c r="CB3" s="174"/>
      <c r="CC3" s="174"/>
      <c r="CD3" s="174"/>
      <c r="CE3" s="175"/>
      <c r="CF3" s="176" t="s">
        <v>42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43</v>
      </c>
      <c r="CR3" s="152"/>
      <c r="CS3" s="153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157"/>
      <c r="CP4" s="160"/>
      <c r="CQ4" s="52" t="s">
        <v>61</v>
      </c>
      <c r="CR4" s="52" t="s">
        <v>62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237</v>
      </c>
      <c r="C6" s="189" t="s">
        <v>238</v>
      </c>
      <c r="D6" s="189" t="s">
        <v>239</v>
      </c>
      <c r="E6" s="189" t="s">
        <v>240</v>
      </c>
      <c r="F6" s="189" t="s">
        <v>241</v>
      </c>
      <c r="G6" s="88" t="s">
        <v>242</v>
      </c>
      <c r="H6" s="88" t="s">
        <v>243</v>
      </c>
      <c r="I6" s="88" t="s">
        <v>244</v>
      </c>
      <c r="J6" s="180">
        <v>78000</v>
      </c>
      <c r="K6" s="79">
        <v>0</v>
      </c>
      <c r="L6" s="79">
        <v>0</v>
      </c>
      <c r="M6" s="79">
        <v>5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IFERROR(J6/SUM(N6:O7),"-")</f>
        <v>7090.9090909091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-78000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245</v>
      </c>
      <c r="C7" s="189"/>
      <c r="D7" s="189"/>
      <c r="E7" s="189"/>
      <c r="F7" s="189" t="s">
        <v>79</v>
      </c>
      <c r="G7" s="88"/>
      <c r="H7" s="88"/>
      <c r="I7" s="88"/>
      <c r="J7" s="180"/>
      <c r="K7" s="79">
        <v>63</v>
      </c>
      <c r="L7" s="79">
        <v>47</v>
      </c>
      <c r="M7" s="79">
        <v>10</v>
      </c>
      <c r="N7" s="89">
        <v>11</v>
      </c>
      <c r="O7" s="90">
        <v>0</v>
      </c>
      <c r="P7" s="91">
        <f>N7+O7</f>
        <v>11</v>
      </c>
      <c r="Q7" s="80">
        <f>IFERROR(P7/M7,"-")</f>
        <v>1.1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>
        <v>1</v>
      </c>
      <c r="AE7" s="93">
        <f>IF(P7=0,"",IF(AD7=0,"",(AD7/P7)))</f>
        <v>0.090909090909091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0.27272727272727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0.18181818181818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0.18181818181818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0.090909090909091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</v>
      </c>
      <c r="B8" s="189" t="s">
        <v>246</v>
      </c>
      <c r="C8" s="189" t="s">
        <v>247</v>
      </c>
      <c r="D8" s="189" t="s">
        <v>239</v>
      </c>
      <c r="E8" s="189" t="s">
        <v>248</v>
      </c>
      <c r="F8" s="189" t="s">
        <v>241</v>
      </c>
      <c r="G8" s="88" t="s">
        <v>249</v>
      </c>
      <c r="H8" s="88" t="s">
        <v>250</v>
      </c>
      <c r="I8" s="88" t="s">
        <v>233</v>
      </c>
      <c r="J8" s="180">
        <v>78000</v>
      </c>
      <c r="K8" s="79">
        <v>0</v>
      </c>
      <c r="L8" s="79">
        <v>0</v>
      </c>
      <c r="M8" s="79">
        <v>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13000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-78000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251</v>
      </c>
      <c r="C9" s="189"/>
      <c r="D9" s="189"/>
      <c r="E9" s="189"/>
      <c r="F9" s="189" t="s">
        <v>79</v>
      </c>
      <c r="G9" s="88"/>
      <c r="H9" s="88"/>
      <c r="I9" s="88"/>
      <c r="J9" s="180"/>
      <c r="K9" s="79">
        <v>43</v>
      </c>
      <c r="L9" s="79">
        <v>29</v>
      </c>
      <c r="M9" s="79">
        <v>4</v>
      </c>
      <c r="N9" s="89">
        <v>6</v>
      </c>
      <c r="O9" s="90">
        <v>0</v>
      </c>
      <c r="P9" s="91">
        <f>N9+O9</f>
        <v>6</v>
      </c>
      <c r="Q9" s="80">
        <f>IFERROR(P9/M9,"-")</f>
        <v>1.5</v>
      </c>
      <c r="R9" s="79">
        <v>0</v>
      </c>
      <c r="S9" s="79">
        <v>2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>
        <v>2</v>
      </c>
      <c r="AE9" s="93">
        <f>IF(P9=0,"",IF(AD9=0,"",(AD9/P9)))</f>
        <v>0.33333333333333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0.16666666666667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0.16666666666667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0.16666666666667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</v>
      </c>
      <c r="B12" s="39"/>
      <c r="C12" s="39"/>
      <c r="D12" s="39"/>
      <c r="E12" s="39"/>
      <c r="F12" s="39"/>
      <c r="G12" s="40" t="s">
        <v>252</v>
      </c>
      <c r="H12" s="40"/>
      <c r="I12" s="40"/>
      <c r="J12" s="183">
        <f>SUM(J6:J11)</f>
        <v>156000</v>
      </c>
      <c r="K12" s="41">
        <f>SUM(K6:K11)</f>
        <v>106</v>
      </c>
      <c r="L12" s="41">
        <f>SUM(L6:L11)</f>
        <v>76</v>
      </c>
      <c r="M12" s="41">
        <f>SUM(M6:M11)</f>
        <v>23</v>
      </c>
      <c r="N12" s="41">
        <f>SUM(N6:N11)</f>
        <v>17</v>
      </c>
      <c r="O12" s="41">
        <f>SUM(O6:O11)</f>
        <v>0</v>
      </c>
      <c r="P12" s="41">
        <f>SUM(P6:P11)</f>
        <v>17</v>
      </c>
      <c r="Q12" s="42">
        <f>IFERROR(P12/M12,"-")</f>
        <v>0.73913043478261</v>
      </c>
      <c r="R12" s="76">
        <f>SUM(R6:R11)</f>
        <v>0</v>
      </c>
      <c r="S12" s="76">
        <f>SUM(S6:S11)</f>
        <v>4</v>
      </c>
      <c r="T12" s="42">
        <f>IFERROR(R12/P12,"-")</f>
        <v>0</v>
      </c>
      <c r="U12" s="188">
        <f>IFERROR(J12/P12,"-")</f>
        <v>9176.4705882353</v>
      </c>
      <c r="V12" s="44">
        <f>SUM(V6:V11)</f>
        <v>0</v>
      </c>
      <c r="W12" s="42">
        <f>IFERROR(V12/P12,"-")</f>
        <v>0</v>
      </c>
      <c r="X12" s="183">
        <f>SUM(X6:X11)</f>
        <v>0</v>
      </c>
      <c r="Y12" s="183">
        <f>IFERROR(X12/P12,"-")</f>
        <v>0</v>
      </c>
      <c r="Z12" s="183" t="str">
        <f>IFERROR(X12/V12,"-")</f>
        <v>-</v>
      </c>
      <c r="AA12" s="183">
        <f>X12-J12</f>
        <v>-156000</v>
      </c>
      <c r="AB12" s="45">
        <f>X12/J12</f>
        <v>0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31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32</v>
      </c>
      <c r="CP2" s="158" t="s">
        <v>33</v>
      </c>
      <c r="CQ2" s="146" t="s">
        <v>34</v>
      </c>
      <c r="CR2" s="147"/>
      <c r="CS2" s="148"/>
    </row>
    <row r="3" spans="1:98" customHeight="1" ht="14.25">
      <c r="A3" s="11" t="s">
        <v>253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36</v>
      </c>
      <c r="AE3" s="150"/>
      <c r="AF3" s="150"/>
      <c r="AG3" s="150"/>
      <c r="AH3" s="150"/>
      <c r="AI3" s="150"/>
      <c r="AJ3" s="150"/>
      <c r="AK3" s="150"/>
      <c r="AL3" s="150"/>
      <c r="AM3" s="161" t="s">
        <v>37</v>
      </c>
      <c r="AN3" s="162"/>
      <c r="AO3" s="162"/>
      <c r="AP3" s="162"/>
      <c r="AQ3" s="162"/>
      <c r="AR3" s="162"/>
      <c r="AS3" s="162"/>
      <c r="AT3" s="162"/>
      <c r="AU3" s="163"/>
      <c r="AV3" s="164" t="s">
        <v>38</v>
      </c>
      <c r="AW3" s="165"/>
      <c r="AX3" s="165"/>
      <c r="AY3" s="165"/>
      <c r="AZ3" s="165"/>
      <c r="BA3" s="165"/>
      <c r="BB3" s="165"/>
      <c r="BC3" s="165"/>
      <c r="BD3" s="166"/>
      <c r="BE3" s="167" t="s">
        <v>39</v>
      </c>
      <c r="BF3" s="168"/>
      <c r="BG3" s="168"/>
      <c r="BH3" s="168"/>
      <c r="BI3" s="168"/>
      <c r="BJ3" s="168"/>
      <c r="BK3" s="168"/>
      <c r="BL3" s="168"/>
      <c r="BM3" s="169"/>
      <c r="BN3" s="170" t="s">
        <v>40</v>
      </c>
      <c r="BO3" s="171"/>
      <c r="BP3" s="171"/>
      <c r="BQ3" s="171"/>
      <c r="BR3" s="171"/>
      <c r="BS3" s="171"/>
      <c r="BT3" s="171"/>
      <c r="BU3" s="171"/>
      <c r="BV3" s="172"/>
      <c r="BW3" s="173" t="s">
        <v>41</v>
      </c>
      <c r="BX3" s="174"/>
      <c r="BY3" s="174"/>
      <c r="BZ3" s="174"/>
      <c r="CA3" s="174"/>
      <c r="CB3" s="174"/>
      <c r="CC3" s="174"/>
      <c r="CD3" s="174"/>
      <c r="CE3" s="175"/>
      <c r="CF3" s="176" t="s">
        <v>42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43</v>
      </c>
      <c r="CR3" s="152"/>
      <c r="CS3" s="153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157"/>
      <c r="CP4" s="160"/>
      <c r="CQ4" s="52" t="s">
        <v>61</v>
      </c>
      <c r="CR4" s="52" t="s">
        <v>62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 t="str">
        <f>AB6</f>
        <v>0</v>
      </c>
      <c r="B6" s="189" t="s">
        <v>254</v>
      </c>
      <c r="C6" s="189"/>
      <c r="D6" s="189"/>
      <c r="E6" s="189"/>
      <c r="F6" s="189" t="s">
        <v>255</v>
      </c>
      <c r="G6" s="88" t="s">
        <v>256</v>
      </c>
      <c r="H6" s="88"/>
      <c r="I6" s="88"/>
      <c r="J6" s="180">
        <v>0</v>
      </c>
      <c r="K6" s="79">
        <v>2</v>
      </c>
      <c r="L6" s="79">
        <v>2</v>
      </c>
      <c r="M6" s="79">
        <v>2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 t="str">
        <f>IFERROR(J6/SUM(N6:O6),"-")</f>
        <v>-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SUM(X6:X6)-SUM(J6:J6)</f>
        <v>0</v>
      </c>
      <c r="AB6" s="83" t="str">
        <f>SUM(X6:X6)/SUM(J6:J6)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>
        <f>AB7</f>
        <v>0.20833333333333</v>
      </c>
      <c r="B7" s="189" t="s">
        <v>257</v>
      </c>
      <c r="C7" s="189"/>
      <c r="D7" s="189"/>
      <c r="E7" s="189"/>
      <c r="F7" s="189" t="s">
        <v>255</v>
      </c>
      <c r="G7" s="88" t="s">
        <v>258</v>
      </c>
      <c r="H7" s="88"/>
      <c r="I7" s="88" t="s">
        <v>259</v>
      </c>
      <c r="J7" s="180">
        <v>48000</v>
      </c>
      <c r="K7" s="79">
        <v>13</v>
      </c>
      <c r="L7" s="79">
        <v>0</v>
      </c>
      <c r="M7" s="79">
        <v>209</v>
      </c>
      <c r="N7" s="89">
        <v>6</v>
      </c>
      <c r="O7" s="90">
        <v>0</v>
      </c>
      <c r="P7" s="91">
        <f>N7+O7</f>
        <v>6</v>
      </c>
      <c r="Q7" s="80">
        <f>IFERROR(P7/M7,"-")</f>
        <v>0.028708133971292</v>
      </c>
      <c r="R7" s="79">
        <v>0</v>
      </c>
      <c r="S7" s="79">
        <v>3</v>
      </c>
      <c r="T7" s="80">
        <f>IFERROR(R7/(P7),"-")</f>
        <v>0</v>
      </c>
      <c r="U7" s="186">
        <f>IFERROR(J7/SUM(N7:O11),"-")</f>
        <v>4800</v>
      </c>
      <c r="V7" s="82">
        <v>1</v>
      </c>
      <c r="W7" s="80">
        <f>IF(P7=0,"-",V7/P7)</f>
        <v>0.16666666666667</v>
      </c>
      <c r="X7" s="185">
        <v>10000</v>
      </c>
      <c r="Y7" s="186">
        <f>IFERROR(X7/P7,"-")</f>
        <v>1666.6666666667</v>
      </c>
      <c r="Z7" s="186">
        <f>IFERROR(X7/V7,"-")</f>
        <v>10000</v>
      </c>
      <c r="AA7" s="180">
        <f>SUM(X7:X11)-SUM(J7:J11)</f>
        <v>-38000</v>
      </c>
      <c r="AB7" s="83">
        <f>SUM(X7:X11)/SUM(J7:J11)</f>
        <v>0.20833333333333</v>
      </c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0.16666666666667</v>
      </c>
      <c r="AO7" s="98">
        <v>1</v>
      </c>
      <c r="AP7" s="100">
        <f>IFERROR(AO7/AM7,"-")</f>
        <v>1</v>
      </c>
      <c r="AQ7" s="101">
        <v>10000</v>
      </c>
      <c r="AR7" s="102">
        <f>IFERROR(AQ7/AM7,"-")</f>
        <v>10000</v>
      </c>
      <c r="AS7" s="103"/>
      <c r="AT7" s="103"/>
      <c r="AU7" s="103">
        <v>1</v>
      </c>
      <c r="AV7" s="104">
        <v>1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0.66666666666667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/>
      <c r="BO7" s="118">
        <f>IF(P7=0,"",IF(BN7=0,"",(BN7/P7)))</f>
        <v>0</v>
      </c>
      <c r="BP7" s="119"/>
      <c r="BQ7" s="120" t="str">
        <f>IFERROR(BP7/BN7,"-")</f>
        <v>-</v>
      </c>
      <c r="BR7" s="121"/>
      <c r="BS7" s="122" t="str">
        <f>IFERROR(BR7/BN7,"-")</f>
        <v>-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10000</v>
      </c>
      <c r="CQ7" s="139">
        <v>10000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260</v>
      </c>
      <c r="C8" s="189"/>
      <c r="D8" s="189"/>
      <c r="E8" s="189"/>
      <c r="F8" s="189" t="s">
        <v>255</v>
      </c>
      <c r="G8" s="88"/>
      <c r="H8" s="88"/>
      <c r="I8" s="88"/>
      <c r="J8" s="180"/>
      <c r="K8" s="79">
        <v>0</v>
      </c>
      <c r="L8" s="79">
        <v>0</v>
      </c>
      <c r="M8" s="79">
        <v>64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261</v>
      </c>
      <c r="C9" s="189"/>
      <c r="D9" s="189"/>
      <c r="E9" s="189"/>
      <c r="F9" s="189" t="s">
        <v>255</v>
      </c>
      <c r="G9" s="88"/>
      <c r="H9" s="88"/>
      <c r="I9" s="88"/>
      <c r="J9" s="180"/>
      <c r="K9" s="79">
        <v>3</v>
      </c>
      <c r="L9" s="79">
        <v>0</v>
      </c>
      <c r="M9" s="79">
        <v>93</v>
      </c>
      <c r="N9" s="89">
        <v>1</v>
      </c>
      <c r="O9" s="90">
        <v>0</v>
      </c>
      <c r="P9" s="91">
        <f>N9+O9</f>
        <v>1</v>
      </c>
      <c r="Q9" s="80">
        <f>IFERROR(P9/M9,"-")</f>
        <v>0.010752688172043</v>
      </c>
      <c r="R9" s="79">
        <v>1</v>
      </c>
      <c r="S9" s="79">
        <v>0</v>
      </c>
      <c r="T9" s="80">
        <f>IFERROR(R9/(P9),"-")</f>
        <v>1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262</v>
      </c>
      <c r="C10" s="189"/>
      <c r="D10" s="189"/>
      <c r="E10" s="189"/>
      <c r="F10" s="189" t="s">
        <v>255</v>
      </c>
      <c r="G10" s="88"/>
      <c r="H10" s="88"/>
      <c r="I10" s="88"/>
      <c r="J10" s="180"/>
      <c r="K10" s="79">
        <v>0</v>
      </c>
      <c r="L10" s="79">
        <v>0</v>
      </c>
      <c r="M10" s="79">
        <v>73</v>
      </c>
      <c r="N10" s="89">
        <v>0</v>
      </c>
      <c r="O10" s="90">
        <v>0</v>
      </c>
      <c r="P10" s="91">
        <f>N10+O10</f>
        <v>0</v>
      </c>
      <c r="Q10" s="80">
        <f>IFERROR(P10/M10,"-")</f>
        <v>0</v>
      </c>
      <c r="R10" s="79">
        <v>0</v>
      </c>
      <c r="S10" s="79">
        <v>0</v>
      </c>
      <c r="T10" s="80" t="str">
        <f>IFERROR(R10/(P10),"-")</f>
        <v>-</v>
      </c>
      <c r="U10" s="186"/>
      <c r="V10" s="82">
        <v>0</v>
      </c>
      <c r="W10" s="80" t="str">
        <f>IF(P10=0,"-",V10/P10)</f>
        <v>-</v>
      </c>
      <c r="X10" s="185">
        <v>0</v>
      </c>
      <c r="Y10" s="186" t="str">
        <f>IFERROR(X10/P10,"-")</f>
        <v>-</v>
      </c>
      <c r="Z10" s="186" t="str">
        <f>IFERROR(X10/V10,"-")</f>
        <v>-</v>
      </c>
      <c r="AA10" s="180"/>
      <c r="AB10" s="83"/>
      <c r="AC10" s="77"/>
      <c r="AD10" s="92"/>
      <c r="AE10" s="93" t="str">
        <f>IF(P10=0,"",IF(AD10=0,"",(AD10/P10)))</f>
        <v/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 t="str">
        <f>IF(P10=0,"",IF(AM10=0,"",(AM10/P10)))</f>
        <v/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 t="str">
        <f>IF(P10=0,"",IF(AV10=0,"",(AV10/P10)))</f>
        <v/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/>
      <c r="BF10" s="111" t="str">
        <f>IF(P10=0,"",IF(BE10=0,"",(BE10/P10)))</f>
        <v/>
      </c>
      <c r="BG10" s="110"/>
      <c r="BH10" s="112" t="str">
        <f>IFERROR(BG10/BE10,"-")</f>
        <v>-</v>
      </c>
      <c r="BI10" s="113"/>
      <c r="BJ10" s="114" t="str">
        <f>IFERROR(BI10/BE10,"-")</f>
        <v>-</v>
      </c>
      <c r="BK10" s="115"/>
      <c r="BL10" s="115"/>
      <c r="BM10" s="115"/>
      <c r="BN10" s="117"/>
      <c r="BO10" s="118" t="str">
        <f>IF(P10=0,"",IF(BN10=0,"",(BN10/P10)))</f>
        <v/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 t="str">
        <f>IF(P10=0,"",IF(BW10=0,"",(BW10/P10)))</f>
        <v/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 t="str">
        <f>IF(P10=0,"",IF(CF10=0,"",(CF10/P10)))</f>
        <v/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263</v>
      </c>
      <c r="C11" s="189"/>
      <c r="D11" s="189"/>
      <c r="E11" s="189"/>
      <c r="F11" s="189" t="s">
        <v>255</v>
      </c>
      <c r="G11" s="88"/>
      <c r="H11" s="88"/>
      <c r="I11" s="88"/>
      <c r="J11" s="180"/>
      <c r="K11" s="79">
        <v>10</v>
      </c>
      <c r="L11" s="79">
        <v>0</v>
      </c>
      <c r="M11" s="79">
        <v>293</v>
      </c>
      <c r="N11" s="89">
        <v>3</v>
      </c>
      <c r="O11" s="90">
        <v>0</v>
      </c>
      <c r="P11" s="91">
        <f>N11+O11</f>
        <v>3</v>
      </c>
      <c r="Q11" s="80">
        <f>IFERROR(P11/M11,"-")</f>
        <v>0.010238907849829</v>
      </c>
      <c r="R11" s="79">
        <v>0</v>
      </c>
      <c r="S11" s="79">
        <v>1</v>
      </c>
      <c r="T11" s="80">
        <f>IFERROR(R11/(P11),"-")</f>
        <v>0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1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/>
      <c r="BO11" s="118">
        <f>IF(P11=0,"",IF(BN11=0,"",(BN11/P11)))</f>
        <v>0</v>
      </c>
      <c r="BP11" s="119"/>
      <c r="BQ11" s="120" t="str">
        <f>IFERROR(BP11/BN11,"-")</f>
        <v>-</v>
      </c>
      <c r="BR11" s="121"/>
      <c r="BS11" s="122" t="str">
        <f>IFERROR(BR11/BN11,"-")</f>
        <v>-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0.48333333333333</v>
      </c>
      <c r="B12" s="189" t="s">
        <v>264</v>
      </c>
      <c r="C12" s="189"/>
      <c r="D12" s="189"/>
      <c r="E12" s="189"/>
      <c r="F12" s="189" t="s">
        <v>255</v>
      </c>
      <c r="G12" s="88" t="s">
        <v>265</v>
      </c>
      <c r="H12" s="88"/>
      <c r="I12" s="88" t="s">
        <v>266</v>
      </c>
      <c r="J12" s="180">
        <v>120000</v>
      </c>
      <c r="K12" s="79">
        <v>23</v>
      </c>
      <c r="L12" s="79">
        <v>0</v>
      </c>
      <c r="M12" s="79">
        <v>219</v>
      </c>
      <c r="N12" s="89">
        <v>14</v>
      </c>
      <c r="O12" s="90">
        <v>0</v>
      </c>
      <c r="P12" s="91">
        <f>N12+O12</f>
        <v>14</v>
      </c>
      <c r="Q12" s="80">
        <f>IFERROR(P12/M12,"-")</f>
        <v>0.063926940639269</v>
      </c>
      <c r="R12" s="79">
        <v>1</v>
      </c>
      <c r="S12" s="79">
        <v>8</v>
      </c>
      <c r="T12" s="80">
        <f>IFERROR(R12/(P12),"-")</f>
        <v>0.071428571428571</v>
      </c>
      <c r="U12" s="186">
        <f>IFERROR(J12/SUM(N12:O12),"-")</f>
        <v>8571.4285714286</v>
      </c>
      <c r="V12" s="82">
        <v>3</v>
      </c>
      <c r="W12" s="80">
        <f>IF(P12=0,"-",V12/P12)</f>
        <v>0.21428571428571</v>
      </c>
      <c r="X12" s="185">
        <v>58000</v>
      </c>
      <c r="Y12" s="186">
        <f>IFERROR(X12/P12,"-")</f>
        <v>4142.8571428571</v>
      </c>
      <c r="Z12" s="186">
        <f>IFERROR(X12/V12,"-")</f>
        <v>19333.333333333</v>
      </c>
      <c r="AA12" s="180">
        <f>SUM(X12:X12)-SUM(J12:J12)</f>
        <v>-62000</v>
      </c>
      <c r="AB12" s="83">
        <f>SUM(X12:X12)/SUM(J12:J12)</f>
        <v>0.48333333333333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0.21428571428571</v>
      </c>
      <c r="BG12" s="110">
        <v>1</v>
      </c>
      <c r="BH12" s="112">
        <f>IFERROR(BG12/BE12,"-")</f>
        <v>0.33333333333333</v>
      </c>
      <c r="BI12" s="113">
        <v>5000</v>
      </c>
      <c r="BJ12" s="114">
        <f>IFERROR(BI12/BE12,"-")</f>
        <v>1666.6666666667</v>
      </c>
      <c r="BK12" s="115">
        <v>1</v>
      </c>
      <c r="BL12" s="115"/>
      <c r="BM12" s="115"/>
      <c r="BN12" s="117">
        <v>5</v>
      </c>
      <c r="BO12" s="118">
        <f>IF(P12=0,"",IF(BN12=0,"",(BN12/P12)))</f>
        <v>0.35714285714286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5</v>
      </c>
      <c r="BX12" s="125">
        <f>IF(P12=0,"",IF(BW12=0,"",(BW12/P12)))</f>
        <v>0.35714285714286</v>
      </c>
      <c r="BY12" s="126">
        <v>2</v>
      </c>
      <c r="BZ12" s="127">
        <f>IFERROR(BY12/BW12,"-")</f>
        <v>0.4</v>
      </c>
      <c r="CA12" s="128">
        <v>53000</v>
      </c>
      <c r="CB12" s="129">
        <f>IFERROR(CA12/BW12,"-")</f>
        <v>10600</v>
      </c>
      <c r="CC12" s="130">
        <v>1</v>
      </c>
      <c r="CD12" s="130"/>
      <c r="CE12" s="130">
        <v>1</v>
      </c>
      <c r="CF12" s="131">
        <v>1</v>
      </c>
      <c r="CG12" s="132">
        <f>IF(P12=0,"",IF(CF12=0,"",(CF12/P12)))</f>
        <v>0.071428571428571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3</v>
      </c>
      <c r="CP12" s="139">
        <v>58000</v>
      </c>
      <c r="CQ12" s="139">
        <v>50000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30"/>
      <c r="B13" s="85"/>
      <c r="C13" s="86"/>
      <c r="D13" s="86"/>
      <c r="E13" s="86"/>
      <c r="F13" s="87"/>
      <c r="G13" s="88"/>
      <c r="H13" s="88"/>
      <c r="I13" s="88"/>
      <c r="J13" s="181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7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30"/>
      <c r="B14" s="37"/>
      <c r="C14" s="21"/>
      <c r="D14" s="21"/>
      <c r="E14" s="21"/>
      <c r="F14" s="22"/>
      <c r="G14" s="36"/>
      <c r="H14" s="36"/>
      <c r="I14" s="73"/>
      <c r="J14" s="182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187"/>
      <c r="V14" s="25"/>
      <c r="W14" s="25"/>
      <c r="X14" s="187"/>
      <c r="Y14" s="187"/>
      <c r="Z14" s="187"/>
      <c r="AA14" s="187"/>
      <c r="AB14" s="33"/>
      <c r="AC14" s="59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19">
        <f>AB15</f>
        <v>0.4047619047619</v>
      </c>
      <c r="B15" s="39"/>
      <c r="C15" s="39"/>
      <c r="D15" s="39"/>
      <c r="E15" s="39"/>
      <c r="F15" s="39"/>
      <c r="G15" s="40" t="s">
        <v>267</v>
      </c>
      <c r="H15" s="40"/>
      <c r="I15" s="40"/>
      <c r="J15" s="183">
        <f>SUM(J6:J14)</f>
        <v>168000</v>
      </c>
      <c r="K15" s="41">
        <f>SUM(K6:K14)</f>
        <v>51</v>
      </c>
      <c r="L15" s="41">
        <f>SUM(L6:L14)</f>
        <v>2</v>
      </c>
      <c r="M15" s="41">
        <f>SUM(M6:M14)</f>
        <v>953</v>
      </c>
      <c r="N15" s="41">
        <f>SUM(N6:N14)</f>
        <v>24</v>
      </c>
      <c r="O15" s="41">
        <f>SUM(O6:O14)</f>
        <v>0</v>
      </c>
      <c r="P15" s="41">
        <f>SUM(P6:P14)</f>
        <v>24</v>
      </c>
      <c r="Q15" s="42">
        <f>IFERROR(P15/M15,"-")</f>
        <v>0.025183630640084</v>
      </c>
      <c r="R15" s="76">
        <f>SUM(R6:R14)</f>
        <v>2</v>
      </c>
      <c r="S15" s="76">
        <f>SUM(S6:S14)</f>
        <v>12</v>
      </c>
      <c r="T15" s="42">
        <f>IFERROR(R15/P15,"-")</f>
        <v>0.083333333333333</v>
      </c>
      <c r="U15" s="188">
        <f>IFERROR(J15/P15,"-")</f>
        <v>7000</v>
      </c>
      <c r="V15" s="44">
        <f>SUM(V6:V14)</f>
        <v>4</v>
      </c>
      <c r="W15" s="42">
        <f>IFERROR(V15/P15,"-")</f>
        <v>0.16666666666667</v>
      </c>
      <c r="X15" s="183">
        <f>SUM(X6:X14)</f>
        <v>68000</v>
      </c>
      <c r="Y15" s="183">
        <f>IFERROR(X15/P15,"-")</f>
        <v>2833.3333333333</v>
      </c>
      <c r="Z15" s="183">
        <f>IFERROR(X15/V15,"-")</f>
        <v>17000</v>
      </c>
      <c r="AA15" s="183">
        <f>X15-J15</f>
        <v>-100000</v>
      </c>
      <c r="AB15" s="45">
        <f>X15/J15</f>
        <v>0.4047619047619</v>
      </c>
      <c r="AC15" s="58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6"/>
    <mergeCell ref="J6:J6"/>
    <mergeCell ref="U6:U6"/>
    <mergeCell ref="AA6:AA6"/>
    <mergeCell ref="AB6:AB6"/>
    <mergeCell ref="A7:A11"/>
    <mergeCell ref="J7:J11"/>
    <mergeCell ref="U7:U11"/>
    <mergeCell ref="AA7:AA11"/>
    <mergeCell ref="AB7:AB11"/>
    <mergeCell ref="A12:A12"/>
    <mergeCell ref="J12:J12"/>
    <mergeCell ref="U12:U12"/>
    <mergeCell ref="AA12:AA12"/>
    <mergeCell ref="AB12:AB1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WEB純広広告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