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<sst xmlns="http://schemas.openxmlformats.org/spreadsheetml/2006/main" uniqueCount="262">
  <si>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</si>
  <si>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</si>
  <si>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</si>
  <si>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</si>
  <si>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</si>
  <si>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</si>
  <si>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</si>
  <si>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</si>
  <si>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</si>
  <si>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</si>
  <si>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</si>
  <si>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</si>
  <si>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</si>
  <si>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</si>
  <si>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</si>
  <si>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</si>
  <si>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</si>
  <si>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</si>
  <si>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</si>
  <si>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</si>
  <si>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</si>
  <si>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</si>
  <si>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</si>
  <si>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</si>
  <si>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</si>
  <si>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</si>
  <si>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09月</t>
  </si>
  <si>
    <t>わくドキ</t>
  </si>
  <si>
    <t>最終更新日</t>
  </si>
  <si>
    <t>12月30日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</si>
  <si>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</si>
  <si>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</si>
  <si>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</si>
  <si>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</si>
  <si>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</si>
  <si>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</si>
  <si>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</si>
  <si>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</si>
  <si>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</si>
  <si>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</si>
  <si>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</si>
  <si>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</si>
  <si>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</si>
  <si>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</si>
  <si>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</si>
  <si>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</si>
  <si>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</si>
  <si>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</si>
  <si>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</si>
  <si>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</si>
  <si>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</si>
  <si>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</si>
  <si>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</si>
  <si>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</si>
  <si>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</si>
  <si>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</si>
  <si>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</si>
  <si>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</si>
  <si>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</si>
  <si>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</si>
  <si>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</si>
  <si>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</si>
  <si>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np1817</t>
  </si>
  <si>
    <t>熟女版</t>
  </si>
  <si>
    <t>久々にすごく興奮した</t>
  </si>
  <si>
    <t>lp03_a</t>
  </si>
  <si>
    <t>スポニチ関東</t>
  </si>
  <si>
    <t>4C終面全5段</t>
  </si>
  <si>
    <t>9月14日(土)</t>
  </si>
  <si>
    <t>np1818</t>
  </si>
  <si>
    <t>スポニチ関西</t>
  </si>
  <si>
    <t>np1819</t>
  </si>
  <si>
    <t>スポニチ西部</t>
  </si>
  <si>
    <t>np1820</t>
  </si>
  <si>
    <t>スポニチ北海道</t>
  </si>
  <si>
    <t>np1821</t>
  </si>
  <si>
    <t>(空電共通)</t>
  </si>
  <si>
    <t>空電</t>
  </si>
  <si>
    <t>空電 (共通)</t>
  </si>
  <si>
    <t>np1822</t>
  </si>
  <si>
    <t>献身交際。キュートな四十路女性</t>
  </si>
  <si>
    <t>サンスポ関東</t>
  </si>
  <si>
    <t>10段タイアップ</t>
  </si>
  <si>
    <t>np1823</t>
  </si>
  <si>
    <t>np1824</t>
  </si>
  <si>
    <t>黒：C版</t>
  </si>
  <si>
    <t>(新txt)女性から逆指名</t>
  </si>
  <si>
    <t>サンスポ関西</t>
  </si>
  <si>
    <t>全5段</t>
  </si>
  <si>
    <t>9月06日(金)</t>
  </si>
  <si>
    <t>np1825</t>
  </si>
  <si>
    <t>新txt)女性から逆指名</t>
  </si>
  <si>
    <t>np1826</t>
  </si>
  <si>
    <t>lp04_a</t>
  </si>
  <si>
    <t>9月21日(土)</t>
  </si>
  <si>
    <t>np1827</t>
  </si>
  <si>
    <t>np1828</t>
  </si>
  <si>
    <t>スポーツ報知関東</t>
  </si>
  <si>
    <t>9月28日(土)</t>
  </si>
  <si>
    <t>np1829</t>
  </si>
  <si>
    <t>np1830</t>
  </si>
  <si>
    <t>デイリースポーツ関西</t>
  </si>
  <si>
    <t>9月08日(日)</t>
  </si>
  <si>
    <t>np1831</t>
  </si>
  <si>
    <t>np1832</t>
  </si>
  <si>
    <t>女性から逆指名</t>
  </si>
  <si>
    <t>スポーツ報知関西</t>
  </si>
  <si>
    <t>全5段つかみ4回</t>
  </si>
  <si>
    <t>np1833</t>
  </si>
  <si>
    <t>np1834</t>
  </si>
  <si>
    <t>黒：漫画版</t>
  </si>
  <si>
    <t>嫌われるの嫌だ</t>
  </si>
  <si>
    <t>np1835</t>
  </si>
  <si>
    <t>４コマ漫画版</t>
  </si>
  <si>
    <t>利用者急増で盛り上がりを見せる高齢者恋愛サービス。</t>
  </si>
  <si>
    <t>np1836</t>
  </si>
  <si>
    <t>np1837</t>
  </si>
  <si>
    <t>右女３</t>
  </si>
  <si>
    <t>中京スポーツ</t>
  </si>
  <si>
    <t>np1838</t>
  </si>
  <si>
    <t>np1839</t>
  </si>
  <si>
    <t>雑誌版</t>
  </si>
  <si>
    <t>np1840</t>
  </si>
  <si>
    <t>np1841</t>
  </si>
  <si>
    <t>87「誘われたら誘い返す！倍返しだ！」</t>
  </si>
  <si>
    <t>半2段つかみ20段保証</t>
  </si>
  <si>
    <t>20段保証</t>
  </si>
  <si>
    <t>np1842</t>
  </si>
  <si>
    <t>88「出会いは紙面で起きてるんじゃない！〇〇で起きてるんだ！」</t>
  </si>
  <si>
    <t>np1843</t>
  </si>
  <si>
    <t>89「ユニセックスか！どっちがどっちだかわかんねーよ！」</t>
  </si>
  <si>
    <t>np1844</t>
  </si>
  <si>
    <t>90「50歳からの恋休み」</t>
  </si>
  <si>
    <t>np1845</t>
  </si>
  <si>
    <t>np1846</t>
  </si>
  <si>
    <t>黒：右女３</t>
  </si>
  <si>
    <t>np1847</t>
  </si>
  <si>
    <t>np1848</t>
  </si>
  <si>
    <t>np1849</t>
  </si>
  <si>
    <t>np1850</t>
  </si>
  <si>
    <t>np1851</t>
  </si>
  <si>
    <t>np1852</t>
  </si>
  <si>
    <t>半3段つかみ20段保証</t>
  </si>
  <si>
    <t>np1853</t>
  </si>
  <si>
    <t>半5段つかみ20段保証</t>
  </si>
  <si>
    <t>np1854</t>
  </si>
  <si>
    <t>np1855</t>
  </si>
  <si>
    <t>np1856</t>
  </si>
  <si>
    <t>np1857</t>
  </si>
  <si>
    <t>np1858</t>
  </si>
  <si>
    <t>np1859</t>
  </si>
  <si>
    <t>9月11日(水)</t>
  </si>
  <si>
    <t>np1860</t>
  </si>
  <si>
    <t>np1861</t>
  </si>
  <si>
    <t>(手引入り)熟女版</t>
  </si>
  <si>
    <t>9月29日(日)</t>
  </si>
  <si>
    <t>np1862</t>
  </si>
  <si>
    <t>np1863</t>
  </si>
  <si>
    <t>(手引入り)黒：漫画版</t>
  </si>
  <si>
    <t>9月27日(金)</t>
  </si>
  <si>
    <t>np1864</t>
  </si>
  <si>
    <t>np1865</t>
  </si>
  <si>
    <t>ニッカン関西</t>
  </si>
  <si>
    <t>9月16日(月)</t>
  </si>
  <si>
    <t>np1866</t>
  </si>
  <si>
    <t>np1867</t>
  </si>
  <si>
    <t>9月07日(土)</t>
  </si>
  <si>
    <t>np1868</t>
  </si>
  <si>
    <t>np1869</t>
  </si>
  <si>
    <t>C版</t>
  </si>
  <si>
    <t>9月19日(木)</t>
  </si>
  <si>
    <t>np1870</t>
  </si>
  <si>
    <t>np1871</t>
  </si>
  <si>
    <t>九スポ</t>
  </si>
  <si>
    <t>np1872</t>
  </si>
  <si>
    <t>np1873</t>
  </si>
  <si>
    <t>np1874</t>
  </si>
  <si>
    <t>np1875</t>
  </si>
  <si>
    <t>4C終面雑報</t>
  </si>
  <si>
    <t>np1876</t>
  </si>
  <si>
    <t>np1877</t>
  </si>
  <si>
    <t>9月10日(火)</t>
  </si>
  <si>
    <t>np1878</t>
  </si>
  <si>
    <t>np1879</t>
  </si>
  <si>
    <t>記事</t>
  </si>
  <si>
    <t>4C記事枠</t>
  </si>
  <si>
    <t>9月01日(日)</t>
  </si>
  <si>
    <t>np1880</t>
  </si>
  <si>
    <t>np1881</t>
  </si>
  <si>
    <t>献身交際。キュートな四十路妻</t>
  </si>
  <si>
    <t>9月15日(日)</t>
  </si>
  <si>
    <t>np1882</t>
  </si>
  <si>
    <t>np1883</t>
  </si>
  <si>
    <t>np1884</t>
  </si>
  <si>
    <t>共通</t>
  </si>
  <si>
    <t>np1885</t>
  </si>
  <si>
    <t>⑥出会い懇願</t>
  </si>
  <si>
    <t>東スポ・大スポ・九スポ・中京</t>
  </si>
  <si>
    <t>記事枠</t>
  </si>
  <si>
    <t>np1886</t>
  </si>
  <si>
    <t>np1887</t>
  </si>
  <si>
    <t>出会い懇願。私たち（この年）でも真剣なんです。</t>
  </si>
  <si>
    <t>ニッカン北海道</t>
  </si>
  <si>
    <t>半2段つかみ10回以上</t>
  </si>
  <si>
    <t>1～10日</t>
  </si>
  <si>
    <t>np1888</t>
  </si>
  <si>
    <t>11～20日</t>
  </si>
  <si>
    <t>np1889</t>
  </si>
  <si>
    <t>女性からナンパしてほしい・・・</t>
  </si>
  <si>
    <t>21～31日</t>
  </si>
  <si>
    <t>np1890</t>
  </si>
  <si>
    <t>np1891</t>
  </si>
  <si>
    <t>4C半5段</t>
  </si>
  <si>
    <t>np1892</t>
  </si>
  <si>
    <t>np1893</t>
  </si>
  <si>
    <t>9月22日(日)</t>
  </si>
  <si>
    <t>np1894</t>
  </si>
  <si>
    <t>np1895</t>
  </si>
  <si>
    <t>逆指名 記事</t>
  </si>
  <si>
    <t>9月30日(月)</t>
  </si>
  <si>
    <t>np1896</t>
  </si>
  <si>
    <t>np1897</t>
  </si>
  <si>
    <t>9月13日(金)</t>
  </si>
  <si>
    <t>np1898</t>
  </si>
  <si>
    <t>新聞 TOTAL</t>
  </si>
  <si>
    <t>●雑誌 広告</t>
  </si>
  <si>
    <t>zw167</t>
  </si>
  <si>
    <t>徳間書店</t>
  </si>
  <si>
    <t>lp03_l</t>
  </si>
  <si>
    <t>アサヒ芸能</t>
  </si>
  <si>
    <t>1C2P</t>
  </si>
  <si>
    <t>9月17日(火)</t>
  </si>
  <si>
    <t>zw168</t>
  </si>
  <si>
    <t>ac090</t>
  </si>
  <si>
    <t>大洋図書</t>
  </si>
  <si>
    <t>2P_対談風_わくドキ</t>
  </si>
  <si>
    <t>lp03_f</t>
  </si>
  <si>
    <t>実話ナックルズSPECIAL2019</t>
  </si>
  <si>
    <t>4C2P</t>
  </si>
  <si>
    <t>ac091</t>
  </si>
  <si>
    <t>ac092</t>
  </si>
  <si>
    <t>一水社</t>
  </si>
  <si>
    <t>EX芸能モンスター</t>
  </si>
  <si>
    <t>ac093</t>
  </si>
  <si>
    <t>雑誌 TOTAL</t>
  </si>
  <si>
    <t>●DVD 広告</t>
  </si>
  <si>
    <t>pw097</t>
  </si>
  <si>
    <t>インフォメディア</t>
  </si>
  <si>
    <t>DVD漫画けんじ</t>
  </si>
  <si>
    <t>B5、書店売、1250円、2万部</t>
  </si>
  <si>
    <t>lp07</t>
  </si>
  <si>
    <t>巨乳でスッキリ!!ありえない状況でハメちゃった!</t>
  </si>
  <si>
    <t>DVD袋裏1C+コンテンツ枠</t>
  </si>
  <si>
    <t>9月18日(水)</t>
  </si>
  <si>
    <t>pw098</t>
  </si>
  <si>
    <t>pw099</t>
  </si>
  <si>
    <t>A4、書店売、1998円</t>
  </si>
  <si>
    <t>しろうと美人妻中出し地下DVD18時間 刺激的すぎる快楽と愛</t>
  </si>
  <si>
    <t>DVD貼付け面4C1/2P</t>
  </si>
  <si>
    <t>9月26日(木)</t>
  </si>
  <si>
    <t>pw100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</si>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</sst>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82</v>
      </c>
      <c r="D6" s="180">
        <v>7698000</v>
      </c>
      <c r="E6" s="79">
        <v>1888</v>
      </c>
      <c r="F6" s="79">
        <v>902</v>
      </c>
      <c r="G6" s="79">
        <v>2295</v>
      </c>
      <c r="H6" s="89">
        <v>339</v>
      </c>
      <c r="I6" s="90">
        <v>2</v>
      </c>
      <c r="J6" s="143">
        <f>H6+I6</f>
        <v>341</v>
      </c>
      <c r="K6" s="80">
        <f>IFERROR(J6/G6,"-")</f>
        <v>0.14858387799564</v>
      </c>
      <c r="L6" s="79">
        <v>40</v>
      </c>
      <c r="M6" s="79">
        <v>119</v>
      </c>
      <c r="N6" s="80">
        <f>IFERROR(L6/J6,"-")</f>
        <v>0.11730205278592</v>
      </c>
      <c r="O6" s="81">
        <f>IFERROR(D6/J6,"-")</f>
        <v>22574.780058651</v>
      </c>
      <c r="P6" s="82">
        <v>90</v>
      </c>
      <c r="Q6" s="80">
        <f>IFERROR(P6/J6,"-")</f>
        <v>0.26392961876833</v>
      </c>
      <c r="R6" s="185">
        <v>3753000</v>
      </c>
      <c r="S6" s="186">
        <f>IFERROR(R6/J6,"-")</f>
        <v>11005.865102639</v>
      </c>
      <c r="T6" s="186">
        <f>IFERROR(R6/P6,"-")</f>
        <v>41700</v>
      </c>
      <c r="U6" s="180">
        <f>IFERROR(R6-D6,"-")</f>
        <v>-3945000</v>
      </c>
      <c r="V6" s="83">
        <f>R6/D6</f>
        <v>0.48752922837101</v>
      </c>
      <c r="W6" s="77"/>
      <c r="X6" s="142"/>
    </row>
    <row r="7" spans="1:24">
      <c r="A7" s="78"/>
      <c r="B7" s="84" t="s">
        <v>24</v>
      </c>
      <c r="C7" s="84">
        <v>6</v>
      </c>
      <c r="D7" s="180">
        <v>588000</v>
      </c>
      <c r="E7" s="79">
        <v>215</v>
      </c>
      <c r="F7" s="79">
        <v>92</v>
      </c>
      <c r="G7" s="79">
        <v>116</v>
      </c>
      <c r="H7" s="89">
        <v>42</v>
      </c>
      <c r="I7" s="90">
        <v>1</v>
      </c>
      <c r="J7" s="143">
        <f>H7+I7</f>
        <v>43</v>
      </c>
      <c r="K7" s="80">
        <f>IFERROR(J7/G7,"-")</f>
        <v>0.37068965517241</v>
      </c>
      <c r="L7" s="79">
        <v>4</v>
      </c>
      <c r="M7" s="79">
        <v>16</v>
      </c>
      <c r="N7" s="80">
        <f>IFERROR(L7/J7,"-")</f>
        <v>0.093023255813953</v>
      </c>
      <c r="O7" s="81">
        <f>IFERROR(D7/J7,"-")</f>
        <v>13674.418604651</v>
      </c>
      <c r="P7" s="82">
        <v>12</v>
      </c>
      <c r="Q7" s="80">
        <f>IFERROR(P7/J7,"-")</f>
        <v>0.27906976744186</v>
      </c>
      <c r="R7" s="185">
        <v>87000</v>
      </c>
      <c r="S7" s="186">
        <f>IFERROR(R7/J7,"-")</f>
        <v>2023.2558139535</v>
      </c>
      <c r="T7" s="186">
        <f>IFERROR(R7/P7,"-")</f>
        <v>7250</v>
      </c>
      <c r="U7" s="180">
        <f>IFERROR(R7-D7,"-")</f>
        <v>-501000</v>
      </c>
      <c r="V7" s="83">
        <f>R7/D7</f>
        <v>0.14795918367347</v>
      </c>
      <c r="W7" s="77"/>
      <c r="X7" s="142"/>
    </row>
    <row r="8" spans="1:24">
      <c r="A8" s="78"/>
      <c r="B8" s="84" t="s">
        <v>25</v>
      </c>
      <c r="C8" s="84">
        <v>4</v>
      </c>
      <c r="D8" s="180">
        <v>156000</v>
      </c>
      <c r="E8" s="79">
        <v>92</v>
      </c>
      <c r="F8" s="79">
        <v>70</v>
      </c>
      <c r="G8" s="79">
        <v>55</v>
      </c>
      <c r="H8" s="89">
        <v>25</v>
      </c>
      <c r="I8" s="90">
        <v>0</v>
      </c>
      <c r="J8" s="143">
        <f>H8+I8</f>
        <v>25</v>
      </c>
      <c r="K8" s="80">
        <f>IFERROR(J8/G8,"-")</f>
        <v>0.45454545454545</v>
      </c>
      <c r="L8" s="79">
        <v>2</v>
      </c>
      <c r="M8" s="79">
        <v>4</v>
      </c>
      <c r="N8" s="80">
        <f>IFERROR(L8/J8,"-")</f>
        <v>0.08</v>
      </c>
      <c r="O8" s="81">
        <f>IFERROR(D8/J8,"-")</f>
        <v>6240</v>
      </c>
      <c r="P8" s="82">
        <v>1</v>
      </c>
      <c r="Q8" s="80">
        <f>IFERROR(P8/J8,"-")</f>
        <v>0.04</v>
      </c>
      <c r="R8" s="185">
        <v>23000</v>
      </c>
      <c r="S8" s="186">
        <f>IFERROR(R8/J8,"-")</f>
        <v>920</v>
      </c>
      <c r="T8" s="186">
        <f>IFERROR(R8/P8,"-")</f>
        <v>23000</v>
      </c>
      <c r="U8" s="180">
        <f>IFERROR(R8-D8,"-")</f>
        <v>-133000</v>
      </c>
      <c r="V8" s="83">
        <f>R8/D8</f>
        <v>0.1474358974359</v>
      </c>
      <c r="W8" s="77"/>
      <c r="X8" s="142"/>
    </row>
    <row r="9" spans="1:24">
      <c r="A9" s="30"/>
      <c r="B9" s="85"/>
      <c r="C9" s="85"/>
      <c r="D9" s="18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30"/>
      <c r="B10" s="37"/>
      <c r="C10" s="37"/>
      <c r="D10" s="182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187"/>
      <c r="S10" s="187"/>
      <c r="T10" s="187"/>
      <c r="U10" s="187"/>
      <c r="V10" s="33"/>
      <c r="W10" s="59"/>
      <c r="X10" s="142"/>
    </row>
    <row r="11" spans="1:24">
      <c r="A11" s="19"/>
      <c r="B11" s="41"/>
      <c r="C11" s="41"/>
      <c r="D11" s="183">
        <f>SUM(D6:D9)</f>
        <v>8442000</v>
      </c>
      <c r="E11" s="41">
        <f>SUM(E6:E9)</f>
        <v>2195</v>
      </c>
      <c r="F11" s="41">
        <f>SUM(F6:F9)</f>
        <v>1064</v>
      </c>
      <c r="G11" s="41">
        <f>SUM(G6:G9)</f>
        <v>2466</v>
      </c>
      <c r="H11" s="41">
        <f>SUM(H6:H9)</f>
        <v>406</v>
      </c>
      <c r="I11" s="41">
        <f>SUM(I6:I9)</f>
        <v>3</v>
      </c>
      <c r="J11" s="41">
        <f>SUM(J6:J9)</f>
        <v>409</v>
      </c>
      <c r="K11" s="42">
        <f>IFERROR(J11/G11,"-")</f>
        <v>0.16585563665856</v>
      </c>
      <c r="L11" s="76">
        <f>SUM(L6:L9)</f>
        <v>46</v>
      </c>
      <c r="M11" s="76">
        <f>SUM(M6:M9)</f>
        <v>139</v>
      </c>
      <c r="N11" s="42">
        <f>IFERROR(L11/J11,"-")</f>
        <v>0.11246943765281</v>
      </c>
      <c r="O11" s="43">
        <f>IFERROR(D11/J11,"-")</f>
        <v>20640.586797066</v>
      </c>
      <c r="P11" s="44">
        <f>SUM(P6:P9)</f>
        <v>103</v>
      </c>
      <c r="Q11" s="42">
        <f>IFERROR(P11/J11,"-")</f>
        <v>0.2518337408313</v>
      </c>
      <c r="R11" s="183">
        <f>SUM(R6:R9)</f>
        <v>3863000</v>
      </c>
      <c r="S11" s="183">
        <f>IFERROR(R11/J11,"-")</f>
        <v>9444.9877750611</v>
      </c>
      <c r="T11" s="183">
        <f>IFERROR(P11/P11,"-")</f>
        <v>1</v>
      </c>
      <c r="U11" s="183">
        <f>SUM(U6:U9)</f>
        <v>-4579000</v>
      </c>
      <c r="V11" s="45">
        <f>IFERROR(R11/D11,"-")</f>
        <v>0.45759298744373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9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0.27738095238095</v>
      </c>
      <c r="B6" s="189" t="s">
        <v>62</v>
      </c>
      <c r="C6" s="189"/>
      <c r="D6" s="189" t="s">
        <v>63</v>
      </c>
      <c r="E6" s="189" t="s">
        <v>64</v>
      </c>
      <c r="F6" s="189" t="s">
        <v>65</v>
      </c>
      <c r="G6" s="88" t="s">
        <v>66</v>
      </c>
      <c r="H6" s="88" t="s">
        <v>67</v>
      </c>
      <c r="I6" s="190" t="s">
        <v>68</v>
      </c>
      <c r="J6" s="180">
        <v>840000</v>
      </c>
      <c r="K6" s="79">
        <v>34</v>
      </c>
      <c r="L6" s="79">
        <v>0</v>
      </c>
      <c r="M6" s="79">
        <v>95</v>
      </c>
      <c r="N6" s="89">
        <v>14</v>
      </c>
      <c r="O6" s="90">
        <v>0</v>
      </c>
      <c r="P6" s="91">
        <f>N6+O6</f>
        <v>14</v>
      </c>
      <c r="Q6" s="80">
        <f>IFERROR(P6/M6,"-")</f>
        <v>0.14736842105263</v>
      </c>
      <c r="R6" s="79">
        <v>0</v>
      </c>
      <c r="S6" s="79">
        <v>3</v>
      </c>
      <c r="T6" s="80">
        <f>IFERROR(R6/(P6),"-")</f>
        <v>0</v>
      </c>
      <c r="U6" s="186">
        <f>IFERROR(J6/SUM(N6:O10),"-")</f>
        <v>16153.846153846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SUM(X6:X10)-SUM(J6:J10)</f>
        <v>-607000</v>
      </c>
      <c r="AB6" s="83">
        <f>SUM(X6:X10)/SUM(J6:J10)</f>
        <v>0.27738095238095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0.071428571428571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6</v>
      </c>
      <c r="BF6" s="111">
        <f>IF(P6=0,"",IF(BE6=0,"",(BE6/P6)))</f>
        <v>0.42857142857143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6</v>
      </c>
      <c r="BO6" s="118">
        <f>IF(P6=0,"",IF(BN6=0,"",(BN6/P6)))</f>
        <v>0.42857142857143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0.071428571428571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69</v>
      </c>
      <c r="C7" s="189"/>
      <c r="D7" s="189" t="s">
        <v>63</v>
      </c>
      <c r="E7" s="189" t="s">
        <v>64</v>
      </c>
      <c r="F7" s="189" t="s">
        <v>65</v>
      </c>
      <c r="G7" s="88" t="s">
        <v>70</v>
      </c>
      <c r="H7" s="88" t="s">
        <v>67</v>
      </c>
      <c r="I7" s="190" t="s">
        <v>68</v>
      </c>
      <c r="J7" s="180"/>
      <c r="K7" s="79">
        <v>12</v>
      </c>
      <c r="L7" s="79">
        <v>0</v>
      </c>
      <c r="M7" s="79">
        <v>54</v>
      </c>
      <c r="N7" s="89">
        <v>3</v>
      </c>
      <c r="O7" s="90">
        <v>0</v>
      </c>
      <c r="P7" s="91">
        <f>N7+O7</f>
        <v>3</v>
      </c>
      <c r="Q7" s="80">
        <f>IFERROR(P7/M7,"-")</f>
        <v>0.055555555555556</v>
      </c>
      <c r="R7" s="79">
        <v>0</v>
      </c>
      <c r="S7" s="79">
        <v>2</v>
      </c>
      <c r="T7" s="80">
        <f>IFERROR(R7/(P7),"-")</f>
        <v>0</v>
      </c>
      <c r="U7" s="186"/>
      <c r="V7" s="82">
        <v>2</v>
      </c>
      <c r="W7" s="80">
        <f>IF(P7=0,"-",V7/P7)</f>
        <v>0.66666666666667</v>
      </c>
      <c r="X7" s="185">
        <v>13000</v>
      </c>
      <c r="Y7" s="186">
        <f>IFERROR(X7/P7,"-")</f>
        <v>4333.3333333333</v>
      </c>
      <c r="Z7" s="186">
        <f>IFERROR(X7/V7,"-")</f>
        <v>6500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2</v>
      </c>
      <c r="BF7" s="111">
        <f>IF(P7=0,"",IF(BE7=0,"",(BE7/P7)))</f>
        <v>0.66666666666667</v>
      </c>
      <c r="BG7" s="110">
        <v>1</v>
      </c>
      <c r="BH7" s="112">
        <f>IFERROR(BG7/BE7,"-")</f>
        <v>0.5</v>
      </c>
      <c r="BI7" s="113">
        <v>8000</v>
      </c>
      <c r="BJ7" s="114">
        <f>IFERROR(BI7/BE7,"-")</f>
        <v>4000</v>
      </c>
      <c r="BK7" s="115"/>
      <c r="BL7" s="115">
        <v>1</v>
      </c>
      <c r="BM7" s="115"/>
      <c r="BN7" s="117">
        <v>1</v>
      </c>
      <c r="BO7" s="118">
        <f>IF(P7=0,"",IF(BN7=0,"",(BN7/P7)))</f>
        <v>0.33333333333333</v>
      </c>
      <c r="BP7" s="119">
        <v>1</v>
      </c>
      <c r="BQ7" s="120">
        <f>IFERROR(BP7/BN7,"-")</f>
        <v>1</v>
      </c>
      <c r="BR7" s="121">
        <v>5000</v>
      </c>
      <c r="BS7" s="122">
        <f>IFERROR(BR7/BN7,"-")</f>
        <v>5000</v>
      </c>
      <c r="BT7" s="123">
        <v>1</v>
      </c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2</v>
      </c>
      <c r="CP7" s="139">
        <v>13000</v>
      </c>
      <c r="CQ7" s="139">
        <v>8000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71</v>
      </c>
      <c r="C8" s="189"/>
      <c r="D8" s="189" t="s">
        <v>63</v>
      </c>
      <c r="E8" s="189" t="s">
        <v>64</v>
      </c>
      <c r="F8" s="189" t="s">
        <v>65</v>
      </c>
      <c r="G8" s="88" t="s">
        <v>72</v>
      </c>
      <c r="H8" s="88" t="s">
        <v>67</v>
      </c>
      <c r="I8" s="190" t="s">
        <v>68</v>
      </c>
      <c r="J8" s="180"/>
      <c r="K8" s="79">
        <v>17</v>
      </c>
      <c r="L8" s="79">
        <v>0</v>
      </c>
      <c r="M8" s="79">
        <v>55</v>
      </c>
      <c r="N8" s="89">
        <v>2</v>
      </c>
      <c r="O8" s="90">
        <v>0</v>
      </c>
      <c r="P8" s="91">
        <f>N8+O8</f>
        <v>2</v>
      </c>
      <c r="Q8" s="80">
        <f>IFERROR(P8/M8,"-")</f>
        <v>0.036363636363636</v>
      </c>
      <c r="R8" s="79">
        <v>0</v>
      </c>
      <c r="S8" s="79">
        <v>0</v>
      </c>
      <c r="T8" s="80">
        <f>IFERROR(R8/(P8),"-")</f>
        <v>0</v>
      </c>
      <c r="U8" s="186"/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2</v>
      </c>
      <c r="BO8" s="118">
        <f>IF(P8=0,"",IF(BN8=0,"",(BN8/P8)))</f>
        <v>1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73</v>
      </c>
      <c r="C9" s="189"/>
      <c r="D9" s="189" t="s">
        <v>63</v>
      </c>
      <c r="E9" s="189" t="s">
        <v>64</v>
      </c>
      <c r="F9" s="189" t="s">
        <v>65</v>
      </c>
      <c r="G9" s="88" t="s">
        <v>74</v>
      </c>
      <c r="H9" s="88" t="s">
        <v>67</v>
      </c>
      <c r="I9" s="190" t="s">
        <v>68</v>
      </c>
      <c r="J9" s="180"/>
      <c r="K9" s="79">
        <v>5</v>
      </c>
      <c r="L9" s="79">
        <v>0</v>
      </c>
      <c r="M9" s="79">
        <v>38</v>
      </c>
      <c r="N9" s="89">
        <v>4</v>
      </c>
      <c r="O9" s="90">
        <v>0</v>
      </c>
      <c r="P9" s="91">
        <f>N9+O9</f>
        <v>4</v>
      </c>
      <c r="Q9" s="80">
        <f>IFERROR(P9/M9,"-")</f>
        <v>0.10526315789474</v>
      </c>
      <c r="R9" s="79">
        <v>0</v>
      </c>
      <c r="S9" s="79">
        <v>0</v>
      </c>
      <c r="T9" s="80">
        <f>IFERROR(R9/(P9),"-")</f>
        <v>0</v>
      </c>
      <c r="U9" s="186"/>
      <c r="V9" s="82">
        <v>0</v>
      </c>
      <c r="W9" s="80">
        <f>IF(P9=0,"-",V9/P9)</f>
        <v>0</v>
      </c>
      <c r="X9" s="185">
        <v>0</v>
      </c>
      <c r="Y9" s="186">
        <f>IFERROR(X9/P9,"-")</f>
        <v>0</v>
      </c>
      <c r="Z9" s="186" t="str">
        <f>IFERROR(X9/V9,"-")</f>
        <v>-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2</v>
      </c>
      <c r="BF9" s="111">
        <f>IF(P9=0,"",IF(BE9=0,"",(BE9/P9)))</f>
        <v>0.5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>
        <v>1</v>
      </c>
      <c r="BX9" s="125">
        <f>IF(P9=0,"",IF(BW9=0,"",(BW9/P9)))</f>
        <v>0.25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1</v>
      </c>
      <c r="CG9" s="132">
        <f>IF(P9=0,"",IF(CF9=0,"",(CF9/P9)))</f>
        <v>0.25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75</v>
      </c>
      <c r="C10" s="189"/>
      <c r="D10" s="189" t="s">
        <v>76</v>
      </c>
      <c r="E10" s="189" t="s">
        <v>76</v>
      </c>
      <c r="F10" s="189" t="s">
        <v>77</v>
      </c>
      <c r="G10" s="88" t="s">
        <v>78</v>
      </c>
      <c r="H10" s="88"/>
      <c r="I10" s="88"/>
      <c r="J10" s="180"/>
      <c r="K10" s="79">
        <v>144</v>
      </c>
      <c r="L10" s="79">
        <v>106</v>
      </c>
      <c r="M10" s="79">
        <v>17</v>
      </c>
      <c r="N10" s="89">
        <v>29</v>
      </c>
      <c r="O10" s="90">
        <v>0</v>
      </c>
      <c r="P10" s="91">
        <f>N10+O10</f>
        <v>29</v>
      </c>
      <c r="Q10" s="80">
        <f>IFERROR(P10/M10,"-")</f>
        <v>1.7058823529412</v>
      </c>
      <c r="R10" s="79">
        <v>3</v>
      </c>
      <c r="S10" s="79">
        <v>4</v>
      </c>
      <c r="T10" s="80">
        <f>IFERROR(R10/(P10),"-")</f>
        <v>0.10344827586207</v>
      </c>
      <c r="U10" s="186"/>
      <c r="V10" s="82">
        <v>7</v>
      </c>
      <c r="W10" s="80">
        <f>IF(P10=0,"-",V10/P10)</f>
        <v>0.24137931034483</v>
      </c>
      <c r="X10" s="185">
        <v>220000</v>
      </c>
      <c r="Y10" s="186">
        <f>IFERROR(X10/P10,"-")</f>
        <v>7586.2068965517</v>
      </c>
      <c r="Z10" s="186">
        <f>IFERROR(X10/V10,"-")</f>
        <v>31428.571428571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6</v>
      </c>
      <c r="BF10" s="111">
        <f>IF(P10=0,"",IF(BE10=0,"",(BE10/P10)))</f>
        <v>0.20689655172414</v>
      </c>
      <c r="BG10" s="110">
        <v>2</v>
      </c>
      <c r="BH10" s="112">
        <f>IFERROR(BG10/BE10,"-")</f>
        <v>0.33333333333333</v>
      </c>
      <c r="BI10" s="113">
        <v>13000</v>
      </c>
      <c r="BJ10" s="114">
        <f>IFERROR(BI10/BE10,"-")</f>
        <v>2166.6666666667</v>
      </c>
      <c r="BK10" s="115">
        <v>1</v>
      </c>
      <c r="BL10" s="115"/>
      <c r="BM10" s="115">
        <v>1</v>
      </c>
      <c r="BN10" s="117">
        <v>14</v>
      </c>
      <c r="BO10" s="118">
        <f>IF(P10=0,"",IF(BN10=0,"",(BN10/P10)))</f>
        <v>0.48275862068966</v>
      </c>
      <c r="BP10" s="119">
        <v>2</v>
      </c>
      <c r="BQ10" s="120">
        <f>IFERROR(BP10/BN10,"-")</f>
        <v>0.14285714285714</v>
      </c>
      <c r="BR10" s="121">
        <v>76000</v>
      </c>
      <c r="BS10" s="122">
        <f>IFERROR(BR10/BN10,"-")</f>
        <v>5428.5714285714</v>
      </c>
      <c r="BT10" s="123"/>
      <c r="BU10" s="123">
        <v>1</v>
      </c>
      <c r="BV10" s="123">
        <v>1</v>
      </c>
      <c r="BW10" s="124">
        <v>8</v>
      </c>
      <c r="BX10" s="125">
        <f>IF(P10=0,"",IF(BW10=0,"",(BW10/P10)))</f>
        <v>0.27586206896552</v>
      </c>
      <c r="BY10" s="126">
        <v>2</v>
      </c>
      <c r="BZ10" s="127">
        <f>IFERROR(BY10/BW10,"-")</f>
        <v>0.25</v>
      </c>
      <c r="CA10" s="128">
        <v>1141000</v>
      </c>
      <c r="CB10" s="129">
        <f>IFERROR(CA10/BW10,"-")</f>
        <v>142625</v>
      </c>
      <c r="CC10" s="130"/>
      <c r="CD10" s="130"/>
      <c r="CE10" s="130">
        <v>2</v>
      </c>
      <c r="CF10" s="131">
        <v>1</v>
      </c>
      <c r="CG10" s="132">
        <f>IF(P10=0,"",IF(CF10=0,"",(CF10/P10)))</f>
        <v>0.03448275862069</v>
      </c>
      <c r="CH10" s="133">
        <v>1</v>
      </c>
      <c r="CI10" s="134">
        <f>IFERROR(CH10/CF10,"-")</f>
        <v>1</v>
      </c>
      <c r="CJ10" s="135">
        <v>168000</v>
      </c>
      <c r="CK10" s="136">
        <f>IFERROR(CJ10/CF10,"-")</f>
        <v>168000</v>
      </c>
      <c r="CL10" s="137"/>
      <c r="CM10" s="137"/>
      <c r="CN10" s="137">
        <v>1</v>
      </c>
      <c r="CO10" s="138">
        <v>7</v>
      </c>
      <c r="CP10" s="139">
        <v>220000</v>
      </c>
      <c r="CQ10" s="139">
        <v>883000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>
        <f>AB11</f>
        <v>0.065833333333333</v>
      </c>
      <c r="B11" s="189" t="s">
        <v>79</v>
      </c>
      <c r="C11" s="189"/>
      <c r="D11" s="189"/>
      <c r="E11" s="189" t="s">
        <v>80</v>
      </c>
      <c r="F11" s="189" t="s">
        <v>65</v>
      </c>
      <c r="G11" s="88" t="s">
        <v>81</v>
      </c>
      <c r="H11" s="88" t="s">
        <v>82</v>
      </c>
      <c r="I11" s="190" t="s">
        <v>68</v>
      </c>
      <c r="J11" s="180">
        <v>1200000</v>
      </c>
      <c r="K11" s="79">
        <v>18</v>
      </c>
      <c r="L11" s="79">
        <v>0</v>
      </c>
      <c r="M11" s="79">
        <v>75</v>
      </c>
      <c r="N11" s="89">
        <v>8</v>
      </c>
      <c r="O11" s="90">
        <v>0</v>
      </c>
      <c r="P11" s="91">
        <f>N11+O11</f>
        <v>8</v>
      </c>
      <c r="Q11" s="80">
        <f>IFERROR(P11/M11,"-")</f>
        <v>0.10666666666667</v>
      </c>
      <c r="R11" s="79">
        <v>1</v>
      </c>
      <c r="S11" s="79">
        <v>4</v>
      </c>
      <c r="T11" s="80">
        <f>IFERROR(R11/(P11),"-")</f>
        <v>0.125</v>
      </c>
      <c r="U11" s="186">
        <f>IFERROR(J11/SUM(N11:O16),"-")</f>
        <v>34285.714285714</v>
      </c>
      <c r="V11" s="82">
        <v>3</v>
      </c>
      <c r="W11" s="80">
        <f>IF(P11=0,"-",V11/P11)</f>
        <v>0.375</v>
      </c>
      <c r="X11" s="185">
        <v>39000</v>
      </c>
      <c r="Y11" s="186">
        <f>IFERROR(X11/P11,"-")</f>
        <v>4875</v>
      </c>
      <c r="Z11" s="186">
        <f>IFERROR(X11/V11,"-")</f>
        <v>13000</v>
      </c>
      <c r="AA11" s="180">
        <f>SUM(X11:X16)-SUM(J11:J16)</f>
        <v>-1121000</v>
      </c>
      <c r="AB11" s="83">
        <f>SUM(X11:X16)/SUM(J11:J16)</f>
        <v>0.065833333333333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4</v>
      </c>
      <c r="BF11" s="111">
        <f>IF(P11=0,"",IF(BE11=0,"",(BE11/P11)))</f>
        <v>0.5</v>
      </c>
      <c r="BG11" s="110">
        <v>2</v>
      </c>
      <c r="BH11" s="112">
        <f>IFERROR(BG11/BE11,"-")</f>
        <v>0.5</v>
      </c>
      <c r="BI11" s="113">
        <v>26000</v>
      </c>
      <c r="BJ11" s="114">
        <f>IFERROR(BI11/BE11,"-")</f>
        <v>6500</v>
      </c>
      <c r="BK11" s="115">
        <v>1</v>
      </c>
      <c r="BL11" s="115"/>
      <c r="BM11" s="115">
        <v>1</v>
      </c>
      <c r="BN11" s="117">
        <v>3</v>
      </c>
      <c r="BO11" s="118">
        <f>IF(P11=0,"",IF(BN11=0,"",(BN11/P11)))</f>
        <v>0.375</v>
      </c>
      <c r="BP11" s="119">
        <v>1</v>
      </c>
      <c r="BQ11" s="120">
        <f>IFERROR(BP11/BN11,"-")</f>
        <v>0.33333333333333</v>
      </c>
      <c r="BR11" s="121">
        <v>13000</v>
      </c>
      <c r="BS11" s="122">
        <f>IFERROR(BR11/BN11,"-")</f>
        <v>4333.3333333333</v>
      </c>
      <c r="BT11" s="123"/>
      <c r="BU11" s="123">
        <v>1</v>
      </c>
      <c r="BV11" s="123"/>
      <c r="BW11" s="124">
        <v>1</v>
      </c>
      <c r="BX11" s="125">
        <f>IF(P11=0,"",IF(BW11=0,"",(BW11/P11)))</f>
        <v>0.125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3</v>
      </c>
      <c r="CP11" s="139">
        <v>39000</v>
      </c>
      <c r="CQ11" s="139">
        <v>21000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83</v>
      </c>
      <c r="C12" s="189"/>
      <c r="D12" s="189"/>
      <c r="E12" s="189" t="s">
        <v>80</v>
      </c>
      <c r="F12" s="189" t="s">
        <v>77</v>
      </c>
      <c r="G12" s="88"/>
      <c r="H12" s="88"/>
      <c r="I12" s="88"/>
      <c r="J12" s="180"/>
      <c r="K12" s="79">
        <v>56</v>
      </c>
      <c r="L12" s="79">
        <v>42</v>
      </c>
      <c r="M12" s="79">
        <v>6</v>
      </c>
      <c r="N12" s="89">
        <v>7</v>
      </c>
      <c r="O12" s="90">
        <v>0</v>
      </c>
      <c r="P12" s="91">
        <f>N12+O12</f>
        <v>7</v>
      </c>
      <c r="Q12" s="80">
        <f>IFERROR(P12/M12,"-")</f>
        <v>1.1666666666667</v>
      </c>
      <c r="R12" s="79">
        <v>0</v>
      </c>
      <c r="S12" s="79">
        <v>3</v>
      </c>
      <c r="T12" s="80">
        <f>IFERROR(R12/(P12),"-")</f>
        <v>0</v>
      </c>
      <c r="U12" s="186"/>
      <c r="V12" s="82">
        <v>0</v>
      </c>
      <c r="W12" s="80">
        <f>IF(P12=0,"-",V12/P12)</f>
        <v>0</v>
      </c>
      <c r="X12" s="185">
        <v>0</v>
      </c>
      <c r="Y12" s="186">
        <f>IFERROR(X12/P12,"-")</f>
        <v>0</v>
      </c>
      <c r="Z12" s="186" t="str">
        <f>IFERROR(X12/V12,"-")</f>
        <v>-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0.14285714285714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2</v>
      </c>
      <c r="BO12" s="118">
        <f>IF(P12=0,"",IF(BN12=0,"",(BN12/P12)))</f>
        <v>0.28571428571429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4</v>
      </c>
      <c r="BX12" s="125">
        <f>IF(P12=0,"",IF(BW12=0,"",(BW12/P12)))</f>
        <v>0.57142857142857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84</v>
      </c>
      <c r="C13" s="189"/>
      <c r="D13" s="189" t="s">
        <v>85</v>
      </c>
      <c r="E13" s="189" t="s">
        <v>86</v>
      </c>
      <c r="F13" s="189" t="s">
        <v>65</v>
      </c>
      <c r="G13" s="88" t="s">
        <v>87</v>
      </c>
      <c r="H13" s="88" t="s">
        <v>88</v>
      </c>
      <c r="I13" s="88" t="s">
        <v>89</v>
      </c>
      <c r="J13" s="180"/>
      <c r="K13" s="79">
        <v>10</v>
      </c>
      <c r="L13" s="79">
        <v>0</v>
      </c>
      <c r="M13" s="79">
        <v>38</v>
      </c>
      <c r="N13" s="89">
        <v>4</v>
      </c>
      <c r="O13" s="90">
        <v>0</v>
      </c>
      <c r="P13" s="91">
        <f>N13+O13</f>
        <v>4</v>
      </c>
      <c r="Q13" s="80">
        <f>IFERROR(P13/M13,"-")</f>
        <v>0.10526315789474</v>
      </c>
      <c r="R13" s="79">
        <v>0</v>
      </c>
      <c r="S13" s="79">
        <v>2</v>
      </c>
      <c r="T13" s="80">
        <f>IFERROR(R13/(P13),"-")</f>
        <v>0</v>
      </c>
      <c r="U13" s="186"/>
      <c r="V13" s="82">
        <v>1</v>
      </c>
      <c r="W13" s="80">
        <f>IF(P13=0,"-",V13/P13)</f>
        <v>0.25</v>
      </c>
      <c r="X13" s="185">
        <v>19000</v>
      </c>
      <c r="Y13" s="186">
        <f>IFERROR(X13/P13,"-")</f>
        <v>4750</v>
      </c>
      <c r="Z13" s="186">
        <f>IFERROR(X13/V13,"-")</f>
        <v>19000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2</v>
      </c>
      <c r="BF13" s="111">
        <f>IF(P13=0,"",IF(BE13=0,"",(BE13/P13)))</f>
        <v>0.5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>
        <v>2</v>
      </c>
      <c r="BX13" s="125">
        <f>IF(P13=0,"",IF(BW13=0,"",(BW13/P13)))</f>
        <v>0.5</v>
      </c>
      <c r="BY13" s="126">
        <v>1</v>
      </c>
      <c r="BZ13" s="127">
        <f>IFERROR(BY13/BW13,"-")</f>
        <v>0.5</v>
      </c>
      <c r="CA13" s="128">
        <v>19000</v>
      </c>
      <c r="CB13" s="129">
        <f>IFERROR(CA13/BW13,"-")</f>
        <v>9500</v>
      </c>
      <c r="CC13" s="130"/>
      <c r="CD13" s="130"/>
      <c r="CE13" s="130">
        <v>1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19000</v>
      </c>
      <c r="CQ13" s="139">
        <v>19000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90</v>
      </c>
      <c r="C14" s="189"/>
      <c r="D14" s="189" t="s">
        <v>85</v>
      </c>
      <c r="E14" s="189" t="s">
        <v>91</v>
      </c>
      <c r="F14" s="189" t="s">
        <v>77</v>
      </c>
      <c r="G14" s="88"/>
      <c r="H14" s="88"/>
      <c r="I14" s="88"/>
      <c r="J14" s="180"/>
      <c r="K14" s="79">
        <v>37</v>
      </c>
      <c r="L14" s="79">
        <v>30</v>
      </c>
      <c r="M14" s="79">
        <v>0</v>
      </c>
      <c r="N14" s="89">
        <v>6</v>
      </c>
      <c r="O14" s="90">
        <v>0</v>
      </c>
      <c r="P14" s="91">
        <f>N14+O14</f>
        <v>6</v>
      </c>
      <c r="Q14" s="80" t="str">
        <f>IFERROR(P14/M14,"-")</f>
        <v>-</v>
      </c>
      <c r="R14" s="79">
        <v>0</v>
      </c>
      <c r="S14" s="79">
        <v>2</v>
      </c>
      <c r="T14" s="80">
        <f>IFERROR(R14/(P14),"-")</f>
        <v>0</v>
      </c>
      <c r="U14" s="186"/>
      <c r="V14" s="82">
        <v>0</v>
      </c>
      <c r="W14" s="80">
        <f>IF(P14=0,"-",V14/P14)</f>
        <v>0</v>
      </c>
      <c r="X14" s="185">
        <v>0</v>
      </c>
      <c r="Y14" s="186">
        <f>IFERROR(X14/P14,"-")</f>
        <v>0</v>
      </c>
      <c r="Z14" s="186" t="str">
        <f>IFERROR(X14/V14,"-")</f>
        <v>-</v>
      </c>
      <c r="AA14" s="180"/>
      <c r="AB14" s="83"/>
      <c r="AC14" s="77"/>
      <c r="AD14" s="92">
        <v>1</v>
      </c>
      <c r="AE14" s="93">
        <f>IF(P14=0,"",IF(AD14=0,"",(AD14/P14)))</f>
        <v>0.16666666666667</v>
      </c>
      <c r="AF14" s="92"/>
      <c r="AG14" s="94">
        <f>IFERROR(AF14/AD14,"-")</f>
        <v>0</v>
      </c>
      <c r="AH14" s="95"/>
      <c r="AI14" s="96">
        <f>IFERROR(AH14/AD14,"-")</f>
        <v>0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3</v>
      </c>
      <c r="BF14" s="111">
        <f>IF(P14=0,"",IF(BE14=0,"",(BE14/P14)))</f>
        <v>0.5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2</v>
      </c>
      <c r="BO14" s="118">
        <f>IF(P14=0,"",IF(BN14=0,"",(BN14/P14)))</f>
        <v>0.33333333333333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92</v>
      </c>
      <c r="C15" s="189"/>
      <c r="D15" s="189" t="s">
        <v>63</v>
      </c>
      <c r="E15" s="189" t="s">
        <v>64</v>
      </c>
      <c r="F15" s="189" t="s">
        <v>93</v>
      </c>
      <c r="G15" s="88" t="s">
        <v>87</v>
      </c>
      <c r="H15" s="88" t="s">
        <v>88</v>
      </c>
      <c r="I15" s="190" t="s">
        <v>94</v>
      </c>
      <c r="J15" s="180"/>
      <c r="K15" s="79">
        <v>16</v>
      </c>
      <c r="L15" s="79">
        <v>0</v>
      </c>
      <c r="M15" s="79">
        <v>61</v>
      </c>
      <c r="N15" s="89">
        <v>6</v>
      </c>
      <c r="O15" s="90">
        <v>0</v>
      </c>
      <c r="P15" s="91">
        <f>N15+O15</f>
        <v>6</v>
      </c>
      <c r="Q15" s="80">
        <f>IFERROR(P15/M15,"-")</f>
        <v>0.098360655737705</v>
      </c>
      <c r="R15" s="79">
        <v>1</v>
      </c>
      <c r="S15" s="79">
        <v>2</v>
      </c>
      <c r="T15" s="80">
        <f>IFERROR(R15/(P15),"-")</f>
        <v>0.16666666666667</v>
      </c>
      <c r="U15" s="186"/>
      <c r="V15" s="82">
        <v>2</v>
      </c>
      <c r="W15" s="80">
        <f>IF(P15=0,"-",V15/P15)</f>
        <v>0.33333333333333</v>
      </c>
      <c r="X15" s="185">
        <v>10000</v>
      </c>
      <c r="Y15" s="186">
        <f>IFERROR(X15/P15,"-")</f>
        <v>1666.6666666667</v>
      </c>
      <c r="Z15" s="186">
        <f>IFERROR(X15/V15,"-")</f>
        <v>5000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0.16666666666667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4</v>
      </c>
      <c r="BO15" s="118">
        <f>IF(P15=0,"",IF(BN15=0,"",(BN15/P15)))</f>
        <v>0.66666666666667</v>
      </c>
      <c r="BP15" s="119">
        <v>2</v>
      </c>
      <c r="BQ15" s="120">
        <f>IFERROR(BP15/BN15,"-")</f>
        <v>0.5</v>
      </c>
      <c r="BR15" s="121">
        <v>54000</v>
      </c>
      <c r="BS15" s="122">
        <f>IFERROR(BR15/BN15,"-")</f>
        <v>13500</v>
      </c>
      <c r="BT15" s="123"/>
      <c r="BU15" s="123">
        <v>1</v>
      </c>
      <c r="BV15" s="123">
        <v>1</v>
      </c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>
        <v>1</v>
      </c>
      <c r="CG15" s="132">
        <f>IF(P15=0,"",IF(CF15=0,"",(CF15/P15)))</f>
        <v>0.16666666666667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2</v>
      </c>
      <c r="CP15" s="139">
        <v>10000</v>
      </c>
      <c r="CQ15" s="139">
        <v>44000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95</v>
      </c>
      <c r="C16" s="189"/>
      <c r="D16" s="189" t="s">
        <v>63</v>
      </c>
      <c r="E16" s="189" t="s">
        <v>64</v>
      </c>
      <c r="F16" s="189" t="s">
        <v>77</v>
      </c>
      <c r="G16" s="88"/>
      <c r="H16" s="88"/>
      <c r="I16" s="88"/>
      <c r="J16" s="180"/>
      <c r="K16" s="79">
        <v>52</v>
      </c>
      <c r="L16" s="79">
        <v>24</v>
      </c>
      <c r="M16" s="79">
        <v>1</v>
      </c>
      <c r="N16" s="89">
        <v>4</v>
      </c>
      <c r="O16" s="90">
        <v>0</v>
      </c>
      <c r="P16" s="91">
        <f>N16+O16</f>
        <v>4</v>
      </c>
      <c r="Q16" s="80">
        <f>IFERROR(P16/M16,"-")</f>
        <v>4</v>
      </c>
      <c r="R16" s="79">
        <v>1</v>
      </c>
      <c r="S16" s="79">
        <v>2</v>
      </c>
      <c r="T16" s="80">
        <f>IFERROR(R16/(P16),"-")</f>
        <v>0.25</v>
      </c>
      <c r="U16" s="186"/>
      <c r="V16" s="82">
        <v>3</v>
      </c>
      <c r="W16" s="80">
        <f>IF(P16=0,"-",V16/P16)</f>
        <v>0.75</v>
      </c>
      <c r="X16" s="185">
        <v>11000</v>
      </c>
      <c r="Y16" s="186">
        <f>IFERROR(X16/P16,"-")</f>
        <v>2750</v>
      </c>
      <c r="Z16" s="186">
        <f>IFERROR(X16/V16,"-")</f>
        <v>3666.6666666667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2</v>
      </c>
      <c r="BO16" s="118">
        <f>IF(P16=0,"",IF(BN16=0,"",(BN16/P16)))</f>
        <v>0.5</v>
      </c>
      <c r="BP16" s="119">
        <v>2</v>
      </c>
      <c r="BQ16" s="120">
        <f>IFERROR(BP16/BN16,"-")</f>
        <v>1</v>
      </c>
      <c r="BR16" s="121">
        <v>10000</v>
      </c>
      <c r="BS16" s="122">
        <f>IFERROR(BR16/BN16,"-")</f>
        <v>5000</v>
      </c>
      <c r="BT16" s="123">
        <v>1</v>
      </c>
      <c r="BU16" s="123">
        <v>1</v>
      </c>
      <c r="BV16" s="123"/>
      <c r="BW16" s="124">
        <v>2</v>
      </c>
      <c r="BX16" s="125">
        <f>IF(P16=0,"",IF(BW16=0,"",(BW16/P16)))</f>
        <v>0.5</v>
      </c>
      <c r="BY16" s="126">
        <v>1</v>
      </c>
      <c r="BZ16" s="127">
        <f>IFERROR(BY16/BW16,"-")</f>
        <v>0.5</v>
      </c>
      <c r="CA16" s="128">
        <v>1000</v>
      </c>
      <c r="CB16" s="129">
        <f>IFERROR(CA16/BW16,"-")</f>
        <v>500</v>
      </c>
      <c r="CC16" s="130">
        <v>1</v>
      </c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3</v>
      </c>
      <c r="CP16" s="139">
        <v>11000</v>
      </c>
      <c r="CQ16" s="139">
        <v>5000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0</v>
      </c>
      <c r="B17" s="189" t="s">
        <v>96</v>
      </c>
      <c r="C17" s="189"/>
      <c r="D17" s="189"/>
      <c r="E17" s="189" t="s">
        <v>80</v>
      </c>
      <c r="F17" s="189" t="s">
        <v>65</v>
      </c>
      <c r="G17" s="88" t="s">
        <v>97</v>
      </c>
      <c r="H17" s="88" t="s">
        <v>82</v>
      </c>
      <c r="I17" s="190" t="s">
        <v>98</v>
      </c>
      <c r="J17" s="180">
        <v>660000</v>
      </c>
      <c r="K17" s="79">
        <v>0</v>
      </c>
      <c r="L17" s="79">
        <v>0</v>
      </c>
      <c r="M17" s="79">
        <v>5</v>
      </c>
      <c r="N17" s="89">
        <v>0</v>
      </c>
      <c r="O17" s="90">
        <v>0</v>
      </c>
      <c r="P17" s="91">
        <f>N17+O17</f>
        <v>0</v>
      </c>
      <c r="Q17" s="80">
        <f>IFERROR(P17/M17,"-")</f>
        <v>0</v>
      </c>
      <c r="R17" s="79">
        <v>0</v>
      </c>
      <c r="S17" s="79">
        <v>0</v>
      </c>
      <c r="T17" s="80" t="str">
        <f>IFERROR(R17/(P17),"-")</f>
        <v>-</v>
      </c>
      <c r="U17" s="186" t="str">
        <f>IFERROR(J17/SUM(N17:O18),"-")</f>
        <v>-</v>
      </c>
      <c r="V17" s="82">
        <v>0</v>
      </c>
      <c r="W17" s="80" t="str">
        <f>IF(P17=0,"-",V17/P17)</f>
        <v>-</v>
      </c>
      <c r="X17" s="185">
        <v>0</v>
      </c>
      <c r="Y17" s="186" t="str">
        <f>IFERROR(X17/P17,"-")</f>
        <v>-</v>
      </c>
      <c r="Z17" s="186" t="str">
        <f>IFERROR(X17/V17,"-")</f>
        <v>-</v>
      </c>
      <c r="AA17" s="180">
        <f>SUM(X17:X18)-SUM(J17:J18)</f>
        <v>-660000</v>
      </c>
      <c r="AB17" s="83">
        <f>SUM(X17:X18)/SUM(J17:J18)</f>
        <v>0</v>
      </c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99</v>
      </c>
      <c r="C18" s="189"/>
      <c r="D18" s="189"/>
      <c r="E18" s="189" t="s">
        <v>80</v>
      </c>
      <c r="F18" s="189" t="s">
        <v>77</v>
      </c>
      <c r="G18" s="88"/>
      <c r="H18" s="88"/>
      <c r="I18" s="88"/>
      <c r="J18" s="180"/>
      <c r="K18" s="79">
        <v>2</v>
      </c>
      <c r="L18" s="79">
        <v>2</v>
      </c>
      <c r="M18" s="79">
        <v>0</v>
      </c>
      <c r="N18" s="89">
        <v>0</v>
      </c>
      <c r="O18" s="90">
        <v>0</v>
      </c>
      <c r="P18" s="91">
        <f>N18+O18</f>
        <v>0</v>
      </c>
      <c r="Q18" s="80" t="str">
        <f>IFERROR(P18/M18,"-")</f>
        <v>-</v>
      </c>
      <c r="R18" s="79">
        <v>0</v>
      </c>
      <c r="S18" s="79">
        <v>0</v>
      </c>
      <c r="T18" s="80" t="str">
        <f>IFERROR(R18/(P18),"-")</f>
        <v>-</v>
      </c>
      <c r="U18" s="186"/>
      <c r="V18" s="82">
        <v>0</v>
      </c>
      <c r="W18" s="80" t="str">
        <f>IF(P18=0,"-",V18/P18)</f>
        <v>-</v>
      </c>
      <c r="X18" s="185">
        <v>0</v>
      </c>
      <c r="Y18" s="186" t="str">
        <f>IFERROR(X18/P18,"-")</f>
        <v>-</v>
      </c>
      <c r="Z18" s="186" t="str">
        <f>IFERROR(X18/V18,"-")</f>
        <v>-</v>
      </c>
      <c r="AA18" s="180"/>
      <c r="AB18" s="83"/>
      <c r="AC18" s="77"/>
      <c r="AD18" s="92"/>
      <c r="AE18" s="93" t="str">
        <f>IF(P18=0,"",IF(AD18=0,"",(AD18/P18)))</f>
        <v/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 t="str">
        <f>IF(P18=0,"",IF(AM18=0,"",(AM18/P18)))</f>
        <v/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 t="str">
        <f>IF(P18=0,"",IF(AV18=0,"",(AV18/P18)))</f>
        <v/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 t="str">
        <f>IF(P18=0,"",IF(BE18=0,"",(BE18/P18)))</f>
        <v/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 t="str">
        <f>IF(P18=0,"",IF(BN18=0,"",(BN18/P18)))</f>
        <v/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/>
      <c r="BX18" s="125" t="str">
        <f>IF(P18=0,"",IF(BW18=0,"",(BW18/P18)))</f>
        <v/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 t="str">
        <f>IF(P18=0,"",IF(CF18=0,"",(CF18/P18)))</f>
        <v/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>
        <f>AB19</f>
        <v>0.045238095238095</v>
      </c>
      <c r="B19" s="189" t="s">
        <v>100</v>
      </c>
      <c r="C19" s="189"/>
      <c r="D19" s="189"/>
      <c r="E19" s="189" t="s">
        <v>80</v>
      </c>
      <c r="F19" s="189" t="s">
        <v>65</v>
      </c>
      <c r="G19" s="88" t="s">
        <v>101</v>
      </c>
      <c r="H19" s="88" t="s">
        <v>82</v>
      </c>
      <c r="I19" s="191" t="s">
        <v>102</v>
      </c>
      <c r="J19" s="180">
        <v>420000</v>
      </c>
      <c r="K19" s="79">
        <v>11</v>
      </c>
      <c r="L19" s="79">
        <v>0</v>
      </c>
      <c r="M19" s="79">
        <v>24</v>
      </c>
      <c r="N19" s="89">
        <v>2</v>
      </c>
      <c r="O19" s="90">
        <v>0</v>
      </c>
      <c r="P19" s="91">
        <f>N19+O19</f>
        <v>2</v>
      </c>
      <c r="Q19" s="80">
        <f>IFERROR(P19/M19,"-")</f>
        <v>0.083333333333333</v>
      </c>
      <c r="R19" s="79">
        <v>0</v>
      </c>
      <c r="S19" s="79">
        <v>1</v>
      </c>
      <c r="T19" s="80">
        <f>IFERROR(R19/(P19),"-")</f>
        <v>0</v>
      </c>
      <c r="U19" s="186">
        <f>IFERROR(J19/SUM(N19:O20),"-")</f>
        <v>84000</v>
      </c>
      <c r="V19" s="82">
        <v>1</v>
      </c>
      <c r="W19" s="80">
        <f>IF(P19=0,"-",V19/P19)</f>
        <v>0.5</v>
      </c>
      <c r="X19" s="185">
        <v>19000</v>
      </c>
      <c r="Y19" s="186">
        <f>IFERROR(X19/P19,"-")</f>
        <v>9500</v>
      </c>
      <c r="Z19" s="186">
        <f>IFERROR(X19/V19,"-")</f>
        <v>19000</v>
      </c>
      <c r="AA19" s="180">
        <f>SUM(X19:X20)-SUM(J19:J20)</f>
        <v>-401000</v>
      </c>
      <c r="AB19" s="83">
        <f>SUM(X19:X20)/SUM(J19:J20)</f>
        <v>0.045238095238095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1</v>
      </c>
      <c r="BF19" s="111">
        <f>IF(P19=0,"",IF(BE19=0,"",(BE19/P19)))</f>
        <v>0.5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1</v>
      </c>
      <c r="BO19" s="118">
        <f>IF(P19=0,"",IF(BN19=0,"",(BN19/P19)))</f>
        <v>0.5</v>
      </c>
      <c r="BP19" s="119">
        <v>1</v>
      </c>
      <c r="BQ19" s="120">
        <f>IFERROR(BP19/BN19,"-")</f>
        <v>1</v>
      </c>
      <c r="BR19" s="121">
        <v>19000</v>
      </c>
      <c r="BS19" s="122">
        <f>IFERROR(BR19/BN19,"-")</f>
        <v>19000</v>
      </c>
      <c r="BT19" s="123"/>
      <c r="BU19" s="123"/>
      <c r="BV19" s="123">
        <v>1</v>
      </c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19000</v>
      </c>
      <c r="CQ19" s="139">
        <v>19000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103</v>
      </c>
      <c r="C20" s="189"/>
      <c r="D20" s="189"/>
      <c r="E20" s="189" t="s">
        <v>80</v>
      </c>
      <c r="F20" s="189" t="s">
        <v>77</v>
      </c>
      <c r="G20" s="88"/>
      <c r="H20" s="88"/>
      <c r="I20" s="88"/>
      <c r="J20" s="180"/>
      <c r="K20" s="79">
        <v>34</v>
      </c>
      <c r="L20" s="79">
        <v>21</v>
      </c>
      <c r="M20" s="79">
        <v>2</v>
      </c>
      <c r="N20" s="89">
        <v>3</v>
      </c>
      <c r="O20" s="90">
        <v>0</v>
      </c>
      <c r="P20" s="91">
        <f>N20+O20</f>
        <v>3</v>
      </c>
      <c r="Q20" s="80">
        <f>IFERROR(P20/M20,"-")</f>
        <v>1.5</v>
      </c>
      <c r="R20" s="79">
        <v>0</v>
      </c>
      <c r="S20" s="79">
        <v>0</v>
      </c>
      <c r="T20" s="80">
        <f>IFERROR(R20/(P20),"-")</f>
        <v>0</v>
      </c>
      <c r="U20" s="186"/>
      <c r="V20" s="82">
        <v>0</v>
      </c>
      <c r="W20" s="80">
        <f>IF(P20=0,"-",V20/P20)</f>
        <v>0</v>
      </c>
      <c r="X20" s="185">
        <v>0</v>
      </c>
      <c r="Y20" s="186">
        <f>IFERROR(X20/P20,"-")</f>
        <v>0</v>
      </c>
      <c r="Z20" s="186" t="str">
        <f>IFERROR(X20/V20,"-")</f>
        <v>-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2</v>
      </c>
      <c r="BO20" s="118">
        <f>IF(P20=0,"",IF(BN20=0,"",(BN20/P20)))</f>
        <v>0.66666666666667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1</v>
      </c>
      <c r="BX20" s="125">
        <f>IF(P20=0,"",IF(BW20=0,"",(BW20/P20)))</f>
        <v>0.33333333333333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>
        <f>AB21</f>
        <v>0.48511904761905</v>
      </c>
      <c r="B21" s="189" t="s">
        <v>104</v>
      </c>
      <c r="C21" s="189"/>
      <c r="D21" s="189" t="s">
        <v>63</v>
      </c>
      <c r="E21" s="189" t="s">
        <v>105</v>
      </c>
      <c r="F21" s="189" t="s">
        <v>65</v>
      </c>
      <c r="G21" s="88" t="s">
        <v>106</v>
      </c>
      <c r="H21" s="88" t="s">
        <v>107</v>
      </c>
      <c r="I21" s="88"/>
      <c r="J21" s="180">
        <v>336000</v>
      </c>
      <c r="K21" s="79">
        <v>12</v>
      </c>
      <c r="L21" s="79">
        <v>0</v>
      </c>
      <c r="M21" s="79">
        <v>38</v>
      </c>
      <c r="N21" s="89">
        <v>6</v>
      </c>
      <c r="O21" s="90">
        <v>0</v>
      </c>
      <c r="P21" s="91">
        <f>N21+O21</f>
        <v>6</v>
      </c>
      <c r="Q21" s="80">
        <f>IFERROR(P21/M21,"-")</f>
        <v>0.15789473684211</v>
      </c>
      <c r="R21" s="79">
        <v>0</v>
      </c>
      <c r="S21" s="79">
        <v>4</v>
      </c>
      <c r="T21" s="80">
        <f>IFERROR(R21/(P21),"-")</f>
        <v>0</v>
      </c>
      <c r="U21" s="186">
        <f>IFERROR(J21/SUM(N21:O25),"-")</f>
        <v>21000</v>
      </c>
      <c r="V21" s="82">
        <v>1</v>
      </c>
      <c r="W21" s="80">
        <f>IF(P21=0,"-",V21/P21)</f>
        <v>0.16666666666667</v>
      </c>
      <c r="X21" s="185">
        <v>2000</v>
      </c>
      <c r="Y21" s="186">
        <f>IFERROR(X21/P21,"-")</f>
        <v>333.33333333333</v>
      </c>
      <c r="Z21" s="186">
        <f>IFERROR(X21/V21,"-")</f>
        <v>2000</v>
      </c>
      <c r="AA21" s="180">
        <f>SUM(X21:X25)-SUM(J21:J25)</f>
        <v>-173000</v>
      </c>
      <c r="AB21" s="83">
        <f>SUM(X21:X25)/SUM(J21:J25)</f>
        <v>0.48511904761905</v>
      </c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1</v>
      </c>
      <c r="BF21" s="111">
        <f>IF(P21=0,"",IF(BE21=0,"",(BE21/P21)))</f>
        <v>0.16666666666667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3</v>
      </c>
      <c r="BO21" s="118">
        <f>IF(P21=0,"",IF(BN21=0,"",(BN21/P21)))</f>
        <v>0.5</v>
      </c>
      <c r="BP21" s="119">
        <v>1</v>
      </c>
      <c r="BQ21" s="120">
        <f>IFERROR(BP21/BN21,"-")</f>
        <v>0.33333333333333</v>
      </c>
      <c r="BR21" s="121">
        <v>2000</v>
      </c>
      <c r="BS21" s="122">
        <f>IFERROR(BR21/BN21,"-")</f>
        <v>666.66666666667</v>
      </c>
      <c r="BT21" s="123">
        <v>1</v>
      </c>
      <c r="BU21" s="123"/>
      <c r="BV21" s="123"/>
      <c r="BW21" s="124">
        <v>2</v>
      </c>
      <c r="BX21" s="125">
        <f>IF(P21=0,"",IF(BW21=0,"",(BW21/P21)))</f>
        <v>0.33333333333333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1</v>
      </c>
      <c r="CP21" s="139">
        <v>2000</v>
      </c>
      <c r="CQ21" s="139">
        <v>2000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108</v>
      </c>
      <c r="C22" s="189"/>
      <c r="D22" s="189" t="s">
        <v>85</v>
      </c>
      <c r="E22" s="189" t="s">
        <v>64</v>
      </c>
      <c r="F22" s="189" t="s">
        <v>65</v>
      </c>
      <c r="G22" s="88" t="s">
        <v>106</v>
      </c>
      <c r="H22" s="88" t="s">
        <v>107</v>
      </c>
      <c r="I22" s="88"/>
      <c r="J22" s="180"/>
      <c r="K22" s="79">
        <v>3</v>
      </c>
      <c r="L22" s="79">
        <v>0</v>
      </c>
      <c r="M22" s="79">
        <v>11</v>
      </c>
      <c r="N22" s="89">
        <v>0</v>
      </c>
      <c r="O22" s="90">
        <v>0</v>
      </c>
      <c r="P22" s="91">
        <f>N22+O22</f>
        <v>0</v>
      </c>
      <c r="Q22" s="80">
        <f>IFERROR(P22/M22,"-")</f>
        <v>0</v>
      </c>
      <c r="R22" s="79">
        <v>0</v>
      </c>
      <c r="S22" s="79">
        <v>0</v>
      </c>
      <c r="T22" s="80" t="str">
        <f>IFERROR(R22/(P22),"-")</f>
        <v>-</v>
      </c>
      <c r="U22" s="186"/>
      <c r="V22" s="82">
        <v>0</v>
      </c>
      <c r="W22" s="80" t="str">
        <f>IF(P22=0,"-",V22/P22)</f>
        <v>-</v>
      </c>
      <c r="X22" s="185">
        <v>0</v>
      </c>
      <c r="Y22" s="186" t="str">
        <f>IFERROR(X22/P22,"-")</f>
        <v>-</v>
      </c>
      <c r="Z22" s="186" t="str">
        <f>IFERROR(X22/V22,"-")</f>
        <v>-</v>
      </c>
      <c r="AA22" s="180"/>
      <c r="AB22" s="83"/>
      <c r="AC22" s="77"/>
      <c r="AD22" s="92"/>
      <c r="AE22" s="93" t="str">
        <f>IF(P22=0,"",IF(AD22=0,"",(AD22/P22)))</f>
        <v/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 t="str">
        <f>IF(P22=0,"",IF(AM22=0,"",(AM22/P22)))</f>
        <v/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 t="str">
        <f>IF(P22=0,"",IF(AV22=0,"",(AV22/P22)))</f>
        <v/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 t="str">
        <f>IF(P22=0,"",IF(BE22=0,"",(BE22/P22)))</f>
        <v/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 t="str">
        <f>IF(P22=0,"",IF(BN22=0,"",(BN22/P22)))</f>
        <v/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/>
      <c r="BX22" s="125" t="str">
        <f>IF(P22=0,"",IF(BW22=0,"",(BW22/P22)))</f>
        <v/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 t="str">
        <f>IF(P22=0,"",IF(CF22=0,"",(CF22/P22)))</f>
        <v/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109</v>
      </c>
      <c r="C23" s="189"/>
      <c r="D23" s="189" t="s">
        <v>110</v>
      </c>
      <c r="E23" s="189" t="s">
        <v>111</v>
      </c>
      <c r="F23" s="189" t="s">
        <v>65</v>
      </c>
      <c r="G23" s="88" t="s">
        <v>106</v>
      </c>
      <c r="H23" s="88" t="s">
        <v>107</v>
      </c>
      <c r="I23" s="88"/>
      <c r="J23" s="180"/>
      <c r="K23" s="79">
        <v>4</v>
      </c>
      <c r="L23" s="79">
        <v>0</v>
      </c>
      <c r="M23" s="79">
        <v>12</v>
      </c>
      <c r="N23" s="89">
        <v>1</v>
      </c>
      <c r="O23" s="90">
        <v>0</v>
      </c>
      <c r="P23" s="91">
        <f>N23+O23</f>
        <v>1</v>
      </c>
      <c r="Q23" s="80">
        <f>IFERROR(P23/M23,"-")</f>
        <v>0.083333333333333</v>
      </c>
      <c r="R23" s="79">
        <v>1</v>
      </c>
      <c r="S23" s="79">
        <v>0</v>
      </c>
      <c r="T23" s="80">
        <f>IFERROR(R23/(P23),"-")</f>
        <v>1</v>
      </c>
      <c r="U23" s="186"/>
      <c r="V23" s="82">
        <v>1</v>
      </c>
      <c r="W23" s="80">
        <f>IF(P23=0,"-",V23/P23)</f>
        <v>1</v>
      </c>
      <c r="X23" s="185">
        <v>54000</v>
      </c>
      <c r="Y23" s="186">
        <f>IFERROR(X23/P23,"-")</f>
        <v>54000</v>
      </c>
      <c r="Z23" s="186">
        <f>IFERROR(X23/V23,"-")</f>
        <v>54000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1</v>
      </c>
      <c r="BF23" s="111">
        <f>IF(P23=0,"",IF(BE23=0,"",(BE23/P23)))</f>
        <v>1</v>
      </c>
      <c r="BG23" s="110">
        <v>1</v>
      </c>
      <c r="BH23" s="112">
        <f>IFERROR(BG23/BE23,"-")</f>
        <v>1</v>
      </c>
      <c r="BI23" s="113">
        <v>54000</v>
      </c>
      <c r="BJ23" s="114">
        <f>IFERROR(BI23/BE23,"-")</f>
        <v>54000</v>
      </c>
      <c r="BK23" s="115"/>
      <c r="BL23" s="115"/>
      <c r="BM23" s="115">
        <v>1</v>
      </c>
      <c r="BN23" s="117"/>
      <c r="BO23" s="118">
        <f>IF(P23=0,"",IF(BN23=0,"",(BN23/P23)))</f>
        <v>0</v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1</v>
      </c>
      <c r="CP23" s="139">
        <v>54000</v>
      </c>
      <c r="CQ23" s="139">
        <v>54000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112</v>
      </c>
      <c r="C24" s="189"/>
      <c r="D24" s="189" t="s">
        <v>113</v>
      </c>
      <c r="E24" s="189" t="s">
        <v>114</v>
      </c>
      <c r="F24" s="189" t="s">
        <v>65</v>
      </c>
      <c r="G24" s="88" t="s">
        <v>106</v>
      </c>
      <c r="H24" s="88" t="s">
        <v>107</v>
      </c>
      <c r="I24" s="88"/>
      <c r="J24" s="180"/>
      <c r="K24" s="79">
        <v>1</v>
      </c>
      <c r="L24" s="79">
        <v>0</v>
      </c>
      <c r="M24" s="79">
        <v>12</v>
      </c>
      <c r="N24" s="89">
        <v>0</v>
      </c>
      <c r="O24" s="90">
        <v>0</v>
      </c>
      <c r="P24" s="91">
        <f>N24+O24</f>
        <v>0</v>
      </c>
      <c r="Q24" s="80">
        <f>IFERROR(P24/M24,"-")</f>
        <v>0</v>
      </c>
      <c r="R24" s="79">
        <v>0</v>
      </c>
      <c r="S24" s="79">
        <v>0</v>
      </c>
      <c r="T24" s="80" t="str">
        <f>IFERROR(R24/(P24),"-")</f>
        <v>-</v>
      </c>
      <c r="U24" s="186"/>
      <c r="V24" s="82">
        <v>0</v>
      </c>
      <c r="W24" s="80" t="str">
        <f>IF(P24=0,"-",V24/P24)</f>
        <v>-</v>
      </c>
      <c r="X24" s="185">
        <v>0</v>
      </c>
      <c r="Y24" s="186" t="str">
        <f>IFERROR(X24/P24,"-")</f>
        <v>-</v>
      </c>
      <c r="Z24" s="186" t="str">
        <f>IFERROR(X24/V24,"-")</f>
        <v>-</v>
      </c>
      <c r="AA24" s="180"/>
      <c r="AB24" s="83"/>
      <c r="AC24" s="77"/>
      <c r="AD24" s="92"/>
      <c r="AE24" s="93" t="str">
        <f>IF(P24=0,"",IF(AD24=0,"",(AD24/P24)))</f>
        <v/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 t="str">
        <f>IF(P24=0,"",IF(AM24=0,"",(AM24/P24)))</f>
        <v/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 t="str">
        <f>IF(P24=0,"",IF(AV24=0,"",(AV24/P24)))</f>
        <v/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 t="str">
        <f>IF(P24=0,"",IF(BE24=0,"",(BE24/P24)))</f>
        <v/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 t="str">
        <f>IF(P24=0,"",IF(BN24=0,"",(BN24/P24)))</f>
        <v/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/>
      <c r="BX24" s="125" t="str">
        <f>IF(P24=0,"",IF(BW24=0,"",(BW24/P24)))</f>
        <v/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 t="str">
        <f>IF(P24=0,"",IF(CF24=0,"",(CF24/P24)))</f>
        <v/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115</v>
      </c>
      <c r="C25" s="189"/>
      <c r="D25" s="189" t="s">
        <v>76</v>
      </c>
      <c r="E25" s="189" t="s">
        <v>76</v>
      </c>
      <c r="F25" s="189" t="s">
        <v>77</v>
      </c>
      <c r="G25" s="88" t="s">
        <v>78</v>
      </c>
      <c r="H25" s="88"/>
      <c r="I25" s="88"/>
      <c r="J25" s="180"/>
      <c r="K25" s="79">
        <v>124</v>
      </c>
      <c r="L25" s="79">
        <v>49</v>
      </c>
      <c r="M25" s="79">
        <v>11</v>
      </c>
      <c r="N25" s="89">
        <v>9</v>
      </c>
      <c r="O25" s="90">
        <v>0</v>
      </c>
      <c r="P25" s="91">
        <f>N25+O25</f>
        <v>9</v>
      </c>
      <c r="Q25" s="80">
        <f>IFERROR(P25/M25,"-")</f>
        <v>0.81818181818182</v>
      </c>
      <c r="R25" s="79">
        <v>4</v>
      </c>
      <c r="S25" s="79">
        <v>1</v>
      </c>
      <c r="T25" s="80">
        <f>IFERROR(R25/(P25),"-")</f>
        <v>0.44444444444444</v>
      </c>
      <c r="U25" s="186"/>
      <c r="V25" s="82">
        <v>5</v>
      </c>
      <c r="W25" s="80">
        <f>IF(P25=0,"-",V25/P25)</f>
        <v>0.55555555555556</v>
      </c>
      <c r="X25" s="185">
        <v>107000</v>
      </c>
      <c r="Y25" s="186">
        <f>IFERROR(X25/P25,"-")</f>
        <v>11888.888888889</v>
      </c>
      <c r="Z25" s="186">
        <f>IFERROR(X25/V25,"-")</f>
        <v>21400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7</v>
      </c>
      <c r="BO25" s="118">
        <f>IF(P25=0,"",IF(BN25=0,"",(BN25/P25)))</f>
        <v>0.77777777777778</v>
      </c>
      <c r="BP25" s="119">
        <v>4</v>
      </c>
      <c r="BQ25" s="120">
        <f>IFERROR(BP25/BN25,"-")</f>
        <v>0.57142857142857</v>
      </c>
      <c r="BR25" s="121">
        <v>104000</v>
      </c>
      <c r="BS25" s="122">
        <f>IFERROR(BR25/BN25,"-")</f>
        <v>14857.142857143</v>
      </c>
      <c r="BT25" s="123">
        <v>1</v>
      </c>
      <c r="BU25" s="123">
        <v>2</v>
      </c>
      <c r="BV25" s="123">
        <v>1</v>
      </c>
      <c r="BW25" s="124">
        <v>1</v>
      </c>
      <c r="BX25" s="125">
        <f>IF(P25=0,"",IF(BW25=0,"",(BW25/P25)))</f>
        <v>0.11111111111111</v>
      </c>
      <c r="BY25" s="126">
        <v>1</v>
      </c>
      <c r="BZ25" s="127">
        <f>IFERROR(BY25/BW25,"-")</f>
        <v>1</v>
      </c>
      <c r="CA25" s="128">
        <v>8000</v>
      </c>
      <c r="CB25" s="129">
        <f>IFERROR(CA25/BW25,"-")</f>
        <v>8000</v>
      </c>
      <c r="CC25" s="130"/>
      <c r="CD25" s="130">
        <v>1</v>
      </c>
      <c r="CE25" s="130"/>
      <c r="CF25" s="131">
        <v>1</v>
      </c>
      <c r="CG25" s="132">
        <f>IF(P25=0,"",IF(CF25=0,"",(CF25/P25)))</f>
        <v>0.11111111111111</v>
      </c>
      <c r="CH25" s="133"/>
      <c r="CI25" s="134">
        <f>IFERROR(CH25/CF25,"-")</f>
        <v>0</v>
      </c>
      <c r="CJ25" s="135"/>
      <c r="CK25" s="136">
        <f>IFERROR(CJ25/CF25,"-")</f>
        <v>0</v>
      </c>
      <c r="CL25" s="137"/>
      <c r="CM25" s="137"/>
      <c r="CN25" s="137"/>
      <c r="CO25" s="138">
        <v>5</v>
      </c>
      <c r="CP25" s="139">
        <v>107000</v>
      </c>
      <c r="CQ25" s="139">
        <v>80000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0</v>
      </c>
      <c r="B26" s="189" t="s">
        <v>116</v>
      </c>
      <c r="C26" s="189"/>
      <c r="D26" s="189" t="s">
        <v>117</v>
      </c>
      <c r="E26" s="189" t="s">
        <v>64</v>
      </c>
      <c r="F26" s="189" t="s">
        <v>65</v>
      </c>
      <c r="G26" s="88" t="s">
        <v>118</v>
      </c>
      <c r="H26" s="88" t="s">
        <v>67</v>
      </c>
      <c r="I26" s="88" t="s">
        <v>89</v>
      </c>
      <c r="J26" s="180">
        <v>180000</v>
      </c>
      <c r="K26" s="79">
        <v>8</v>
      </c>
      <c r="L26" s="79">
        <v>0</v>
      </c>
      <c r="M26" s="79">
        <v>24</v>
      </c>
      <c r="N26" s="89">
        <v>3</v>
      </c>
      <c r="O26" s="90">
        <v>0</v>
      </c>
      <c r="P26" s="91">
        <f>N26+O26</f>
        <v>3</v>
      </c>
      <c r="Q26" s="80">
        <f>IFERROR(P26/M26,"-")</f>
        <v>0.125</v>
      </c>
      <c r="R26" s="79">
        <v>0</v>
      </c>
      <c r="S26" s="79">
        <v>2</v>
      </c>
      <c r="T26" s="80">
        <f>IFERROR(R26/(P26),"-")</f>
        <v>0</v>
      </c>
      <c r="U26" s="186">
        <f>IFERROR(J26/SUM(N26:O27),"-")</f>
        <v>36000</v>
      </c>
      <c r="V26" s="82">
        <v>0</v>
      </c>
      <c r="W26" s="80">
        <f>IF(P26=0,"-",V26/P26)</f>
        <v>0</v>
      </c>
      <c r="X26" s="185">
        <v>0</v>
      </c>
      <c r="Y26" s="186">
        <f>IFERROR(X26/P26,"-")</f>
        <v>0</v>
      </c>
      <c r="Z26" s="186" t="str">
        <f>IFERROR(X26/V26,"-")</f>
        <v>-</v>
      </c>
      <c r="AA26" s="180">
        <f>SUM(X26:X27)-SUM(J26:J27)</f>
        <v>-180000</v>
      </c>
      <c r="AB26" s="83">
        <f>SUM(X26:X27)/SUM(J26:J27)</f>
        <v>0</v>
      </c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0.33333333333333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2</v>
      </c>
      <c r="BO26" s="118">
        <f>IF(P26=0,"",IF(BN26=0,"",(BN26/P26)))</f>
        <v>0.66666666666667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119</v>
      </c>
      <c r="C27" s="189"/>
      <c r="D27" s="189" t="s">
        <v>117</v>
      </c>
      <c r="E27" s="189" t="s">
        <v>64</v>
      </c>
      <c r="F27" s="189" t="s">
        <v>77</v>
      </c>
      <c r="G27" s="88"/>
      <c r="H27" s="88"/>
      <c r="I27" s="88"/>
      <c r="J27" s="180"/>
      <c r="K27" s="79">
        <v>18</v>
      </c>
      <c r="L27" s="79">
        <v>12</v>
      </c>
      <c r="M27" s="79">
        <v>2</v>
      </c>
      <c r="N27" s="89">
        <v>2</v>
      </c>
      <c r="O27" s="90">
        <v>0</v>
      </c>
      <c r="P27" s="91">
        <f>N27+O27</f>
        <v>2</v>
      </c>
      <c r="Q27" s="80">
        <f>IFERROR(P27/M27,"-")</f>
        <v>1</v>
      </c>
      <c r="R27" s="79">
        <v>0</v>
      </c>
      <c r="S27" s="79">
        <v>0</v>
      </c>
      <c r="T27" s="80">
        <f>IFERROR(R27/(P27),"-")</f>
        <v>0</v>
      </c>
      <c r="U27" s="186"/>
      <c r="V27" s="82">
        <v>0</v>
      </c>
      <c r="W27" s="80">
        <f>IF(P27=0,"-",V27/P27)</f>
        <v>0</v>
      </c>
      <c r="X27" s="185">
        <v>0</v>
      </c>
      <c r="Y27" s="186">
        <f>IFERROR(X27/P27,"-")</f>
        <v>0</v>
      </c>
      <c r="Z27" s="186" t="str">
        <f>IFERROR(X27/V27,"-")</f>
        <v>-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1</v>
      </c>
      <c r="BO27" s="118">
        <f>IF(P27=0,"",IF(BN27=0,"",(BN27/P27)))</f>
        <v>0.5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1</v>
      </c>
      <c r="BX27" s="125">
        <f>IF(P27=0,"",IF(BW27=0,"",(BW27/P27)))</f>
        <v>0.5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</v>
      </c>
      <c r="B28" s="189" t="s">
        <v>120</v>
      </c>
      <c r="C28" s="189"/>
      <c r="D28" s="189" t="s">
        <v>121</v>
      </c>
      <c r="E28" s="189" t="s">
        <v>111</v>
      </c>
      <c r="F28" s="189" t="s">
        <v>65</v>
      </c>
      <c r="G28" s="88" t="s">
        <v>118</v>
      </c>
      <c r="H28" s="88" t="s">
        <v>88</v>
      </c>
      <c r="I28" s="190" t="s">
        <v>94</v>
      </c>
      <c r="J28" s="180">
        <v>108000</v>
      </c>
      <c r="K28" s="79">
        <v>5</v>
      </c>
      <c r="L28" s="79">
        <v>0</v>
      </c>
      <c r="M28" s="79">
        <v>29</v>
      </c>
      <c r="N28" s="89">
        <v>1</v>
      </c>
      <c r="O28" s="90">
        <v>0</v>
      </c>
      <c r="P28" s="91">
        <f>N28+O28</f>
        <v>1</v>
      </c>
      <c r="Q28" s="80">
        <f>IFERROR(P28/M28,"-")</f>
        <v>0.03448275862069</v>
      </c>
      <c r="R28" s="79">
        <v>0</v>
      </c>
      <c r="S28" s="79">
        <v>0</v>
      </c>
      <c r="T28" s="80">
        <f>IFERROR(R28/(P28),"-")</f>
        <v>0</v>
      </c>
      <c r="U28" s="186">
        <f>IFERROR(J28/SUM(N28:O29),"-")</f>
        <v>36000</v>
      </c>
      <c r="V28" s="82">
        <v>0</v>
      </c>
      <c r="W28" s="80">
        <f>IF(P28=0,"-",V28/P28)</f>
        <v>0</v>
      </c>
      <c r="X28" s="185">
        <v>0</v>
      </c>
      <c r="Y28" s="186">
        <f>IFERROR(X28/P28,"-")</f>
        <v>0</v>
      </c>
      <c r="Z28" s="186" t="str">
        <f>IFERROR(X28/V28,"-")</f>
        <v>-</v>
      </c>
      <c r="AA28" s="180">
        <f>SUM(X28:X29)-SUM(J28:J29)</f>
        <v>-108000</v>
      </c>
      <c r="AB28" s="83">
        <f>SUM(X28:X29)/SUM(J28:J29)</f>
        <v>0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1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/>
      <c r="BO28" s="118">
        <f>IF(P28=0,"",IF(BN28=0,"",(BN28/P28)))</f>
        <v>0</v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122</v>
      </c>
      <c r="C29" s="189"/>
      <c r="D29" s="189" t="s">
        <v>121</v>
      </c>
      <c r="E29" s="189" t="s">
        <v>111</v>
      </c>
      <c r="F29" s="189" t="s">
        <v>77</v>
      </c>
      <c r="G29" s="88"/>
      <c r="H29" s="88"/>
      <c r="I29" s="88"/>
      <c r="J29" s="180"/>
      <c r="K29" s="79">
        <v>10</v>
      </c>
      <c r="L29" s="79">
        <v>9</v>
      </c>
      <c r="M29" s="79">
        <v>1</v>
      </c>
      <c r="N29" s="89">
        <v>2</v>
      </c>
      <c r="O29" s="90">
        <v>0</v>
      </c>
      <c r="P29" s="91">
        <f>N29+O29</f>
        <v>2</v>
      </c>
      <c r="Q29" s="80">
        <f>IFERROR(P29/M29,"-")</f>
        <v>2</v>
      </c>
      <c r="R29" s="79">
        <v>0</v>
      </c>
      <c r="S29" s="79">
        <v>1</v>
      </c>
      <c r="T29" s="80">
        <f>IFERROR(R29/(P29),"-")</f>
        <v>0</v>
      </c>
      <c r="U29" s="186"/>
      <c r="V29" s="82">
        <v>0</v>
      </c>
      <c r="W29" s="80">
        <f>IF(P29=0,"-",V29/P29)</f>
        <v>0</v>
      </c>
      <c r="X29" s="185">
        <v>0</v>
      </c>
      <c r="Y29" s="186">
        <f>IFERROR(X29/P29,"-")</f>
        <v>0</v>
      </c>
      <c r="Z29" s="186" t="str">
        <f>IFERROR(X29/V29,"-")</f>
        <v>-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2</v>
      </c>
      <c r="BO29" s="118">
        <f>IF(P29=0,"",IF(BN29=0,"",(BN29/P29)))</f>
        <v>1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2.6229166666667</v>
      </c>
      <c r="B30" s="189" t="s">
        <v>123</v>
      </c>
      <c r="C30" s="189"/>
      <c r="D30" s="189" t="s">
        <v>117</v>
      </c>
      <c r="E30" s="189" t="s">
        <v>124</v>
      </c>
      <c r="F30" s="189" t="s">
        <v>65</v>
      </c>
      <c r="G30" s="88" t="s">
        <v>66</v>
      </c>
      <c r="H30" s="88" t="s">
        <v>125</v>
      </c>
      <c r="I30" s="88" t="s">
        <v>126</v>
      </c>
      <c r="J30" s="180">
        <v>480000</v>
      </c>
      <c r="K30" s="79">
        <v>11</v>
      </c>
      <c r="L30" s="79">
        <v>0</v>
      </c>
      <c r="M30" s="79">
        <v>52</v>
      </c>
      <c r="N30" s="89">
        <v>2</v>
      </c>
      <c r="O30" s="90">
        <v>0</v>
      </c>
      <c r="P30" s="91">
        <f>N30+O30</f>
        <v>2</v>
      </c>
      <c r="Q30" s="80">
        <f>IFERROR(P30/M30,"-")</f>
        <v>0.038461538461538</v>
      </c>
      <c r="R30" s="79">
        <v>1</v>
      </c>
      <c r="S30" s="79">
        <v>1</v>
      </c>
      <c r="T30" s="80">
        <f>IFERROR(R30/(P30),"-")</f>
        <v>0.5</v>
      </c>
      <c r="U30" s="186">
        <f>IFERROR(J30/SUM(N30:O34),"-")</f>
        <v>11428.571428571</v>
      </c>
      <c r="V30" s="82">
        <v>1</v>
      </c>
      <c r="W30" s="80">
        <f>IF(P30=0,"-",V30/P30)</f>
        <v>0.5</v>
      </c>
      <c r="X30" s="185">
        <v>21000</v>
      </c>
      <c r="Y30" s="186">
        <f>IFERROR(X30/P30,"-")</f>
        <v>10500</v>
      </c>
      <c r="Z30" s="186">
        <f>IFERROR(X30/V30,"-")</f>
        <v>21000</v>
      </c>
      <c r="AA30" s="180">
        <f>SUM(X30:X34)-SUM(J30:J34)</f>
        <v>779000</v>
      </c>
      <c r="AB30" s="83">
        <f>SUM(X30:X34)/SUM(J30:J34)</f>
        <v>2.6229166666667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>
        <v>1</v>
      </c>
      <c r="AW30" s="105">
        <f>IF(P30=0,"",IF(AV30=0,"",(AV30/P30)))</f>
        <v>0.5</v>
      </c>
      <c r="AX30" s="104">
        <v>1</v>
      </c>
      <c r="AY30" s="106">
        <f>IFERROR(AX30/AV30,"-")</f>
        <v>1</v>
      </c>
      <c r="AZ30" s="107">
        <v>21000</v>
      </c>
      <c r="BA30" s="108">
        <f>IFERROR(AZ30/AV30,"-")</f>
        <v>21000</v>
      </c>
      <c r="BB30" s="109"/>
      <c r="BC30" s="109"/>
      <c r="BD30" s="109">
        <v>1</v>
      </c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1</v>
      </c>
      <c r="BO30" s="118">
        <f>IF(P30=0,"",IF(BN30=0,"",(BN30/P30)))</f>
        <v>0.5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1</v>
      </c>
      <c r="CP30" s="139">
        <v>21000</v>
      </c>
      <c r="CQ30" s="139">
        <v>21000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127</v>
      </c>
      <c r="C31" s="189"/>
      <c r="D31" s="189" t="s">
        <v>117</v>
      </c>
      <c r="E31" s="189" t="s">
        <v>128</v>
      </c>
      <c r="F31" s="189" t="s">
        <v>65</v>
      </c>
      <c r="G31" s="88"/>
      <c r="H31" s="88" t="s">
        <v>125</v>
      </c>
      <c r="I31" s="88"/>
      <c r="J31" s="180"/>
      <c r="K31" s="79">
        <v>6</v>
      </c>
      <c r="L31" s="79">
        <v>0</v>
      </c>
      <c r="M31" s="79">
        <v>37</v>
      </c>
      <c r="N31" s="89">
        <v>2</v>
      </c>
      <c r="O31" s="90">
        <v>0</v>
      </c>
      <c r="P31" s="91">
        <f>N31+O31</f>
        <v>2</v>
      </c>
      <c r="Q31" s="80">
        <f>IFERROR(P31/M31,"-")</f>
        <v>0.054054054054054</v>
      </c>
      <c r="R31" s="79">
        <v>0</v>
      </c>
      <c r="S31" s="79">
        <v>2</v>
      </c>
      <c r="T31" s="80">
        <f>IFERROR(R31/(P31),"-")</f>
        <v>0</v>
      </c>
      <c r="U31" s="186"/>
      <c r="V31" s="82">
        <v>1</v>
      </c>
      <c r="W31" s="80">
        <f>IF(P31=0,"-",V31/P31)</f>
        <v>0.5</v>
      </c>
      <c r="X31" s="185">
        <v>5000</v>
      </c>
      <c r="Y31" s="186">
        <f>IFERROR(X31/P31,"-")</f>
        <v>2500</v>
      </c>
      <c r="Z31" s="186">
        <f>IFERROR(X31/V31,"-")</f>
        <v>5000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>
        <v>1</v>
      </c>
      <c r="AW31" s="105">
        <f>IF(P31=0,"",IF(AV31=0,"",(AV31/P31)))</f>
        <v>0.5</v>
      </c>
      <c r="AX31" s="104">
        <v>1</v>
      </c>
      <c r="AY31" s="106">
        <f>IFERROR(AX31/AV31,"-")</f>
        <v>1</v>
      </c>
      <c r="AZ31" s="107">
        <v>5000</v>
      </c>
      <c r="BA31" s="108">
        <f>IFERROR(AZ31/AV31,"-")</f>
        <v>5000</v>
      </c>
      <c r="BB31" s="109">
        <v>1</v>
      </c>
      <c r="BC31" s="109"/>
      <c r="BD31" s="109"/>
      <c r="BE31" s="110">
        <v>1</v>
      </c>
      <c r="BF31" s="111">
        <f>IF(P31=0,"",IF(BE31=0,"",(BE31/P31)))</f>
        <v>0.5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/>
      <c r="BO31" s="118">
        <f>IF(P31=0,"",IF(BN31=0,"",(BN31/P31)))</f>
        <v>0</v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1</v>
      </c>
      <c r="CP31" s="139">
        <v>5000</v>
      </c>
      <c r="CQ31" s="139">
        <v>5000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189" t="s">
        <v>129</v>
      </c>
      <c r="C32" s="189"/>
      <c r="D32" s="189" t="s">
        <v>117</v>
      </c>
      <c r="E32" s="189" t="s">
        <v>130</v>
      </c>
      <c r="F32" s="189" t="s">
        <v>65</v>
      </c>
      <c r="G32" s="88"/>
      <c r="H32" s="88" t="s">
        <v>125</v>
      </c>
      <c r="I32" s="88"/>
      <c r="J32" s="180"/>
      <c r="K32" s="79">
        <v>27</v>
      </c>
      <c r="L32" s="79">
        <v>0</v>
      </c>
      <c r="M32" s="79">
        <v>127</v>
      </c>
      <c r="N32" s="89">
        <v>7</v>
      </c>
      <c r="O32" s="90">
        <v>0</v>
      </c>
      <c r="P32" s="91">
        <f>N32+O32</f>
        <v>7</v>
      </c>
      <c r="Q32" s="80">
        <f>IFERROR(P32/M32,"-")</f>
        <v>0.05511811023622</v>
      </c>
      <c r="R32" s="79">
        <v>0</v>
      </c>
      <c r="S32" s="79">
        <v>6</v>
      </c>
      <c r="T32" s="80">
        <f>IFERROR(R32/(P32),"-")</f>
        <v>0</v>
      </c>
      <c r="U32" s="186"/>
      <c r="V32" s="82">
        <v>1</v>
      </c>
      <c r="W32" s="80">
        <f>IF(P32=0,"-",V32/P32)</f>
        <v>0.14285714285714</v>
      </c>
      <c r="X32" s="185">
        <v>44000</v>
      </c>
      <c r="Y32" s="186">
        <f>IFERROR(X32/P32,"-")</f>
        <v>6285.7142857143</v>
      </c>
      <c r="Z32" s="186">
        <f>IFERROR(X32/V32,"-")</f>
        <v>44000</v>
      </c>
      <c r="AA32" s="18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>
        <v>1</v>
      </c>
      <c r="AW32" s="105">
        <f>IF(P32=0,"",IF(AV32=0,"",(AV32/P32)))</f>
        <v>0.14285714285714</v>
      </c>
      <c r="AX32" s="104"/>
      <c r="AY32" s="106">
        <f>IFERROR(AX32/AV32,"-")</f>
        <v>0</v>
      </c>
      <c r="AZ32" s="107"/>
      <c r="BA32" s="108">
        <f>IFERROR(AZ32/AV32,"-")</f>
        <v>0</v>
      </c>
      <c r="BB32" s="109"/>
      <c r="BC32" s="109"/>
      <c r="BD32" s="109"/>
      <c r="BE32" s="110">
        <v>2</v>
      </c>
      <c r="BF32" s="111">
        <f>IF(P32=0,"",IF(BE32=0,"",(BE32/P32)))</f>
        <v>0.28571428571429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4</v>
      </c>
      <c r="BO32" s="118">
        <f>IF(P32=0,"",IF(BN32=0,"",(BN32/P32)))</f>
        <v>0.57142857142857</v>
      </c>
      <c r="BP32" s="119">
        <v>1</v>
      </c>
      <c r="BQ32" s="120">
        <f>IFERROR(BP32/BN32,"-")</f>
        <v>0.25</v>
      </c>
      <c r="BR32" s="121">
        <v>44000</v>
      </c>
      <c r="BS32" s="122">
        <f>IFERROR(BR32/BN32,"-")</f>
        <v>11000</v>
      </c>
      <c r="BT32" s="123"/>
      <c r="BU32" s="123"/>
      <c r="BV32" s="123">
        <v>1</v>
      </c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1</v>
      </c>
      <c r="CP32" s="139">
        <v>44000</v>
      </c>
      <c r="CQ32" s="139">
        <v>44000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131</v>
      </c>
      <c r="C33" s="189"/>
      <c r="D33" s="189" t="s">
        <v>117</v>
      </c>
      <c r="E33" s="189" t="s">
        <v>132</v>
      </c>
      <c r="F33" s="189" t="s">
        <v>65</v>
      </c>
      <c r="G33" s="88"/>
      <c r="H33" s="88" t="s">
        <v>125</v>
      </c>
      <c r="I33" s="88"/>
      <c r="J33" s="180"/>
      <c r="K33" s="79">
        <v>18</v>
      </c>
      <c r="L33" s="79">
        <v>0</v>
      </c>
      <c r="M33" s="79">
        <v>70</v>
      </c>
      <c r="N33" s="89">
        <v>5</v>
      </c>
      <c r="O33" s="90">
        <v>0</v>
      </c>
      <c r="P33" s="91">
        <f>N33+O33</f>
        <v>5</v>
      </c>
      <c r="Q33" s="80">
        <f>IFERROR(P33/M33,"-")</f>
        <v>0.071428571428571</v>
      </c>
      <c r="R33" s="79">
        <v>0</v>
      </c>
      <c r="S33" s="79">
        <v>3</v>
      </c>
      <c r="T33" s="80">
        <f>IFERROR(R33/(P33),"-")</f>
        <v>0</v>
      </c>
      <c r="U33" s="186"/>
      <c r="V33" s="82">
        <v>3</v>
      </c>
      <c r="W33" s="80">
        <f>IF(P33=0,"-",V33/P33)</f>
        <v>0.6</v>
      </c>
      <c r="X33" s="185">
        <v>145000</v>
      </c>
      <c r="Y33" s="186">
        <f>IFERROR(X33/P33,"-")</f>
        <v>29000</v>
      </c>
      <c r="Z33" s="186">
        <f>IFERROR(X33/V33,"-")</f>
        <v>48333.333333333</v>
      </c>
      <c r="AA33" s="18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1</v>
      </c>
      <c r="BF33" s="111">
        <f>IF(P33=0,"",IF(BE33=0,"",(BE33/P33)))</f>
        <v>0.2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2</v>
      </c>
      <c r="BO33" s="118">
        <f>IF(P33=0,"",IF(BN33=0,"",(BN33/P33)))</f>
        <v>0.4</v>
      </c>
      <c r="BP33" s="119">
        <v>1</v>
      </c>
      <c r="BQ33" s="120">
        <f>IFERROR(BP33/BN33,"-")</f>
        <v>0.5</v>
      </c>
      <c r="BR33" s="121">
        <v>5000</v>
      </c>
      <c r="BS33" s="122">
        <f>IFERROR(BR33/BN33,"-")</f>
        <v>2500</v>
      </c>
      <c r="BT33" s="123">
        <v>1</v>
      </c>
      <c r="BU33" s="123"/>
      <c r="BV33" s="123"/>
      <c r="BW33" s="124">
        <v>1</v>
      </c>
      <c r="BX33" s="125">
        <f>IF(P33=0,"",IF(BW33=0,"",(BW33/P33)))</f>
        <v>0.2</v>
      </c>
      <c r="BY33" s="126">
        <v>1</v>
      </c>
      <c r="BZ33" s="127">
        <f>IFERROR(BY33/BW33,"-")</f>
        <v>1</v>
      </c>
      <c r="CA33" s="128">
        <v>200000</v>
      </c>
      <c r="CB33" s="129">
        <f>IFERROR(CA33/BW33,"-")</f>
        <v>200000</v>
      </c>
      <c r="CC33" s="130"/>
      <c r="CD33" s="130"/>
      <c r="CE33" s="130">
        <v>1</v>
      </c>
      <c r="CF33" s="131">
        <v>1</v>
      </c>
      <c r="CG33" s="132">
        <f>IF(P33=0,"",IF(CF33=0,"",(CF33/P33)))</f>
        <v>0.2</v>
      </c>
      <c r="CH33" s="133">
        <v>1</v>
      </c>
      <c r="CI33" s="134">
        <f>IFERROR(CH33/CF33,"-")</f>
        <v>1</v>
      </c>
      <c r="CJ33" s="135">
        <v>8000</v>
      </c>
      <c r="CK33" s="136">
        <f>IFERROR(CJ33/CF33,"-")</f>
        <v>8000</v>
      </c>
      <c r="CL33" s="137"/>
      <c r="CM33" s="137">
        <v>1</v>
      </c>
      <c r="CN33" s="137"/>
      <c r="CO33" s="138">
        <v>3</v>
      </c>
      <c r="CP33" s="139">
        <v>145000</v>
      </c>
      <c r="CQ33" s="139">
        <v>200000</v>
      </c>
      <c r="CR33" s="139"/>
      <c r="CS33" s="140" t="str">
        <f>IF(AND(CQ33=0,CR33=0),"",IF(AND(CQ33&lt;=100000,CR33&lt;=100000),"",IF(CQ33/CP33&gt;0.7,"男高",IF(CR33/CP33&gt;0.7,"女高",""))))</f>
        <v>男高</v>
      </c>
    </row>
    <row r="34" spans="1:98">
      <c r="A34" s="78"/>
      <c r="B34" s="189" t="s">
        <v>133</v>
      </c>
      <c r="C34" s="189"/>
      <c r="D34" s="189" t="s">
        <v>76</v>
      </c>
      <c r="E34" s="189" t="s">
        <v>76</v>
      </c>
      <c r="F34" s="189" t="s">
        <v>77</v>
      </c>
      <c r="G34" s="88"/>
      <c r="H34" s="88"/>
      <c r="I34" s="88"/>
      <c r="J34" s="180"/>
      <c r="K34" s="79">
        <v>135</v>
      </c>
      <c r="L34" s="79">
        <v>96</v>
      </c>
      <c r="M34" s="79">
        <v>24</v>
      </c>
      <c r="N34" s="89">
        <v>26</v>
      </c>
      <c r="O34" s="90">
        <v>0</v>
      </c>
      <c r="P34" s="91">
        <f>N34+O34</f>
        <v>26</v>
      </c>
      <c r="Q34" s="80">
        <f>IFERROR(P34/M34,"-")</f>
        <v>1.0833333333333</v>
      </c>
      <c r="R34" s="79">
        <v>5</v>
      </c>
      <c r="S34" s="79">
        <v>5</v>
      </c>
      <c r="T34" s="80">
        <f>IFERROR(R34/(P34),"-")</f>
        <v>0.19230769230769</v>
      </c>
      <c r="U34" s="186"/>
      <c r="V34" s="82">
        <v>10</v>
      </c>
      <c r="W34" s="80">
        <f>IF(P34=0,"-",V34/P34)</f>
        <v>0.38461538461538</v>
      </c>
      <c r="X34" s="185">
        <v>1044000</v>
      </c>
      <c r="Y34" s="186">
        <f>IFERROR(X34/P34,"-")</f>
        <v>40153.846153846</v>
      </c>
      <c r="Z34" s="186">
        <f>IFERROR(X34/V34,"-")</f>
        <v>104400</v>
      </c>
      <c r="AA34" s="18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>
        <v>2</v>
      </c>
      <c r="AW34" s="105">
        <f>IF(P34=0,"",IF(AV34=0,"",(AV34/P34)))</f>
        <v>0.076923076923077</v>
      </c>
      <c r="AX34" s="104"/>
      <c r="AY34" s="106">
        <f>IFERROR(AX34/AV34,"-")</f>
        <v>0</v>
      </c>
      <c r="AZ34" s="107"/>
      <c r="BA34" s="108">
        <f>IFERROR(AZ34/AV34,"-")</f>
        <v>0</v>
      </c>
      <c r="BB34" s="109"/>
      <c r="BC34" s="109"/>
      <c r="BD34" s="109"/>
      <c r="BE34" s="110">
        <v>6</v>
      </c>
      <c r="BF34" s="111">
        <f>IF(P34=0,"",IF(BE34=0,"",(BE34/P34)))</f>
        <v>0.23076923076923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11</v>
      </c>
      <c r="BO34" s="118">
        <f>IF(P34=0,"",IF(BN34=0,"",(BN34/P34)))</f>
        <v>0.42307692307692</v>
      </c>
      <c r="BP34" s="119">
        <v>5</v>
      </c>
      <c r="BQ34" s="120">
        <f>IFERROR(BP34/BN34,"-")</f>
        <v>0.45454545454545</v>
      </c>
      <c r="BR34" s="121">
        <v>724000</v>
      </c>
      <c r="BS34" s="122">
        <f>IFERROR(BR34/BN34,"-")</f>
        <v>65818.181818182</v>
      </c>
      <c r="BT34" s="123">
        <v>1</v>
      </c>
      <c r="BU34" s="123">
        <v>2</v>
      </c>
      <c r="BV34" s="123">
        <v>2</v>
      </c>
      <c r="BW34" s="124">
        <v>5</v>
      </c>
      <c r="BX34" s="125">
        <f>IF(P34=0,"",IF(BW34=0,"",(BW34/P34)))</f>
        <v>0.19230769230769</v>
      </c>
      <c r="BY34" s="126">
        <v>4</v>
      </c>
      <c r="BZ34" s="127">
        <f>IFERROR(BY34/BW34,"-")</f>
        <v>0.8</v>
      </c>
      <c r="CA34" s="128">
        <v>790000</v>
      </c>
      <c r="CB34" s="129">
        <f>IFERROR(CA34/BW34,"-")</f>
        <v>158000</v>
      </c>
      <c r="CC34" s="130">
        <v>1</v>
      </c>
      <c r="CD34" s="130"/>
      <c r="CE34" s="130">
        <v>3</v>
      </c>
      <c r="CF34" s="131">
        <v>2</v>
      </c>
      <c r="CG34" s="132">
        <f>IF(P34=0,"",IF(CF34=0,"",(CF34/P34)))</f>
        <v>0.076923076923077</v>
      </c>
      <c r="CH34" s="133">
        <v>1</v>
      </c>
      <c r="CI34" s="134">
        <f>IFERROR(CH34/CF34,"-")</f>
        <v>0.5</v>
      </c>
      <c r="CJ34" s="135">
        <v>98000</v>
      </c>
      <c r="CK34" s="136">
        <f>IFERROR(CJ34/CF34,"-")</f>
        <v>49000</v>
      </c>
      <c r="CL34" s="137"/>
      <c r="CM34" s="137"/>
      <c r="CN34" s="137">
        <v>1</v>
      </c>
      <c r="CO34" s="138">
        <v>10</v>
      </c>
      <c r="CP34" s="139">
        <v>1044000</v>
      </c>
      <c r="CQ34" s="139">
        <v>642000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>
        <f>AB35</f>
        <v>0.0020833333333333</v>
      </c>
      <c r="B35" s="189" t="s">
        <v>134</v>
      </c>
      <c r="C35" s="189"/>
      <c r="D35" s="189" t="s">
        <v>135</v>
      </c>
      <c r="E35" s="189" t="s">
        <v>124</v>
      </c>
      <c r="F35" s="189" t="s">
        <v>65</v>
      </c>
      <c r="G35" s="88" t="s">
        <v>70</v>
      </c>
      <c r="H35" s="88" t="s">
        <v>125</v>
      </c>
      <c r="I35" s="88" t="s">
        <v>126</v>
      </c>
      <c r="J35" s="180">
        <v>480000</v>
      </c>
      <c r="K35" s="79">
        <v>20</v>
      </c>
      <c r="L35" s="79">
        <v>0</v>
      </c>
      <c r="M35" s="79">
        <v>73</v>
      </c>
      <c r="N35" s="89">
        <v>7</v>
      </c>
      <c r="O35" s="90">
        <v>0</v>
      </c>
      <c r="P35" s="91">
        <f>N35+O35</f>
        <v>7</v>
      </c>
      <c r="Q35" s="80">
        <f>IFERROR(P35/M35,"-")</f>
        <v>0.095890410958904</v>
      </c>
      <c r="R35" s="79">
        <v>0</v>
      </c>
      <c r="S35" s="79">
        <v>3</v>
      </c>
      <c r="T35" s="80">
        <f>IFERROR(R35/(P35),"-")</f>
        <v>0</v>
      </c>
      <c r="U35" s="186">
        <f>IFERROR(J35/SUM(N35:O39),"-")</f>
        <v>15483.870967742</v>
      </c>
      <c r="V35" s="82">
        <v>0</v>
      </c>
      <c r="W35" s="80">
        <f>IF(P35=0,"-",V35/P35)</f>
        <v>0</v>
      </c>
      <c r="X35" s="185">
        <v>0</v>
      </c>
      <c r="Y35" s="186">
        <f>IFERROR(X35/P35,"-")</f>
        <v>0</v>
      </c>
      <c r="Z35" s="186" t="str">
        <f>IFERROR(X35/V35,"-")</f>
        <v>-</v>
      </c>
      <c r="AA35" s="180">
        <f>SUM(X35:X39)-SUM(J35:J39)</f>
        <v>-479000</v>
      </c>
      <c r="AB35" s="83">
        <f>SUM(X35:X39)/SUM(J35:J39)</f>
        <v>0.0020833333333333</v>
      </c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>
        <v>2</v>
      </c>
      <c r="AW35" s="105">
        <f>IF(P35=0,"",IF(AV35=0,"",(AV35/P35)))</f>
        <v>0.28571428571429</v>
      </c>
      <c r="AX35" s="104"/>
      <c r="AY35" s="106">
        <f>IFERROR(AX35/AV35,"-")</f>
        <v>0</v>
      </c>
      <c r="AZ35" s="107"/>
      <c r="BA35" s="108">
        <f>IFERROR(AZ35/AV35,"-")</f>
        <v>0</v>
      </c>
      <c r="BB35" s="109"/>
      <c r="BC35" s="109"/>
      <c r="BD35" s="109"/>
      <c r="BE35" s="110">
        <v>2</v>
      </c>
      <c r="BF35" s="111">
        <f>IF(P35=0,"",IF(BE35=0,"",(BE35/P35)))</f>
        <v>0.28571428571429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3</v>
      </c>
      <c r="BO35" s="118">
        <f>IF(P35=0,"",IF(BN35=0,"",(BN35/P35)))</f>
        <v>0.42857142857143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189" t="s">
        <v>136</v>
      </c>
      <c r="C36" s="189"/>
      <c r="D36" s="189" t="s">
        <v>135</v>
      </c>
      <c r="E36" s="189" t="s">
        <v>128</v>
      </c>
      <c r="F36" s="189" t="s">
        <v>65</v>
      </c>
      <c r="G36" s="88"/>
      <c r="H36" s="88" t="s">
        <v>125</v>
      </c>
      <c r="I36" s="88"/>
      <c r="J36" s="180"/>
      <c r="K36" s="79">
        <v>3</v>
      </c>
      <c r="L36" s="79">
        <v>0</v>
      </c>
      <c r="M36" s="79">
        <v>27</v>
      </c>
      <c r="N36" s="89">
        <v>0</v>
      </c>
      <c r="O36" s="90">
        <v>0</v>
      </c>
      <c r="P36" s="91">
        <f>N36+O36</f>
        <v>0</v>
      </c>
      <c r="Q36" s="80">
        <f>IFERROR(P36/M36,"-")</f>
        <v>0</v>
      </c>
      <c r="R36" s="79">
        <v>0</v>
      </c>
      <c r="S36" s="79">
        <v>0</v>
      </c>
      <c r="T36" s="80" t="str">
        <f>IFERROR(R36/(P36),"-")</f>
        <v>-</v>
      </c>
      <c r="U36" s="186"/>
      <c r="V36" s="82">
        <v>0</v>
      </c>
      <c r="W36" s="80" t="str">
        <f>IF(P36=0,"-",V36/P36)</f>
        <v>-</v>
      </c>
      <c r="X36" s="185">
        <v>0</v>
      </c>
      <c r="Y36" s="186" t="str">
        <f>IFERROR(X36/P36,"-")</f>
        <v>-</v>
      </c>
      <c r="Z36" s="186" t="str">
        <f>IFERROR(X36/V36,"-")</f>
        <v>-</v>
      </c>
      <c r="AA36" s="180"/>
      <c r="AB36" s="83"/>
      <c r="AC36" s="77"/>
      <c r="AD36" s="92"/>
      <c r="AE36" s="93" t="str">
        <f>IF(P36=0,"",IF(AD36=0,"",(AD36/P36)))</f>
        <v/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 t="str">
        <f>IF(P36=0,"",IF(AM36=0,"",(AM36/P36)))</f>
        <v/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 t="str">
        <f>IF(P36=0,"",IF(AV36=0,"",(AV36/P36)))</f>
        <v/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 t="str">
        <f>IF(P36=0,"",IF(BE36=0,"",(BE36/P36)))</f>
        <v/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/>
      <c r="BO36" s="118" t="str">
        <f>IF(P36=0,"",IF(BN36=0,"",(BN36/P36)))</f>
        <v/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/>
      <c r="BX36" s="125" t="str">
        <f>IF(P36=0,"",IF(BW36=0,"",(BW36/P36)))</f>
        <v/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 t="str">
        <f>IF(P36=0,"",IF(CF36=0,"",(CF36/P36)))</f>
        <v/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189" t="s">
        <v>137</v>
      </c>
      <c r="C37" s="189"/>
      <c r="D37" s="189" t="s">
        <v>135</v>
      </c>
      <c r="E37" s="189" t="s">
        <v>130</v>
      </c>
      <c r="F37" s="189" t="s">
        <v>65</v>
      </c>
      <c r="G37" s="88"/>
      <c r="H37" s="88" t="s">
        <v>125</v>
      </c>
      <c r="I37" s="88"/>
      <c r="J37" s="180"/>
      <c r="K37" s="79">
        <v>26</v>
      </c>
      <c r="L37" s="79">
        <v>0</v>
      </c>
      <c r="M37" s="79">
        <v>115</v>
      </c>
      <c r="N37" s="89">
        <v>8</v>
      </c>
      <c r="O37" s="90">
        <v>0</v>
      </c>
      <c r="P37" s="91">
        <f>N37+O37</f>
        <v>8</v>
      </c>
      <c r="Q37" s="80">
        <f>IFERROR(P37/M37,"-")</f>
        <v>0.069565217391304</v>
      </c>
      <c r="R37" s="79">
        <v>0</v>
      </c>
      <c r="S37" s="79">
        <v>3</v>
      </c>
      <c r="T37" s="80">
        <f>IFERROR(R37/(P37),"-")</f>
        <v>0</v>
      </c>
      <c r="U37" s="186"/>
      <c r="V37" s="82">
        <v>1</v>
      </c>
      <c r="W37" s="80">
        <f>IF(P37=0,"-",V37/P37)</f>
        <v>0.125</v>
      </c>
      <c r="X37" s="185">
        <v>1000</v>
      </c>
      <c r="Y37" s="186">
        <f>IFERROR(X37/P37,"-")</f>
        <v>125</v>
      </c>
      <c r="Z37" s="186">
        <f>IFERROR(X37/V37,"-")</f>
        <v>1000</v>
      </c>
      <c r="AA37" s="18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>
        <v>1</v>
      </c>
      <c r="AW37" s="105">
        <f>IF(P37=0,"",IF(AV37=0,"",(AV37/P37)))</f>
        <v>0.125</v>
      </c>
      <c r="AX37" s="104"/>
      <c r="AY37" s="106">
        <f>IFERROR(AX37/AV37,"-")</f>
        <v>0</v>
      </c>
      <c r="AZ37" s="107"/>
      <c r="BA37" s="108">
        <f>IFERROR(AZ37/AV37,"-")</f>
        <v>0</v>
      </c>
      <c r="BB37" s="109"/>
      <c r="BC37" s="109"/>
      <c r="BD37" s="109"/>
      <c r="BE37" s="110">
        <v>4</v>
      </c>
      <c r="BF37" s="111">
        <f>IF(P37=0,"",IF(BE37=0,"",(BE37/P37)))</f>
        <v>0.5</v>
      </c>
      <c r="BG37" s="110">
        <v>1</v>
      </c>
      <c r="BH37" s="112">
        <f>IFERROR(BG37/BE37,"-")</f>
        <v>0.25</v>
      </c>
      <c r="BI37" s="113">
        <v>1000</v>
      </c>
      <c r="BJ37" s="114">
        <f>IFERROR(BI37/BE37,"-")</f>
        <v>250</v>
      </c>
      <c r="BK37" s="115">
        <v>1</v>
      </c>
      <c r="BL37" s="115"/>
      <c r="BM37" s="115"/>
      <c r="BN37" s="117">
        <v>2</v>
      </c>
      <c r="BO37" s="118">
        <f>IF(P37=0,"",IF(BN37=0,"",(BN37/P37)))</f>
        <v>0.25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1</v>
      </c>
      <c r="BX37" s="125">
        <f>IF(P37=0,"",IF(BW37=0,"",(BW37/P37)))</f>
        <v>0.125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1</v>
      </c>
      <c r="CP37" s="139">
        <v>1000</v>
      </c>
      <c r="CQ37" s="139">
        <v>1000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189" t="s">
        <v>138</v>
      </c>
      <c r="C38" s="189"/>
      <c r="D38" s="189" t="s">
        <v>135</v>
      </c>
      <c r="E38" s="189" t="s">
        <v>132</v>
      </c>
      <c r="F38" s="189" t="s">
        <v>65</v>
      </c>
      <c r="G38" s="88"/>
      <c r="H38" s="88" t="s">
        <v>125</v>
      </c>
      <c r="I38" s="88"/>
      <c r="J38" s="180"/>
      <c r="K38" s="79">
        <v>8</v>
      </c>
      <c r="L38" s="79">
        <v>0</v>
      </c>
      <c r="M38" s="79">
        <v>45</v>
      </c>
      <c r="N38" s="89">
        <v>1</v>
      </c>
      <c r="O38" s="90">
        <v>0</v>
      </c>
      <c r="P38" s="91">
        <f>N38+O38</f>
        <v>1</v>
      </c>
      <c r="Q38" s="80">
        <f>IFERROR(P38/M38,"-")</f>
        <v>0.022222222222222</v>
      </c>
      <c r="R38" s="79">
        <v>0</v>
      </c>
      <c r="S38" s="79">
        <v>0</v>
      </c>
      <c r="T38" s="80">
        <f>IFERROR(R38/(P38),"-")</f>
        <v>0</v>
      </c>
      <c r="U38" s="186"/>
      <c r="V38" s="82">
        <v>0</v>
      </c>
      <c r="W38" s="80">
        <f>IF(P38=0,"-",V38/P38)</f>
        <v>0</v>
      </c>
      <c r="X38" s="185">
        <v>0</v>
      </c>
      <c r="Y38" s="186">
        <f>IFERROR(X38/P38,"-")</f>
        <v>0</v>
      </c>
      <c r="Z38" s="186" t="str">
        <f>IFERROR(X38/V38,"-")</f>
        <v>-</v>
      </c>
      <c r="AA38" s="18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1</v>
      </c>
      <c r="BF38" s="111">
        <f>IF(P38=0,"",IF(BE38=0,"",(BE38/P38)))</f>
        <v>1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/>
      <c r="BO38" s="118">
        <f>IF(P38=0,"",IF(BN38=0,"",(BN38/P38)))</f>
        <v>0</v>
      </c>
      <c r="BP38" s="119"/>
      <c r="BQ38" s="120" t="str">
        <f>IFERROR(BP38/BN38,"-")</f>
        <v>-</v>
      </c>
      <c r="BR38" s="121"/>
      <c r="BS38" s="122" t="str">
        <f>IFERROR(BR38/BN38,"-")</f>
        <v>-</v>
      </c>
      <c r="BT38" s="123"/>
      <c r="BU38" s="123"/>
      <c r="BV38" s="123"/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189" t="s">
        <v>139</v>
      </c>
      <c r="C39" s="189"/>
      <c r="D39" s="189" t="s">
        <v>76</v>
      </c>
      <c r="E39" s="189" t="s">
        <v>76</v>
      </c>
      <c r="F39" s="189" t="s">
        <v>77</v>
      </c>
      <c r="G39" s="88"/>
      <c r="H39" s="88"/>
      <c r="I39" s="88"/>
      <c r="J39" s="180"/>
      <c r="K39" s="79">
        <v>205</v>
      </c>
      <c r="L39" s="79">
        <v>80</v>
      </c>
      <c r="M39" s="79">
        <v>22</v>
      </c>
      <c r="N39" s="89">
        <v>15</v>
      </c>
      <c r="O39" s="90">
        <v>0</v>
      </c>
      <c r="P39" s="91">
        <f>N39+O39</f>
        <v>15</v>
      </c>
      <c r="Q39" s="80">
        <f>IFERROR(P39/M39,"-")</f>
        <v>0.68181818181818</v>
      </c>
      <c r="R39" s="79">
        <v>1</v>
      </c>
      <c r="S39" s="79">
        <v>2</v>
      </c>
      <c r="T39" s="80">
        <f>IFERROR(R39/(P39),"-")</f>
        <v>0.066666666666667</v>
      </c>
      <c r="U39" s="186"/>
      <c r="V39" s="82">
        <v>3</v>
      </c>
      <c r="W39" s="80">
        <f>IF(P39=0,"-",V39/P39)</f>
        <v>0.2</v>
      </c>
      <c r="X39" s="185">
        <v>0</v>
      </c>
      <c r="Y39" s="186">
        <f>IFERROR(X39/P39,"-")</f>
        <v>0</v>
      </c>
      <c r="Z39" s="186">
        <f>IFERROR(X39/V39,"-")</f>
        <v>0</v>
      </c>
      <c r="AA39" s="180"/>
      <c r="AB39" s="83"/>
      <c r="AC39" s="77"/>
      <c r="AD39" s="92">
        <v>3</v>
      </c>
      <c r="AE39" s="93">
        <f>IF(P39=0,"",IF(AD39=0,"",(AD39/P39)))</f>
        <v>0.2</v>
      </c>
      <c r="AF39" s="92"/>
      <c r="AG39" s="94">
        <f>IFERROR(AF39/AD39,"-")</f>
        <v>0</v>
      </c>
      <c r="AH39" s="95"/>
      <c r="AI39" s="96">
        <f>IFERROR(AH39/AD39,"-")</f>
        <v>0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>
        <v>3</v>
      </c>
      <c r="AW39" s="105">
        <f>IF(P39=0,"",IF(AV39=0,"",(AV39/P39)))</f>
        <v>0.2</v>
      </c>
      <c r="AX39" s="104"/>
      <c r="AY39" s="106">
        <f>IFERROR(AX39/AV39,"-")</f>
        <v>0</v>
      </c>
      <c r="AZ39" s="107"/>
      <c r="BA39" s="108">
        <f>IFERROR(AZ39/AV39,"-")</f>
        <v>0</v>
      </c>
      <c r="BB39" s="109"/>
      <c r="BC39" s="109"/>
      <c r="BD39" s="109"/>
      <c r="BE39" s="110">
        <v>1</v>
      </c>
      <c r="BF39" s="111">
        <f>IF(P39=0,"",IF(BE39=0,"",(BE39/P39)))</f>
        <v>0.066666666666667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>
        <v>4</v>
      </c>
      <c r="BO39" s="118">
        <f>IF(P39=0,"",IF(BN39=0,"",(BN39/P39)))</f>
        <v>0.26666666666667</v>
      </c>
      <c r="BP39" s="119">
        <v>1</v>
      </c>
      <c r="BQ39" s="120">
        <f>IFERROR(BP39/BN39,"-")</f>
        <v>0.25</v>
      </c>
      <c r="BR39" s="121">
        <v>13000</v>
      </c>
      <c r="BS39" s="122">
        <f>IFERROR(BR39/BN39,"-")</f>
        <v>3250</v>
      </c>
      <c r="BT39" s="123"/>
      <c r="BU39" s="123"/>
      <c r="BV39" s="123">
        <v>1</v>
      </c>
      <c r="BW39" s="124">
        <v>3</v>
      </c>
      <c r="BX39" s="125">
        <f>IF(P39=0,"",IF(BW39=0,"",(BW39/P39)))</f>
        <v>0.2</v>
      </c>
      <c r="BY39" s="126">
        <v>2</v>
      </c>
      <c r="BZ39" s="127">
        <f>IFERROR(BY39/BW39,"-")</f>
        <v>0.66666666666667</v>
      </c>
      <c r="CA39" s="128">
        <v>60000</v>
      </c>
      <c r="CB39" s="129">
        <f>IFERROR(CA39/BW39,"-")</f>
        <v>20000</v>
      </c>
      <c r="CC39" s="130">
        <v>1</v>
      </c>
      <c r="CD39" s="130">
        <v>1</v>
      </c>
      <c r="CE39" s="130"/>
      <c r="CF39" s="131">
        <v>1</v>
      </c>
      <c r="CG39" s="132">
        <f>IF(P39=0,"",IF(CF39=0,"",(CF39/P39)))</f>
        <v>0.066666666666667</v>
      </c>
      <c r="CH39" s="133"/>
      <c r="CI39" s="134">
        <f>IFERROR(CH39/CF39,"-")</f>
        <v>0</v>
      </c>
      <c r="CJ39" s="135"/>
      <c r="CK39" s="136">
        <f>IFERROR(CJ39/CF39,"-")</f>
        <v>0</v>
      </c>
      <c r="CL39" s="137"/>
      <c r="CM39" s="137"/>
      <c r="CN39" s="137"/>
      <c r="CO39" s="138">
        <v>3</v>
      </c>
      <c r="CP39" s="139">
        <v>0</v>
      </c>
      <c r="CQ39" s="139">
        <v>55000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>
        <f>AB40</f>
        <v>3.3538461538462</v>
      </c>
      <c r="B40" s="189" t="s">
        <v>140</v>
      </c>
      <c r="C40" s="189"/>
      <c r="D40" s="189" t="s">
        <v>135</v>
      </c>
      <c r="E40" s="189" t="s">
        <v>124</v>
      </c>
      <c r="F40" s="189" t="s">
        <v>65</v>
      </c>
      <c r="G40" s="88" t="s">
        <v>97</v>
      </c>
      <c r="H40" s="88" t="s">
        <v>125</v>
      </c>
      <c r="I40" s="88" t="s">
        <v>126</v>
      </c>
      <c r="J40" s="180">
        <v>390000</v>
      </c>
      <c r="K40" s="79">
        <v>7</v>
      </c>
      <c r="L40" s="79">
        <v>0</v>
      </c>
      <c r="M40" s="79">
        <v>42</v>
      </c>
      <c r="N40" s="89">
        <v>4</v>
      </c>
      <c r="O40" s="90">
        <v>0</v>
      </c>
      <c r="P40" s="91">
        <f>N40+O40</f>
        <v>4</v>
      </c>
      <c r="Q40" s="80">
        <f>IFERROR(P40/M40,"-")</f>
        <v>0.095238095238095</v>
      </c>
      <c r="R40" s="79">
        <v>3</v>
      </c>
      <c r="S40" s="79">
        <v>1</v>
      </c>
      <c r="T40" s="80">
        <f>IFERROR(R40/(P40),"-")</f>
        <v>0.75</v>
      </c>
      <c r="U40" s="186">
        <f>IFERROR(J40/SUM(N40:O43),"-")</f>
        <v>13928.571428571</v>
      </c>
      <c r="V40" s="82">
        <v>3</v>
      </c>
      <c r="W40" s="80">
        <f>IF(P40=0,"-",V40/P40)</f>
        <v>0.75</v>
      </c>
      <c r="X40" s="185">
        <v>59000</v>
      </c>
      <c r="Y40" s="186">
        <f>IFERROR(X40/P40,"-")</f>
        <v>14750</v>
      </c>
      <c r="Z40" s="186">
        <f>IFERROR(X40/V40,"-")</f>
        <v>19666.666666667</v>
      </c>
      <c r="AA40" s="180">
        <f>SUM(X40:X43)-SUM(J40:J43)</f>
        <v>918000</v>
      </c>
      <c r="AB40" s="83">
        <f>SUM(X40:X43)/SUM(J40:J43)</f>
        <v>3.3538461538462</v>
      </c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1</v>
      </c>
      <c r="BF40" s="111">
        <f>IF(P40=0,"",IF(BE40=0,"",(BE40/P40)))</f>
        <v>0.25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2</v>
      </c>
      <c r="BO40" s="118">
        <f>IF(P40=0,"",IF(BN40=0,"",(BN40/P40)))</f>
        <v>0.5</v>
      </c>
      <c r="BP40" s="119">
        <v>2</v>
      </c>
      <c r="BQ40" s="120">
        <f>IFERROR(BP40/BN40,"-")</f>
        <v>1</v>
      </c>
      <c r="BR40" s="121">
        <v>62000</v>
      </c>
      <c r="BS40" s="122">
        <f>IFERROR(BR40/BN40,"-")</f>
        <v>31000</v>
      </c>
      <c r="BT40" s="123">
        <v>1</v>
      </c>
      <c r="BU40" s="123"/>
      <c r="BV40" s="123">
        <v>1</v>
      </c>
      <c r="BW40" s="124">
        <v>1</v>
      </c>
      <c r="BX40" s="125">
        <f>IF(P40=0,"",IF(BW40=0,"",(BW40/P40)))</f>
        <v>0.25</v>
      </c>
      <c r="BY40" s="126">
        <v>1</v>
      </c>
      <c r="BZ40" s="127">
        <f>IFERROR(BY40/BW40,"-")</f>
        <v>1</v>
      </c>
      <c r="CA40" s="128">
        <v>3000</v>
      </c>
      <c r="CB40" s="129">
        <f>IFERROR(CA40/BW40,"-")</f>
        <v>3000</v>
      </c>
      <c r="CC40" s="130">
        <v>1</v>
      </c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3</v>
      </c>
      <c r="CP40" s="139">
        <v>59000</v>
      </c>
      <c r="CQ40" s="139">
        <v>61000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189" t="s">
        <v>141</v>
      </c>
      <c r="C41" s="189"/>
      <c r="D41" s="189" t="s">
        <v>135</v>
      </c>
      <c r="E41" s="189" t="s">
        <v>128</v>
      </c>
      <c r="F41" s="189" t="s">
        <v>65</v>
      </c>
      <c r="G41" s="88" t="s">
        <v>97</v>
      </c>
      <c r="H41" s="88" t="s">
        <v>142</v>
      </c>
      <c r="I41" s="88"/>
      <c r="J41" s="180"/>
      <c r="K41" s="79">
        <v>5</v>
      </c>
      <c r="L41" s="79">
        <v>0</v>
      </c>
      <c r="M41" s="79">
        <v>36</v>
      </c>
      <c r="N41" s="89">
        <v>3</v>
      </c>
      <c r="O41" s="90">
        <v>0</v>
      </c>
      <c r="P41" s="91">
        <f>N41+O41</f>
        <v>3</v>
      </c>
      <c r="Q41" s="80">
        <f>IFERROR(P41/M41,"-")</f>
        <v>0.083333333333333</v>
      </c>
      <c r="R41" s="79">
        <v>0</v>
      </c>
      <c r="S41" s="79">
        <v>2</v>
      </c>
      <c r="T41" s="80">
        <f>IFERROR(R41/(P41),"-")</f>
        <v>0</v>
      </c>
      <c r="U41" s="186"/>
      <c r="V41" s="82">
        <v>0</v>
      </c>
      <c r="W41" s="80">
        <f>IF(P41=0,"-",V41/P41)</f>
        <v>0</v>
      </c>
      <c r="X41" s="185">
        <v>0</v>
      </c>
      <c r="Y41" s="186">
        <f>IFERROR(X41/P41,"-")</f>
        <v>0</v>
      </c>
      <c r="Z41" s="186" t="str">
        <f>IFERROR(X41/V41,"-")</f>
        <v>-</v>
      </c>
      <c r="AA41" s="18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>
        <v>1</v>
      </c>
      <c r="AN41" s="99">
        <f>IF(P41=0,"",IF(AM41=0,"",(AM41/P41)))</f>
        <v>0.33333333333333</v>
      </c>
      <c r="AO41" s="98"/>
      <c r="AP41" s="100">
        <f>IFERROR(AO41/AM41,"-")</f>
        <v>0</v>
      </c>
      <c r="AQ41" s="101"/>
      <c r="AR41" s="102">
        <f>IFERROR(AQ41/AM41,"-")</f>
        <v>0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2</v>
      </c>
      <c r="BO41" s="118">
        <f>IF(P41=0,"",IF(BN41=0,"",(BN41/P41)))</f>
        <v>0.66666666666667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189" t="s">
        <v>143</v>
      </c>
      <c r="C42" s="189"/>
      <c r="D42" s="189" t="s">
        <v>135</v>
      </c>
      <c r="E42" s="189" t="s">
        <v>132</v>
      </c>
      <c r="F42" s="189" t="s">
        <v>65</v>
      </c>
      <c r="G42" s="88" t="s">
        <v>97</v>
      </c>
      <c r="H42" s="88" t="s">
        <v>144</v>
      </c>
      <c r="I42" s="88"/>
      <c r="J42" s="180"/>
      <c r="K42" s="79">
        <v>15</v>
      </c>
      <c r="L42" s="79">
        <v>0</v>
      </c>
      <c r="M42" s="79">
        <v>65</v>
      </c>
      <c r="N42" s="89">
        <v>5</v>
      </c>
      <c r="O42" s="90">
        <v>0</v>
      </c>
      <c r="P42" s="91">
        <f>N42+O42</f>
        <v>5</v>
      </c>
      <c r="Q42" s="80">
        <f>IFERROR(P42/M42,"-")</f>
        <v>0.076923076923077</v>
      </c>
      <c r="R42" s="79">
        <v>0</v>
      </c>
      <c r="S42" s="79">
        <v>3</v>
      </c>
      <c r="T42" s="80">
        <f>IFERROR(R42/(P42),"-")</f>
        <v>0</v>
      </c>
      <c r="U42" s="186"/>
      <c r="V42" s="82">
        <v>0</v>
      </c>
      <c r="W42" s="80">
        <f>IF(P42=0,"-",V42/P42)</f>
        <v>0</v>
      </c>
      <c r="X42" s="185">
        <v>0</v>
      </c>
      <c r="Y42" s="186">
        <f>IFERROR(X42/P42,"-")</f>
        <v>0</v>
      </c>
      <c r="Z42" s="186" t="str">
        <f>IFERROR(X42/V42,"-")</f>
        <v>-</v>
      </c>
      <c r="AA42" s="18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>
        <v>1</v>
      </c>
      <c r="AW42" s="105">
        <f>IF(P42=0,"",IF(AV42=0,"",(AV42/P42)))</f>
        <v>0.2</v>
      </c>
      <c r="AX42" s="104"/>
      <c r="AY42" s="106">
        <f>IFERROR(AX42/AV42,"-")</f>
        <v>0</v>
      </c>
      <c r="AZ42" s="107"/>
      <c r="BA42" s="108">
        <f>IFERROR(AZ42/AV42,"-")</f>
        <v>0</v>
      </c>
      <c r="BB42" s="109"/>
      <c r="BC42" s="109"/>
      <c r="BD42" s="109"/>
      <c r="BE42" s="110">
        <v>2</v>
      </c>
      <c r="BF42" s="111">
        <f>IF(P42=0,"",IF(BE42=0,"",(BE42/P42)))</f>
        <v>0.4</v>
      </c>
      <c r="BG42" s="110"/>
      <c r="BH42" s="112">
        <f>IFERROR(BG42/BE42,"-")</f>
        <v>0</v>
      </c>
      <c r="BI42" s="113"/>
      <c r="BJ42" s="114">
        <f>IFERROR(BI42/BE42,"-")</f>
        <v>0</v>
      </c>
      <c r="BK42" s="115"/>
      <c r="BL42" s="115"/>
      <c r="BM42" s="115"/>
      <c r="BN42" s="117">
        <v>1</v>
      </c>
      <c r="BO42" s="118">
        <f>IF(P42=0,"",IF(BN42=0,"",(BN42/P42)))</f>
        <v>0.2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>
        <v>1</v>
      </c>
      <c r="BX42" s="125">
        <f>IF(P42=0,"",IF(BW42=0,"",(BW42/P42)))</f>
        <v>0.2</v>
      </c>
      <c r="BY42" s="126"/>
      <c r="BZ42" s="127">
        <f>IFERROR(BY42/BW42,"-")</f>
        <v>0</v>
      </c>
      <c r="CA42" s="128"/>
      <c r="CB42" s="129">
        <f>IFERROR(CA42/BW42,"-")</f>
        <v>0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189" t="s">
        <v>145</v>
      </c>
      <c r="C43" s="189"/>
      <c r="D43" s="189" t="s">
        <v>76</v>
      </c>
      <c r="E43" s="189" t="s">
        <v>76</v>
      </c>
      <c r="F43" s="189" t="s">
        <v>77</v>
      </c>
      <c r="G43" s="88"/>
      <c r="H43" s="88"/>
      <c r="I43" s="88"/>
      <c r="J43" s="180"/>
      <c r="K43" s="79">
        <v>108</v>
      </c>
      <c r="L43" s="79">
        <v>73</v>
      </c>
      <c r="M43" s="79">
        <v>30</v>
      </c>
      <c r="N43" s="89">
        <v>16</v>
      </c>
      <c r="O43" s="90">
        <v>0</v>
      </c>
      <c r="P43" s="91">
        <f>N43+O43</f>
        <v>16</v>
      </c>
      <c r="Q43" s="80">
        <f>IFERROR(P43/M43,"-")</f>
        <v>0.53333333333333</v>
      </c>
      <c r="R43" s="79">
        <v>4</v>
      </c>
      <c r="S43" s="79">
        <v>2</v>
      </c>
      <c r="T43" s="80">
        <f>IFERROR(R43/(P43),"-")</f>
        <v>0.25</v>
      </c>
      <c r="U43" s="186"/>
      <c r="V43" s="82">
        <v>5</v>
      </c>
      <c r="W43" s="80">
        <f>IF(P43=0,"-",V43/P43)</f>
        <v>0.3125</v>
      </c>
      <c r="X43" s="185">
        <v>1249000</v>
      </c>
      <c r="Y43" s="186">
        <f>IFERROR(X43/P43,"-")</f>
        <v>78062.5</v>
      </c>
      <c r="Z43" s="186">
        <f>IFERROR(X43/V43,"-")</f>
        <v>249800</v>
      </c>
      <c r="AA43" s="18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2</v>
      </c>
      <c r="BF43" s="111">
        <f>IF(P43=0,"",IF(BE43=0,"",(BE43/P43)))</f>
        <v>0.125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>
        <v>6</v>
      </c>
      <c r="BO43" s="118">
        <f>IF(P43=0,"",IF(BN43=0,"",(BN43/P43)))</f>
        <v>0.375</v>
      </c>
      <c r="BP43" s="119">
        <v>2</v>
      </c>
      <c r="BQ43" s="120">
        <f>IFERROR(BP43/BN43,"-")</f>
        <v>0.33333333333333</v>
      </c>
      <c r="BR43" s="121">
        <v>48000</v>
      </c>
      <c r="BS43" s="122">
        <f>IFERROR(BR43/BN43,"-")</f>
        <v>8000</v>
      </c>
      <c r="BT43" s="123">
        <v>1</v>
      </c>
      <c r="BU43" s="123"/>
      <c r="BV43" s="123">
        <v>1</v>
      </c>
      <c r="BW43" s="124">
        <v>5</v>
      </c>
      <c r="BX43" s="125">
        <f>IF(P43=0,"",IF(BW43=0,"",(BW43/P43)))</f>
        <v>0.3125</v>
      </c>
      <c r="BY43" s="126">
        <v>3</v>
      </c>
      <c r="BZ43" s="127">
        <f>IFERROR(BY43/BW43,"-")</f>
        <v>0.6</v>
      </c>
      <c r="CA43" s="128">
        <v>1438000</v>
      </c>
      <c r="CB43" s="129">
        <f>IFERROR(CA43/BW43,"-")</f>
        <v>287600</v>
      </c>
      <c r="CC43" s="130"/>
      <c r="CD43" s="130"/>
      <c r="CE43" s="130">
        <v>3</v>
      </c>
      <c r="CF43" s="131">
        <v>3</v>
      </c>
      <c r="CG43" s="132">
        <f>IF(P43=0,"",IF(CF43=0,"",(CF43/P43)))</f>
        <v>0.1875</v>
      </c>
      <c r="CH43" s="133"/>
      <c r="CI43" s="134">
        <f>IFERROR(CH43/CF43,"-")</f>
        <v>0</v>
      </c>
      <c r="CJ43" s="135"/>
      <c r="CK43" s="136">
        <f>IFERROR(CJ43/CF43,"-")</f>
        <v>0</v>
      </c>
      <c r="CL43" s="137"/>
      <c r="CM43" s="137"/>
      <c r="CN43" s="137"/>
      <c r="CO43" s="138">
        <v>5</v>
      </c>
      <c r="CP43" s="139">
        <v>1249000</v>
      </c>
      <c r="CQ43" s="139">
        <v>970000</v>
      </c>
      <c r="CR43" s="139"/>
      <c r="CS43" s="140" t="str">
        <f>IF(AND(CQ43=0,CR43=0),"",IF(AND(CQ43&lt;=100000,CR43&lt;=100000),"",IF(CQ43/CP43&gt;0.7,"男高",IF(CR43/CP43&gt;0.7,"女高",""))))</f>
        <v>男高</v>
      </c>
    </row>
    <row r="44" spans="1:98">
      <c r="A44" s="78">
        <f>AB44</f>
        <v>0.25</v>
      </c>
      <c r="B44" s="189" t="s">
        <v>146</v>
      </c>
      <c r="C44" s="189"/>
      <c r="D44" s="189" t="s">
        <v>110</v>
      </c>
      <c r="E44" s="189" t="s">
        <v>64</v>
      </c>
      <c r="F44" s="189" t="s">
        <v>65</v>
      </c>
      <c r="G44" s="88" t="s">
        <v>66</v>
      </c>
      <c r="H44" s="88" t="s">
        <v>88</v>
      </c>
      <c r="I44" s="191" t="s">
        <v>102</v>
      </c>
      <c r="J44" s="180">
        <v>144000</v>
      </c>
      <c r="K44" s="79">
        <v>7</v>
      </c>
      <c r="L44" s="79">
        <v>0</v>
      </c>
      <c r="M44" s="79">
        <v>41</v>
      </c>
      <c r="N44" s="89">
        <v>3</v>
      </c>
      <c r="O44" s="90">
        <v>0</v>
      </c>
      <c r="P44" s="91">
        <f>N44+O44</f>
        <v>3</v>
      </c>
      <c r="Q44" s="80">
        <f>IFERROR(P44/M44,"-")</f>
        <v>0.073170731707317</v>
      </c>
      <c r="R44" s="79">
        <v>0</v>
      </c>
      <c r="S44" s="79">
        <v>2</v>
      </c>
      <c r="T44" s="80">
        <f>IFERROR(R44/(P44),"-")</f>
        <v>0</v>
      </c>
      <c r="U44" s="186">
        <f>IFERROR(J44/SUM(N44:O45),"-")</f>
        <v>20571.428571429</v>
      </c>
      <c r="V44" s="82">
        <v>0</v>
      </c>
      <c r="W44" s="80">
        <f>IF(P44=0,"-",V44/P44)</f>
        <v>0</v>
      </c>
      <c r="X44" s="185">
        <v>0</v>
      </c>
      <c r="Y44" s="186">
        <f>IFERROR(X44/P44,"-")</f>
        <v>0</v>
      </c>
      <c r="Z44" s="186" t="str">
        <f>IFERROR(X44/V44,"-")</f>
        <v>-</v>
      </c>
      <c r="AA44" s="180">
        <f>SUM(X44:X45)-SUM(J44:J45)</f>
        <v>-108000</v>
      </c>
      <c r="AB44" s="83">
        <f>SUM(X44:X45)/SUM(J44:J45)</f>
        <v>0.25</v>
      </c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>
        <v>1</v>
      </c>
      <c r="AN44" s="99">
        <f>IF(P44=0,"",IF(AM44=0,"",(AM44/P44)))</f>
        <v>0.33333333333333</v>
      </c>
      <c r="AO44" s="98"/>
      <c r="AP44" s="100">
        <f>IFERROR(AO44/AM44,"-")</f>
        <v>0</v>
      </c>
      <c r="AQ44" s="101"/>
      <c r="AR44" s="102">
        <f>IFERROR(AQ44/AM44,"-")</f>
        <v>0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1</v>
      </c>
      <c r="BF44" s="111">
        <f>IF(P44=0,"",IF(BE44=0,"",(BE44/P44)))</f>
        <v>0.33333333333333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>
        <v>1</v>
      </c>
      <c r="BO44" s="118">
        <f>IF(P44=0,"",IF(BN44=0,"",(BN44/P44)))</f>
        <v>0.33333333333333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189" t="s">
        <v>147</v>
      </c>
      <c r="C45" s="189"/>
      <c r="D45" s="189" t="s">
        <v>110</v>
      </c>
      <c r="E45" s="189" t="s">
        <v>64</v>
      </c>
      <c r="F45" s="189" t="s">
        <v>77</v>
      </c>
      <c r="G45" s="88"/>
      <c r="H45" s="88"/>
      <c r="I45" s="88"/>
      <c r="J45" s="180"/>
      <c r="K45" s="79">
        <v>17</v>
      </c>
      <c r="L45" s="79">
        <v>12</v>
      </c>
      <c r="M45" s="79">
        <v>0</v>
      </c>
      <c r="N45" s="89">
        <v>4</v>
      </c>
      <c r="O45" s="90">
        <v>0</v>
      </c>
      <c r="P45" s="91">
        <f>N45+O45</f>
        <v>4</v>
      </c>
      <c r="Q45" s="80" t="str">
        <f>IFERROR(P45/M45,"-")</f>
        <v>-</v>
      </c>
      <c r="R45" s="79">
        <v>1</v>
      </c>
      <c r="S45" s="79">
        <v>1</v>
      </c>
      <c r="T45" s="80">
        <f>IFERROR(R45/(P45),"-")</f>
        <v>0.25</v>
      </c>
      <c r="U45" s="186"/>
      <c r="V45" s="82">
        <v>2</v>
      </c>
      <c r="W45" s="80">
        <f>IF(P45=0,"-",V45/P45)</f>
        <v>0.5</v>
      </c>
      <c r="X45" s="185">
        <v>36000</v>
      </c>
      <c r="Y45" s="186">
        <f>IFERROR(X45/P45,"-")</f>
        <v>9000</v>
      </c>
      <c r="Z45" s="186">
        <f>IFERROR(X45/V45,"-")</f>
        <v>18000</v>
      </c>
      <c r="AA45" s="18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>
        <v>1</v>
      </c>
      <c r="BF45" s="111">
        <f>IF(P45=0,"",IF(BE45=0,"",(BE45/P45)))</f>
        <v>0.25</v>
      </c>
      <c r="BG45" s="110"/>
      <c r="BH45" s="112">
        <f>IFERROR(BG45/BE45,"-")</f>
        <v>0</v>
      </c>
      <c r="BI45" s="113"/>
      <c r="BJ45" s="114">
        <f>IFERROR(BI45/BE45,"-")</f>
        <v>0</v>
      </c>
      <c r="BK45" s="115"/>
      <c r="BL45" s="115"/>
      <c r="BM45" s="115"/>
      <c r="BN45" s="117">
        <v>1</v>
      </c>
      <c r="BO45" s="118">
        <f>IF(P45=0,"",IF(BN45=0,"",(BN45/P45)))</f>
        <v>0.25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>
        <v>2</v>
      </c>
      <c r="BX45" s="125">
        <f>IF(P45=0,"",IF(BW45=0,"",(BW45/P45)))</f>
        <v>0.5</v>
      </c>
      <c r="BY45" s="126">
        <v>2</v>
      </c>
      <c r="BZ45" s="127">
        <f>IFERROR(BY45/BW45,"-")</f>
        <v>1</v>
      </c>
      <c r="CA45" s="128">
        <v>56000</v>
      </c>
      <c r="CB45" s="129">
        <f>IFERROR(CA45/BW45,"-")</f>
        <v>28000</v>
      </c>
      <c r="CC45" s="130"/>
      <c r="CD45" s="130"/>
      <c r="CE45" s="130">
        <v>2</v>
      </c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2</v>
      </c>
      <c r="CP45" s="139">
        <v>36000</v>
      </c>
      <c r="CQ45" s="139">
        <v>38000</v>
      </c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>
        <f>AB46</f>
        <v>0.16666666666667</v>
      </c>
      <c r="B46" s="189" t="s">
        <v>148</v>
      </c>
      <c r="C46" s="189"/>
      <c r="D46" s="189" t="s">
        <v>85</v>
      </c>
      <c r="E46" s="189" t="s">
        <v>86</v>
      </c>
      <c r="F46" s="189" t="s">
        <v>93</v>
      </c>
      <c r="G46" s="88" t="s">
        <v>70</v>
      </c>
      <c r="H46" s="88" t="s">
        <v>88</v>
      </c>
      <c r="I46" s="190" t="s">
        <v>94</v>
      </c>
      <c r="J46" s="180">
        <v>180000</v>
      </c>
      <c r="K46" s="79">
        <v>10</v>
      </c>
      <c r="L46" s="79">
        <v>0</v>
      </c>
      <c r="M46" s="79">
        <v>47</v>
      </c>
      <c r="N46" s="89">
        <v>3</v>
      </c>
      <c r="O46" s="90">
        <v>0</v>
      </c>
      <c r="P46" s="91">
        <f>N46+O46</f>
        <v>3</v>
      </c>
      <c r="Q46" s="80">
        <f>IFERROR(P46/M46,"-")</f>
        <v>0.063829787234043</v>
      </c>
      <c r="R46" s="79">
        <v>1</v>
      </c>
      <c r="S46" s="79">
        <v>1</v>
      </c>
      <c r="T46" s="80">
        <f>IFERROR(R46/(P46),"-")</f>
        <v>0.33333333333333</v>
      </c>
      <c r="U46" s="186">
        <f>IFERROR(J46/SUM(N46:O47),"-")</f>
        <v>30000</v>
      </c>
      <c r="V46" s="82">
        <v>1</v>
      </c>
      <c r="W46" s="80">
        <f>IF(P46=0,"-",V46/P46)</f>
        <v>0.33333333333333</v>
      </c>
      <c r="X46" s="185">
        <v>30000</v>
      </c>
      <c r="Y46" s="186">
        <f>IFERROR(X46/P46,"-")</f>
        <v>10000</v>
      </c>
      <c r="Z46" s="186">
        <f>IFERROR(X46/V46,"-")</f>
        <v>30000</v>
      </c>
      <c r="AA46" s="180">
        <f>SUM(X46:X47)-SUM(J46:J47)</f>
        <v>-150000</v>
      </c>
      <c r="AB46" s="83">
        <f>SUM(X46:X47)/SUM(J46:J47)</f>
        <v>0.16666666666667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>
        <v>2</v>
      </c>
      <c r="BO46" s="118">
        <f>IF(P46=0,"",IF(BN46=0,"",(BN46/P46)))</f>
        <v>0.66666666666667</v>
      </c>
      <c r="BP46" s="119">
        <v>1</v>
      </c>
      <c r="BQ46" s="120">
        <f>IFERROR(BP46/BN46,"-")</f>
        <v>0.5</v>
      </c>
      <c r="BR46" s="121">
        <v>553000</v>
      </c>
      <c r="BS46" s="122">
        <f>IFERROR(BR46/BN46,"-")</f>
        <v>276500</v>
      </c>
      <c r="BT46" s="123"/>
      <c r="BU46" s="123"/>
      <c r="BV46" s="123">
        <v>1</v>
      </c>
      <c r="BW46" s="124">
        <v>1</v>
      </c>
      <c r="BX46" s="125">
        <f>IF(P46=0,"",IF(BW46=0,"",(BW46/P46)))</f>
        <v>0.33333333333333</v>
      </c>
      <c r="BY46" s="126"/>
      <c r="BZ46" s="127">
        <f>IFERROR(BY46/BW46,"-")</f>
        <v>0</v>
      </c>
      <c r="CA46" s="128"/>
      <c r="CB46" s="129">
        <f>IFERROR(CA46/BW46,"-")</f>
        <v>0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1</v>
      </c>
      <c r="CP46" s="139">
        <v>30000</v>
      </c>
      <c r="CQ46" s="139">
        <v>553000</v>
      </c>
      <c r="CR46" s="139"/>
      <c r="CS46" s="140" t="str">
        <f>IF(AND(CQ46=0,CR46=0),"",IF(AND(CQ46&lt;=100000,CR46&lt;=100000),"",IF(CQ46/CP46&gt;0.7,"男高",IF(CR46/CP46&gt;0.7,"女高",""))))</f>
        <v>男高</v>
      </c>
    </row>
    <row r="47" spans="1:98">
      <c r="A47" s="78"/>
      <c r="B47" s="189" t="s">
        <v>149</v>
      </c>
      <c r="C47" s="189"/>
      <c r="D47" s="189" t="s">
        <v>85</v>
      </c>
      <c r="E47" s="189" t="s">
        <v>86</v>
      </c>
      <c r="F47" s="189" t="s">
        <v>77</v>
      </c>
      <c r="G47" s="88"/>
      <c r="H47" s="88"/>
      <c r="I47" s="88"/>
      <c r="J47" s="180"/>
      <c r="K47" s="79">
        <v>30</v>
      </c>
      <c r="L47" s="79">
        <v>23</v>
      </c>
      <c r="M47" s="79">
        <v>6</v>
      </c>
      <c r="N47" s="89">
        <v>3</v>
      </c>
      <c r="O47" s="90">
        <v>0</v>
      </c>
      <c r="P47" s="91">
        <f>N47+O47</f>
        <v>3</v>
      </c>
      <c r="Q47" s="80">
        <f>IFERROR(P47/M47,"-")</f>
        <v>0.5</v>
      </c>
      <c r="R47" s="79">
        <v>0</v>
      </c>
      <c r="S47" s="79">
        <v>0</v>
      </c>
      <c r="T47" s="80">
        <f>IFERROR(R47/(P47),"-")</f>
        <v>0</v>
      </c>
      <c r="U47" s="186"/>
      <c r="V47" s="82">
        <v>0</v>
      </c>
      <c r="W47" s="80">
        <f>IF(P47=0,"-",V47/P47)</f>
        <v>0</v>
      </c>
      <c r="X47" s="185">
        <v>0</v>
      </c>
      <c r="Y47" s="186">
        <f>IFERROR(X47/P47,"-")</f>
        <v>0</v>
      </c>
      <c r="Z47" s="186" t="str">
        <f>IFERROR(X47/V47,"-")</f>
        <v>-</v>
      </c>
      <c r="AA47" s="18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>
        <v>1</v>
      </c>
      <c r="AW47" s="105">
        <f>IF(P47=0,"",IF(AV47=0,"",(AV47/P47)))</f>
        <v>0.33333333333333</v>
      </c>
      <c r="AX47" s="104"/>
      <c r="AY47" s="106">
        <f>IFERROR(AX47/AV47,"-")</f>
        <v>0</v>
      </c>
      <c r="AZ47" s="107"/>
      <c r="BA47" s="108">
        <f>IFERROR(AZ47/AV47,"-")</f>
        <v>0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>
        <v>1</v>
      </c>
      <c r="BO47" s="118">
        <f>IF(P47=0,"",IF(BN47=0,"",(BN47/P47)))</f>
        <v>0.33333333333333</v>
      </c>
      <c r="BP47" s="119"/>
      <c r="BQ47" s="120">
        <f>IFERROR(BP47/BN47,"-")</f>
        <v>0</v>
      </c>
      <c r="BR47" s="121"/>
      <c r="BS47" s="122">
        <f>IFERROR(BR47/BN47,"-")</f>
        <v>0</v>
      </c>
      <c r="BT47" s="123"/>
      <c r="BU47" s="123"/>
      <c r="BV47" s="123"/>
      <c r="BW47" s="124"/>
      <c r="BX47" s="125">
        <f>IF(P47=0,"",IF(BW47=0,"",(BW47/P47)))</f>
        <v>0</v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>
        <v>1</v>
      </c>
      <c r="CG47" s="132">
        <f>IF(P47=0,"",IF(CF47=0,"",(CF47/P47)))</f>
        <v>0.33333333333333</v>
      </c>
      <c r="CH47" s="133"/>
      <c r="CI47" s="134">
        <f>IFERROR(CH47/CF47,"-")</f>
        <v>0</v>
      </c>
      <c r="CJ47" s="135"/>
      <c r="CK47" s="136">
        <f>IFERROR(CJ47/CF47,"-")</f>
        <v>0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0.070512820512821</v>
      </c>
      <c r="B48" s="189" t="s">
        <v>150</v>
      </c>
      <c r="C48" s="189"/>
      <c r="D48" s="189" t="s">
        <v>85</v>
      </c>
      <c r="E48" s="189" t="s">
        <v>64</v>
      </c>
      <c r="F48" s="189" t="s">
        <v>65</v>
      </c>
      <c r="G48" s="88" t="s">
        <v>81</v>
      </c>
      <c r="H48" s="88" t="s">
        <v>88</v>
      </c>
      <c r="I48" s="88" t="s">
        <v>151</v>
      </c>
      <c r="J48" s="180">
        <v>156000</v>
      </c>
      <c r="K48" s="79">
        <v>11</v>
      </c>
      <c r="L48" s="79">
        <v>0</v>
      </c>
      <c r="M48" s="79">
        <v>26</v>
      </c>
      <c r="N48" s="89">
        <v>3</v>
      </c>
      <c r="O48" s="90">
        <v>0</v>
      </c>
      <c r="P48" s="91">
        <f>N48+O48</f>
        <v>3</v>
      </c>
      <c r="Q48" s="80">
        <f>IFERROR(P48/M48,"-")</f>
        <v>0.11538461538462</v>
      </c>
      <c r="R48" s="79">
        <v>0</v>
      </c>
      <c r="S48" s="79">
        <v>2</v>
      </c>
      <c r="T48" s="80">
        <f>IFERROR(R48/(P48),"-")</f>
        <v>0</v>
      </c>
      <c r="U48" s="186">
        <f>IFERROR(J48/SUM(N48:O49),"-")</f>
        <v>22285.714285714</v>
      </c>
      <c r="V48" s="82">
        <v>0</v>
      </c>
      <c r="W48" s="80">
        <f>IF(P48=0,"-",V48/P48)</f>
        <v>0</v>
      </c>
      <c r="X48" s="185">
        <v>0</v>
      </c>
      <c r="Y48" s="186">
        <f>IFERROR(X48/P48,"-")</f>
        <v>0</v>
      </c>
      <c r="Z48" s="186" t="str">
        <f>IFERROR(X48/V48,"-")</f>
        <v>-</v>
      </c>
      <c r="AA48" s="180">
        <f>SUM(X48:X49)-SUM(J48:J49)</f>
        <v>-145000</v>
      </c>
      <c r="AB48" s="83">
        <f>SUM(X48:X49)/SUM(J48:J49)</f>
        <v>0.070512820512821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>
        <v>1</v>
      </c>
      <c r="BF48" s="111">
        <f>IF(P48=0,"",IF(BE48=0,"",(BE48/P48)))</f>
        <v>0.33333333333333</v>
      </c>
      <c r="BG48" s="110"/>
      <c r="BH48" s="112">
        <f>IFERROR(BG48/BE48,"-")</f>
        <v>0</v>
      </c>
      <c r="BI48" s="113"/>
      <c r="BJ48" s="114">
        <f>IFERROR(BI48/BE48,"-")</f>
        <v>0</v>
      </c>
      <c r="BK48" s="115"/>
      <c r="BL48" s="115"/>
      <c r="BM48" s="115"/>
      <c r="BN48" s="117">
        <v>2</v>
      </c>
      <c r="BO48" s="118">
        <f>IF(P48=0,"",IF(BN48=0,"",(BN48/P48)))</f>
        <v>0.66666666666667</v>
      </c>
      <c r="BP48" s="119"/>
      <c r="BQ48" s="120">
        <f>IFERROR(BP48/BN48,"-")</f>
        <v>0</v>
      </c>
      <c r="BR48" s="121"/>
      <c r="BS48" s="122">
        <f>IFERROR(BR48/BN48,"-")</f>
        <v>0</v>
      </c>
      <c r="BT48" s="123"/>
      <c r="BU48" s="123"/>
      <c r="BV48" s="123"/>
      <c r="BW48" s="124"/>
      <c r="BX48" s="125">
        <f>IF(P48=0,"",IF(BW48=0,"",(BW48/P48)))</f>
        <v>0</v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189" t="s">
        <v>152</v>
      </c>
      <c r="C49" s="189"/>
      <c r="D49" s="189" t="s">
        <v>85</v>
      </c>
      <c r="E49" s="189" t="s">
        <v>64</v>
      </c>
      <c r="F49" s="189" t="s">
        <v>77</v>
      </c>
      <c r="G49" s="88"/>
      <c r="H49" s="88"/>
      <c r="I49" s="88"/>
      <c r="J49" s="180"/>
      <c r="K49" s="79">
        <v>16</v>
      </c>
      <c r="L49" s="79">
        <v>14</v>
      </c>
      <c r="M49" s="79">
        <v>2</v>
      </c>
      <c r="N49" s="89">
        <v>4</v>
      </c>
      <c r="O49" s="90">
        <v>0</v>
      </c>
      <c r="P49" s="91">
        <f>N49+O49</f>
        <v>4</v>
      </c>
      <c r="Q49" s="80">
        <f>IFERROR(P49/M49,"-")</f>
        <v>2</v>
      </c>
      <c r="R49" s="79">
        <v>1</v>
      </c>
      <c r="S49" s="79">
        <v>2</v>
      </c>
      <c r="T49" s="80">
        <f>IFERROR(R49/(P49),"-")</f>
        <v>0.25</v>
      </c>
      <c r="U49" s="186"/>
      <c r="V49" s="82">
        <v>2</v>
      </c>
      <c r="W49" s="80">
        <f>IF(P49=0,"-",V49/P49)</f>
        <v>0.5</v>
      </c>
      <c r="X49" s="185">
        <v>11000</v>
      </c>
      <c r="Y49" s="186">
        <f>IFERROR(X49/P49,"-")</f>
        <v>2750</v>
      </c>
      <c r="Z49" s="186">
        <f>IFERROR(X49/V49,"-")</f>
        <v>5500</v>
      </c>
      <c r="AA49" s="18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>
        <v>3</v>
      </c>
      <c r="BO49" s="118">
        <f>IF(P49=0,"",IF(BN49=0,"",(BN49/P49)))</f>
        <v>0.75</v>
      </c>
      <c r="BP49" s="119">
        <v>2</v>
      </c>
      <c r="BQ49" s="120">
        <f>IFERROR(BP49/BN49,"-")</f>
        <v>0.66666666666667</v>
      </c>
      <c r="BR49" s="121">
        <v>35000</v>
      </c>
      <c r="BS49" s="122">
        <f>IFERROR(BR49/BN49,"-")</f>
        <v>11666.666666667</v>
      </c>
      <c r="BT49" s="123"/>
      <c r="BU49" s="123"/>
      <c r="BV49" s="123">
        <v>2</v>
      </c>
      <c r="BW49" s="124">
        <v>1</v>
      </c>
      <c r="BX49" s="125">
        <f>IF(P49=0,"",IF(BW49=0,"",(BW49/P49)))</f>
        <v>0.25</v>
      </c>
      <c r="BY49" s="126"/>
      <c r="BZ49" s="127">
        <f>IFERROR(BY49/BW49,"-")</f>
        <v>0</v>
      </c>
      <c r="CA49" s="128"/>
      <c r="CB49" s="129">
        <f>IFERROR(CA49/BW49,"-")</f>
        <v>0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2</v>
      </c>
      <c r="CP49" s="139">
        <v>11000</v>
      </c>
      <c r="CQ49" s="139">
        <v>24000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>
        <f>AB50</f>
        <v>0</v>
      </c>
      <c r="B50" s="189" t="s">
        <v>153</v>
      </c>
      <c r="C50" s="189"/>
      <c r="D50" s="189" t="s">
        <v>154</v>
      </c>
      <c r="E50" s="189" t="s">
        <v>111</v>
      </c>
      <c r="F50" s="189" t="s">
        <v>93</v>
      </c>
      <c r="G50" s="88" t="s">
        <v>81</v>
      </c>
      <c r="H50" s="88" t="s">
        <v>88</v>
      </c>
      <c r="I50" s="191" t="s">
        <v>155</v>
      </c>
      <c r="J50" s="180">
        <v>156000</v>
      </c>
      <c r="K50" s="79">
        <v>6</v>
      </c>
      <c r="L50" s="79">
        <v>0</v>
      </c>
      <c r="M50" s="79">
        <v>28</v>
      </c>
      <c r="N50" s="89">
        <v>2</v>
      </c>
      <c r="O50" s="90">
        <v>0</v>
      </c>
      <c r="P50" s="91">
        <f>N50+O50</f>
        <v>2</v>
      </c>
      <c r="Q50" s="80">
        <f>IFERROR(P50/M50,"-")</f>
        <v>0.071428571428571</v>
      </c>
      <c r="R50" s="79">
        <v>0</v>
      </c>
      <c r="S50" s="79">
        <v>0</v>
      </c>
      <c r="T50" s="80">
        <f>IFERROR(R50/(P50),"-")</f>
        <v>0</v>
      </c>
      <c r="U50" s="186">
        <f>IFERROR(J50/SUM(N50:O51),"-")</f>
        <v>19500</v>
      </c>
      <c r="V50" s="82">
        <v>0</v>
      </c>
      <c r="W50" s="80">
        <f>IF(P50=0,"-",V50/P50)</f>
        <v>0</v>
      </c>
      <c r="X50" s="185">
        <v>0</v>
      </c>
      <c r="Y50" s="186">
        <f>IFERROR(X50/P50,"-")</f>
        <v>0</v>
      </c>
      <c r="Z50" s="186" t="str">
        <f>IFERROR(X50/V50,"-")</f>
        <v>-</v>
      </c>
      <c r="AA50" s="180">
        <f>SUM(X50:X51)-SUM(J50:J51)</f>
        <v>-156000</v>
      </c>
      <c r="AB50" s="83">
        <f>SUM(X50:X51)/SUM(J50:J51)</f>
        <v>0</v>
      </c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>
        <v>1</v>
      </c>
      <c r="BO50" s="118">
        <f>IF(P50=0,"",IF(BN50=0,"",(BN50/P50)))</f>
        <v>0.5</v>
      </c>
      <c r="BP50" s="119"/>
      <c r="BQ50" s="120">
        <f>IFERROR(BP50/BN50,"-")</f>
        <v>0</v>
      </c>
      <c r="BR50" s="121"/>
      <c r="BS50" s="122">
        <f>IFERROR(BR50/BN50,"-")</f>
        <v>0</v>
      </c>
      <c r="BT50" s="123"/>
      <c r="BU50" s="123"/>
      <c r="BV50" s="123"/>
      <c r="BW50" s="124">
        <v>1</v>
      </c>
      <c r="BX50" s="125">
        <f>IF(P50=0,"",IF(BW50=0,"",(BW50/P50)))</f>
        <v>0.5</v>
      </c>
      <c r="BY50" s="126"/>
      <c r="BZ50" s="127">
        <f>IFERROR(BY50/BW50,"-")</f>
        <v>0</v>
      </c>
      <c r="CA50" s="128"/>
      <c r="CB50" s="129">
        <f>IFERROR(CA50/BW50,"-")</f>
        <v>0</v>
      </c>
      <c r="CC50" s="130"/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189" t="s">
        <v>156</v>
      </c>
      <c r="C51" s="189"/>
      <c r="D51" s="189" t="s">
        <v>154</v>
      </c>
      <c r="E51" s="189" t="s">
        <v>111</v>
      </c>
      <c r="F51" s="189" t="s">
        <v>77</v>
      </c>
      <c r="G51" s="88"/>
      <c r="H51" s="88"/>
      <c r="I51" s="88"/>
      <c r="J51" s="180"/>
      <c r="K51" s="79">
        <v>31</v>
      </c>
      <c r="L51" s="79">
        <v>25</v>
      </c>
      <c r="M51" s="79">
        <v>6</v>
      </c>
      <c r="N51" s="89">
        <v>6</v>
      </c>
      <c r="O51" s="90">
        <v>0</v>
      </c>
      <c r="P51" s="91">
        <f>N51+O51</f>
        <v>6</v>
      </c>
      <c r="Q51" s="80">
        <f>IFERROR(P51/M51,"-")</f>
        <v>1</v>
      </c>
      <c r="R51" s="79">
        <v>0</v>
      </c>
      <c r="S51" s="79">
        <v>1</v>
      </c>
      <c r="T51" s="80">
        <f>IFERROR(R51/(P51),"-")</f>
        <v>0</v>
      </c>
      <c r="U51" s="186"/>
      <c r="V51" s="82">
        <v>0</v>
      </c>
      <c r="W51" s="80">
        <f>IF(P51=0,"-",V51/P51)</f>
        <v>0</v>
      </c>
      <c r="X51" s="185">
        <v>0</v>
      </c>
      <c r="Y51" s="186">
        <f>IFERROR(X51/P51,"-")</f>
        <v>0</v>
      </c>
      <c r="Z51" s="186" t="str">
        <f>IFERROR(X51/V51,"-")</f>
        <v>-</v>
      </c>
      <c r="AA51" s="180"/>
      <c r="AB51" s="83"/>
      <c r="AC51" s="77"/>
      <c r="AD51" s="92">
        <v>1</v>
      </c>
      <c r="AE51" s="93">
        <f>IF(P51=0,"",IF(AD51=0,"",(AD51/P51)))</f>
        <v>0.16666666666667</v>
      </c>
      <c r="AF51" s="92"/>
      <c r="AG51" s="94">
        <f>IFERROR(AF51/AD51,"-")</f>
        <v>0</v>
      </c>
      <c r="AH51" s="95"/>
      <c r="AI51" s="96">
        <f>IFERROR(AH51/AD51,"-")</f>
        <v>0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>
        <v>3</v>
      </c>
      <c r="BO51" s="118">
        <f>IF(P51=0,"",IF(BN51=0,"",(BN51/P51)))</f>
        <v>0.5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>
        <v>2</v>
      </c>
      <c r="BX51" s="125">
        <f>IF(P51=0,"",IF(BW51=0,"",(BW51/P51)))</f>
        <v>0.33333333333333</v>
      </c>
      <c r="BY51" s="126"/>
      <c r="BZ51" s="127">
        <f>IFERROR(BY51/BW51,"-")</f>
        <v>0</v>
      </c>
      <c r="CA51" s="128"/>
      <c r="CB51" s="129">
        <f>IFERROR(CA51/BW51,"-")</f>
        <v>0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>
        <f>AB52</f>
        <v>0</v>
      </c>
      <c r="B52" s="189" t="s">
        <v>157</v>
      </c>
      <c r="C52" s="189"/>
      <c r="D52" s="189" t="s">
        <v>158</v>
      </c>
      <c r="E52" s="189" t="s">
        <v>111</v>
      </c>
      <c r="F52" s="189" t="s">
        <v>93</v>
      </c>
      <c r="G52" s="88" t="s">
        <v>87</v>
      </c>
      <c r="H52" s="88" t="s">
        <v>88</v>
      </c>
      <c r="I52" s="88" t="s">
        <v>159</v>
      </c>
      <c r="J52" s="180">
        <v>156000</v>
      </c>
      <c r="K52" s="79">
        <v>6</v>
      </c>
      <c r="L52" s="79">
        <v>0</v>
      </c>
      <c r="M52" s="79">
        <v>20</v>
      </c>
      <c r="N52" s="89">
        <v>2</v>
      </c>
      <c r="O52" s="90">
        <v>0</v>
      </c>
      <c r="P52" s="91">
        <f>N52+O52</f>
        <v>2</v>
      </c>
      <c r="Q52" s="80">
        <f>IFERROR(P52/M52,"-")</f>
        <v>0.1</v>
      </c>
      <c r="R52" s="79">
        <v>0</v>
      </c>
      <c r="S52" s="79">
        <v>2</v>
      </c>
      <c r="T52" s="80">
        <f>IFERROR(R52/(P52),"-")</f>
        <v>0</v>
      </c>
      <c r="U52" s="186">
        <f>IFERROR(J52/SUM(N52:O53),"-")</f>
        <v>31200</v>
      </c>
      <c r="V52" s="82">
        <v>0</v>
      </c>
      <c r="W52" s="80">
        <f>IF(P52=0,"-",V52/P52)</f>
        <v>0</v>
      </c>
      <c r="X52" s="185">
        <v>0</v>
      </c>
      <c r="Y52" s="186">
        <f>IFERROR(X52/P52,"-")</f>
        <v>0</v>
      </c>
      <c r="Z52" s="186" t="str">
        <f>IFERROR(X52/V52,"-")</f>
        <v>-</v>
      </c>
      <c r="AA52" s="180">
        <f>SUM(X52:X53)-SUM(J52:J53)</f>
        <v>-156000</v>
      </c>
      <c r="AB52" s="83">
        <f>SUM(X52:X53)/SUM(J52:J53)</f>
        <v>0</v>
      </c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>
        <v>1</v>
      </c>
      <c r="AN52" s="99">
        <f>IF(P52=0,"",IF(AM52=0,"",(AM52/P52)))</f>
        <v>0.5</v>
      </c>
      <c r="AO52" s="98"/>
      <c r="AP52" s="100">
        <f>IFERROR(AO52/AM52,"-")</f>
        <v>0</v>
      </c>
      <c r="AQ52" s="101"/>
      <c r="AR52" s="102">
        <f>IFERROR(AQ52/AM52,"-")</f>
        <v>0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>
        <v>1</v>
      </c>
      <c r="BO52" s="118">
        <f>IF(P52=0,"",IF(BN52=0,"",(BN52/P52)))</f>
        <v>0.5</v>
      </c>
      <c r="BP52" s="119"/>
      <c r="BQ52" s="120">
        <f>IFERROR(BP52/BN52,"-")</f>
        <v>0</v>
      </c>
      <c r="BR52" s="121"/>
      <c r="BS52" s="122">
        <f>IFERROR(BR52/BN52,"-")</f>
        <v>0</v>
      </c>
      <c r="BT52" s="123"/>
      <c r="BU52" s="123"/>
      <c r="BV52" s="123"/>
      <c r="BW52" s="124"/>
      <c r="BX52" s="125">
        <f>IF(P52=0,"",IF(BW52=0,"",(BW52/P52)))</f>
        <v>0</v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189" t="s">
        <v>160</v>
      </c>
      <c r="C53" s="189"/>
      <c r="D53" s="189" t="s">
        <v>158</v>
      </c>
      <c r="E53" s="189" t="s">
        <v>111</v>
      </c>
      <c r="F53" s="189" t="s">
        <v>77</v>
      </c>
      <c r="G53" s="88"/>
      <c r="H53" s="88"/>
      <c r="I53" s="88"/>
      <c r="J53" s="180"/>
      <c r="K53" s="79">
        <v>11</v>
      </c>
      <c r="L53" s="79">
        <v>10</v>
      </c>
      <c r="M53" s="79">
        <v>2</v>
      </c>
      <c r="N53" s="89">
        <v>3</v>
      </c>
      <c r="O53" s="90">
        <v>0</v>
      </c>
      <c r="P53" s="91">
        <f>N53+O53</f>
        <v>3</v>
      </c>
      <c r="Q53" s="80">
        <f>IFERROR(P53/M53,"-")</f>
        <v>1.5</v>
      </c>
      <c r="R53" s="79">
        <v>0</v>
      </c>
      <c r="S53" s="79">
        <v>2</v>
      </c>
      <c r="T53" s="80">
        <f>IFERROR(R53/(P53),"-")</f>
        <v>0</v>
      </c>
      <c r="U53" s="186"/>
      <c r="V53" s="82">
        <v>0</v>
      </c>
      <c r="W53" s="80">
        <f>IF(P53=0,"-",V53/P53)</f>
        <v>0</v>
      </c>
      <c r="X53" s="185">
        <v>0</v>
      </c>
      <c r="Y53" s="186">
        <f>IFERROR(X53/P53,"-")</f>
        <v>0</v>
      </c>
      <c r="Z53" s="186" t="str">
        <f>IFERROR(X53/V53,"-")</f>
        <v>-</v>
      </c>
      <c r="AA53" s="18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>
        <f>IF(P53=0,"",IF(BE53=0,"",(BE53/P53)))</f>
        <v>0</v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>
        <v>1</v>
      </c>
      <c r="BO53" s="118">
        <f>IF(P53=0,"",IF(BN53=0,"",(BN53/P53)))</f>
        <v>0.33333333333333</v>
      </c>
      <c r="BP53" s="119"/>
      <c r="BQ53" s="120">
        <f>IFERROR(BP53/BN53,"-")</f>
        <v>0</v>
      </c>
      <c r="BR53" s="121"/>
      <c r="BS53" s="122">
        <f>IFERROR(BR53/BN53,"-")</f>
        <v>0</v>
      </c>
      <c r="BT53" s="123"/>
      <c r="BU53" s="123"/>
      <c r="BV53" s="123"/>
      <c r="BW53" s="124">
        <v>2</v>
      </c>
      <c r="BX53" s="125">
        <f>IF(P53=0,"",IF(BW53=0,"",(BW53/P53)))</f>
        <v>0.66666666666667</v>
      </c>
      <c r="BY53" s="126"/>
      <c r="BZ53" s="127">
        <f>IFERROR(BY53/BW53,"-")</f>
        <v>0</v>
      </c>
      <c r="CA53" s="128"/>
      <c r="CB53" s="129">
        <f>IFERROR(CA53/BW53,"-")</f>
        <v>0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>
        <f>AB54</f>
        <v>0.30769230769231</v>
      </c>
      <c r="B54" s="189" t="s">
        <v>161</v>
      </c>
      <c r="C54" s="189"/>
      <c r="D54" s="189" t="s">
        <v>85</v>
      </c>
      <c r="E54" s="189" t="s">
        <v>64</v>
      </c>
      <c r="F54" s="189" t="s">
        <v>93</v>
      </c>
      <c r="G54" s="88" t="s">
        <v>162</v>
      </c>
      <c r="H54" s="88" t="s">
        <v>88</v>
      </c>
      <c r="I54" s="88" t="s">
        <v>163</v>
      </c>
      <c r="J54" s="180">
        <v>156000</v>
      </c>
      <c r="K54" s="79">
        <v>8</v>
      </c>
      <c r="L54" s="79">
        <v>0</v>
      </c>
      <c r="M54" s="79">
        <v>40</v>
      </c>
      <c r="N54" s="89">
        <v>4</v>
      </c>
      <c r="O54" s="90">
        <v>0</v>
      </c>
      <c r="P54" s="91">
        <f>N54+O54</f>
        <v>4</v>
      </c>
      <c r="Q54" s="80">
        <f>IFERROR(P54/M54,"-")</f>
        <v>0.1</v>
      </c>
      <c r="R54" s="79">
        <v>1</v>
      </c>
      <c r="S54" s="79">
        <v>1</v>
      </c>
      <c r="T54" s="80">
        <f>IFERROR(R54/(P54),"-")</f>
        <v>0.25</v>
      </c>
      <c r="U54" s="186">
        <f>IFERROR(J54/SUM(N54:O55),"-")</f>
        <v>26000</v>
      </c>
      <c r="V54" s="82">
        <v>2</v>
      </c>
      <c r="W54" s="80">
        <f>IF(P54=0,"-",V54/P54)</f>
        <v>0.5</v>
      </c>
      <c r="X54" s="185">
        <v>48000</v>
      </c>
      <c r="Y54" s="186">
        <f>IFERROR(X54/P54,"-")</f>
        <v>12000</v>
      </c>
      <c r="Z54" s="186">
        <f>IFERROR(X54/V54,"-")</f>
        <v>24000</v>
      </c>
      <c r="AA54" s="180">
        <f>SUM(X54:X55)-SUM(J54:J55)</f>
        <v>-108000</v>
      </c>
      <c r="AB54" s="83">
        <f>SUM(X54:X55)/SUM(J54:J55)</f>
        <v>0.30769230769231</v>
      </c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>
        <v>1</v>
      </c>
      <c r="AW54" s="105">
        <f>IF(P54=0,"",IF(AV54=0,"",(AV54/P54)))</f>
        <v>0.25</v>
      </c>
      <c r="AX54" s="104"/>
      <c r="AY54" s="106">
        <f>IFERROR(AX54/AV54,"-")</f>
        <v>0</v>
      </c>
      <c r="AZ54" s="107"/>
      <c r="BA54" s="108">
        <f>IFERROR(AZ54/AV54,"-")</f>
        <v>0</v>
      </c>
      <c r="BB54" s="109"/>
      <c r="BC54" s="109"/>
      <c r="BD54" s="109"/>
      <c r="BE54" s="110">
        <v>1</v>
      </c>
      <c r="BF54" s="111">
        <f>IF(P54=0,"",IF(BE54=0,"",(BE54/P54)))</f>
        <v>0.25</v>
      </c>
      <c r="BG54" s="110"/>
      <c r="BH54" s="112">
        <f>IFERROR(BG54/BE54,"-")</f>
        <v>0</v>
      </c>
      <c r="BI54" s="113"/>
      <c r="BJ54" s="114">
        <f>IFERROR(BI54/BE54,"-")</f>
        <v>0</v>
      </c>
      <c r="BK54" s="115"/>
      <c r="BL54" s="115"/>
      <c r="BM54" s="115"/>
      <c r="BN54" s="117">
        <v>1</v>
      </c>
      <c r="BO54" s="118">
        <f>IF(P54=0,"",IF(BN54=0,"",(BN54/P54)))</f>
        <v>0.25</v>
      </c>
      <c r="BP54" s="119">
        <v>1</v>
      </c>
      <c r="BQ54" s="120">
        <f>IFERROR(BP54/BN54,"-")</f>
        <v>1</v>
      </c>
      <c r="BR54" s="121">
        <v>28000</v>
      </c>
      <c r="BS54" s="122">
        <f>IFERROR(BR54/BN54,"-")</f>
        <v>28000</v>
      </c>
      <c r="BT54" s="123"/>
      <c r="BU54" s="123"/>
      <c r="BV54" s="123">
        <v>1</v>
      </c>
      <c r="BW54" s="124">
        <v>1</v>
      </c>
      <c r="BX54" s="125">
        <f>IF(P54=0,"",IF(BW54=0,"",(BW54/P54)))</f>
        <v>0.25</v>
      </c>
      <c r="BY54" s="126">
        <v>1</v>
      </c>
      <c r="BZ54" s="127">
        <f>IFERROR(BY54/BW54,"-")</f>
        <v>1</v>
      </c>
      <c r="CA54" s="128">
        <v>20000</v>
      </c>
      <c r="CB54" s="129">
        <f>IFERROR(CA54/BW54,"-")</f>
        <v>20000</v>
      </c>
      <c r="CC54" s="130">
        <v>1</v>
      </c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2</v>
      </c>
      <c r="CP54" s="139">
        <v>48000</v>
      </c>
      <c r="CQ54" s="139">
        <v>28000</v>
      </c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189" t="s">
        <v>164</v>
      </c>
      <c r="C55" s="189"/>
      <c r="D55" s="189" t="s">
        <v>85</v>
      </c>
      <c r="E55" s="189" t="s">
        <v>64</v>
      </c>
      <c r="F55" s="189" t="s">
        <v>77</v>
      </c>
      <c r="G55" s="88"/>
      <c r="H55" s="88"/>
      <c r="I55" s="88"/>
      <c r="J55" s="180"/>
      <c r="K55" s="79">
        <v>36</v>
      </c>
      <c r="L55" s="79">
        <v>27</v>
      </c>
      <c r="M55" s="79">
        <v>5</v>
      </c>
      <c r="N55" s="89">
        <v>2</v>
      </c>
      <c r="O55" s="90">
        <v>0</v>
      </c>
      <c r="P55" s="91">
        <f>N55+O55</f>
        <v>2</v>
      </c>
      <c r="Q55" s="80">
        <f>IFERROR(P55/M55,"-")</f>
        <v>0.4</v>
      </c>
      <c r="R55" s="79">
        <v>0</v>
      </c>
      <c r="S55" s="79">
        <v>0</v>
      </c>
      <c r="T55" s="80">
        <f>IFERROR(R55/(P55),"-")</f>
        <v>0</v>
      </c>
      <c r="U55" s="186"/>
      <c r="V55" s="82">
        <v>1</v>
      </c>
      <c r="W55" s="80">
        <f>IF(P55=0,"-",V55/P55)</f>
        <v>0.5</v>
      </c>
      <c r="X55" s="185">
        <v>0</v>
      </c>
      <c r="Y55" s="186">
        <f>IFERROR(X55/P55,"-")</f>
        <v>0</v>
      </c>
      <c r="Z55" s="186">
        <f>IFERROR(X55/V55,"-")</f>
        <v>0</v>
      </c>
      <c r="AA55" s="18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/>
      <c r="BO55" s="118">
        <f>IF(P55=0,"",IF(BN55=0,"",(BN55/P55)))</f>
        <v>0</v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>
        <v>2</v>
      </c>
      <c r="BX55" s="125">
        <f>IF(P55=0,"",IF(BW55=0,"",(BW55/P55)))</f>
        <v>1</v>
      </c>
      <c r="BY55" s="126">
        <v>1</v>
      </c>
      <c r="BZ55" s="127">
        <f>IFERROR(BY55/BW55,"-")</f>
        <v>0.5</v>
      </c>
      <c r="CA55" s="128">
        <v>8000</v>
      </c>
      <c r="CB55" s="129">
        <f>IFERROR(CA55/BW55,"-")</f>
        <v>4000</v>
      </c>
      <c r="CC55" s="130"/>
      <c r="CD55" s="130"/>
      <c r="CE55" s="130">
        <v>1</v>
      </c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1</v>
      </c>
      <c r="CP55" s="139">
        <v>0</v>
      </c>
      <c r="CQ55" s="139">
        <v>8000</v>
      </c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>
        <f>AB56</f>
        <v>0</v>
      </c>
      <c r="B56" s="189" t="s">
        <v>165</v>
      </c>
      <c r="C56" s="189"/>
      <c r="D56" s="189" t="s">
        <v>63</v>
      </c>
      <c r="E56" s="189" t="s">
        <v>111</v>
      </c>
      <c r="F56" s="189" t="s">
        <v>65</v>
      </c>
      <c r="G56" s="88" t="s">
        <v>162</v>
      </c>
      <c r="H56" s="88" t="s">
        <v>88</v>
      </c>
      <c r="I56" s="190" t="s">
        <v>166</v>
      </c>
      <c r="J56" s="180">
        <v>156000</v>
      </c>
      <c r="K56" s="79">
        <v>6</v>
      </c>
      <c r="L56" s="79">
        <v>0</v>
      </c>
      <c r="M56" s="79">
        <v>35</v>
      </c>
      <c r="N56" s="89">
        <v>2</v>
      </c>
      <c r="O56" s="90">
        <v>0</v>
      </c>
      <c r="P56" s="91">
        <f>N56+O56</f>
        <v>2</v>
      </c>
      <c r="Q56" s="80">
        <f>IFERROR(P56/M56,"-")</f>
        <v>0.057142857142857</v>
      </c>
      <c r="R56" s="79">
        <v>0</v>
      </c>
      <c r="S56" s="79">
        <v>1</v>
      </c>
      <c r="T56" s="80">
        <f>IFERROR(R56/(P56),"-")</f>
        <v>0</v>
      </c>
      <c r="U56" s="186">
        <f>IFERROR(J56/SUM(N56:O57),"-")</f>
        <v>39000</v>
      </c>
      <c r="V56" s="82">
        <v>0</v>
      </c>
      <c r="W56" s="80">
        <f>IF(P56=0,"-",V56/P56)</f>
        <v>0</v>
      </c>
      <c r="X56" s="185">
        <v>0</v>
      </c>
      <c r="Y56" s="186">
        <f>IFERROR(X56/P56,"-")</f>
        <v>0</v>
      </c>
      <c r="Z56" s="186" t="str">
        <f>IFERROR(X56/V56,"-")</f>
        <v>-</v>
      </c>
      <c r="AA56" s="180">
        <f>SUM(X56:X57)-SUM(J56:J57)</f>
        <v>-156000</v>
      </c>
      <c r="AB56" s="83">
        <f>SUM(X56:X57)/SUM(J56:J57)</f>
        <v>0</v>
      </c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>
        <v>2</v>
      </c>
      <c r="BF56" s="111">
        <f>IF(P56=0,"",IF(BE56=0,"",(BE56/P56)))</f>
        <v>1</v>
      </c>
      <c r="BG56" s="110"/>
      <c r="BH56" s="112">
        <f>IFERROR(BG56/BE56,"-")</f>
        <v>0</v>
      </c>
      <c r="BI56" s="113"/>
      <c r="BJ56" s="114">
        <f>IFERROR(BI56/BE56,"-")</f>
        <v>0</v>
      </c>
      <c r="BK56" s="115"/>
      <c r="BL56" s="115"/>
      <c r="BM56" s="115"/>
      <c r="BN56" s="117"/>
      <c r="BO56" s="118">
        <f>IF(P56=0,"",IF(BN56=0,"",(BN56/P56)))</f>
        <v>0</v>
      </c>
      <c r="BP56" s="119"/>
      <c r="BQ56" s="120" t="str">
        <f>IFERROR(BP56/BN56,"-")</f>
        <v>-</v>
      </c>
      <c r="BR56" s="121"/>
      <c r="BS56" s="122" t="str">
        <f>IFERROR(BR56/BN56,"-")</f>
        <v>-</v>
      </c>
      <c r="BT56" s="123"/>
      <c r="BU56" s="123"/>
      <c r="BV56" s="123"/>
      <c r="BW56" s="124"/>
      <c r="BX56" s="125">
        <f>IF(P56=0,"",IF(BW56=0,"",(BW56/P56)))</f>
        <v>0</v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189" t="s">
        <v>167</v>
      </c>
      <c r="C57" s="189"/>
      <c r="D57" s="189" t="s">
        <v>63</v>
      </c>
      <c r="E57" s="189" t="s">
        <v>111</v>
      </c>
      <c r="F57" s="189" t="s">
        <v>77</v>
      </c>
      <c r="G57" s="88"/>
      <c r="H57" s="88"/>
      <c r="I57" s="88"/>
      <c r="J57" s="180"/>
      <c r="K57" s="79">
        <v>26</v>
      </c>
      <c r="L57" s="79">
        <v>17</v>
      </c>
      <c r="M57" s="79">
        <v>6</v>
      </c>
      <c r="N57" s="89">
        <v>2</v>
      </c>
      <c r="O57" s="90">
        <v>0</v>
      </c>
      <c r="P57" s="91">
        <f>N57+O57</f>
        <v>2</v>
      </c>
      <c r="Q57" s="80">
        <f>IFERROR(P57/M57,"-")</f>
        <v>0.33333333333333</v>
      </c>
      <c r="R57" s="79">
        <v>0</v>
      </c>
      <c r="S57" s="79">
        <v>2</v>
      </c>
      <c r="T57" s="80">
        <f>IFERROR(R57/(P57),"-")</f>
        <v>0</v>
      </c>
      <c r="U57" s="186"/>
      <c r="V57" s="82">
        <v>1</v>
      </c>
      <c r="W57" s="80">
        <f>IF(P57=0,"-",V57/P57)</f>
        <v>0.5</v>
      </c>
      <c r="X57" s="185">
        <v>0</v>
      </c>
      <c r="Y57" s="186">
        <f>IFERROR(X57/P57,"-")</f>
        <v>0</v>
      </c>
      <c r="Z57" s="186">
        <f>IFERROR(X57/V57,"-")</f>
        <v>0</v>
      </c>
      <c r="AA57" s="18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>
        <f>IF(P57=0,"",IF(BE57=0,"",(BE57/P57)))</f>
        <v>0</v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/>
      <c r="BO57" s="118">
        <f>IF(P57=0,"",IF(BN57=0,"",(BN57/P57)))</f>
        <v>0</v>
      </c>
      <c r="BP57" s="119"/>
      <c r="BQ57" s="120" t="str">
        <f>IFERROR(BP57/BN57,"-")</f>
        <v>-</v>
      </c>
      <c r="BR57" s="121"/>
      <c r="BS57" s="122" t="str">
        <f>IFERROR(BR57/BN57,"-")</f>
        <v>-</v>
      </c>
      <c r="BT57" s="123"/>
      <c r="BU57" s="123"/>
      <c r="BV57" s="123"/>
      <c r="BW57" s="124">
        <v>2</v>
      </c>
      <c r="BX57" s="125">
        <f>IF(P57=0,"",IF(BW57=0,"",(BW57/P57)))</f>
        <v>1</v>
      </c>
      <c r="BY57" s="126">
        <v>1</v>
      </c>
      <c r="BZ57" s="127">
        <f>IFERROR(BY57/BW57,"-")</f>
        <v>0.5</v>
      </c>
      <c r="CA57" s="128">
        <v>19000</v>
      </c>
      <c r="CB57" s="129">
        <f>IFERROR(CA57/BW57,"-")</f>
        <v>9500</v>
      </c>
      <c r="CC57" s="130"/>
      <c r="CD57" s="130"/>
      <c r="CE57" s="130">
        <v>1</v>
      </c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1</v>
      </c>
      <c r="CP57" s="139">
        <v>0</v>
      </c>
      <c r="CQ57" s="139">
        <v>19000</v>
      </c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>
        <f>AB58</f>
        <v>0</v>
      </c>
      <c r="B58" s="189" t="s">
        <v>168</v>
      </c>
      <c r="C58" s="189"/>
      <c r="D58" s="189" t="s">
        <v>169</v>
      </c>
      <c r="E58" s="189" t="s">
        <v>64</v>
      </c>
      <c r="F58" s="189" t="s">
        <v>93</v>
      </c>
      <c r="G58" s="88" t="s">
        <v>101</v>
      </c>
      <c r="H58" s="88" t="s">
        <v>67</v>
      </c>
      <c r="I58" s="88" t="s">
        <v>170</v>
      </c>
      <c r="J58" s="180">
        <v>144000</v>
      </c>
      <c r="K58" s="79">
        <v>4</v>
      </c>
      <c r="L58" s="79">
        <v>0</v>
      </c>
      <c r="M58" s="79">
        <v>45</v>
      </c>
      <c r="N58" s="89">
        <v>2</v>
      </c>
      <c r="O58" s="90">
        <v>0</v>
      </c>
      <c r="P58" s="91">
        <f>N58+O58</f>
        <v>2</v>
      </c>
      <c r="Q58" s="80">
        <f>IFERROR(P58/M58,"-")</f>
        <v>0.044444444444444</v>
      </c>
      <c r="R58" s="79">
        <v>1</v>
      </c>
      <c r="S58" s="79">
        <v>1</v>
      </c>
      <c r="T58" s="80">
        <f>IFERROR(R58/(P58),"-")</f>
        <v>0.5</v>
      </c>
      <c r="U58" s="186">
        <f>IFERROR(J58/SUM(N58:O59),"-")</f>
        <v>24000</v>
      </c>
      <c r="V58" s="82">
        <v>0</v>
      </c>
      <c r="W58" s="80">
        <f>IF(P58=0,"-",V58/P58)</f>
        <v>0</v>
      </c>
      <c r="X58" s="185">
        <v>0</v>
      </c>
      <c r="Y58" s="186">
        <f>IFERROR(X58/P58,"-")</f>
        <v>0</v>
      </c>
      <c r="Z58" s="186" t="str">
        <f>IFERROR(X58/V58,"-")</f>
        <v>-</v>
      </c>
      <c r="AA58" s="180">
        <f>SUM(X58:X59)-SUM(J58:J59)</f>
        <v>-144000</v>
      </c>
      <c r="AB58" s="83">
        <f>SUM(X58:X59)/SUM(J58:J59)</f>
        <v>0</v>
      </c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>
        <v>1</v>
      </c>
      <c r="BF58" s="111">
        <f>IF(P58=0,"",IF(BE58=0,"",(BE58/P58)))</f>
        <v>0.5</v>
      </c>
      <c r="BG58" s="110"/>
      <c r="BH58" s="112">
        <f>IFERROR(BG58/BE58,"-")</f>
        <v>0</v>
      </c>
      <c r="BI58" s="113"/>
      <c r="BJ58" s="114">
        <f>IFERROR(BI58/BE58,"-")</f>
        <v>0</v>
      </c>
      <c r="BK58" s="115"/>
      <c r="BL58" s="115"/>
      <c r="BM58" s="115"/>
      <c r="BN58" s="117">
        <v>1</v>
      </c>
      <c r="BO58" s="118">
        <f>IF(P58=0,"",IF(BN58=0,"",(BN58/P58)))</f>
        <v>0.5</v>
      </c>
      <c r="BP58" s="119"/>
      <c r="BQ58" s="120">
        <f>IFERROR(BP58/BN58,"-")</f>
        <v>0</v>
      </c>
      <c r="BR58" s="121"/>
      <c r="BS58" s="122">
        <f>IFERROR(BR58/BN58,"-")</f>
        <v>0</v>
      </c>
      <c r="BT58" s="123"/>
      <c r="BU58" s="123"/>
      <c r="BV58" s="123"/>
      <c r="BW58" s="124"/>
      <c r="BX58" s="125">
        <f>IF(P58=0,"",IF(BW58=0,"",(BW58/P58)))</f>
        <v>0</v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189" t="s">
        <v>171</v>
      </c>
      <c r="C59" s="189"/>
      <c r="D59" s="189" t="s">
        <v>169</v>
      </c>
      <c r="E59" s="189" t="s">
        <v>64</v>
      </c>
      <c r="F59" s="189" t="s">
        <v>77</v>
      </c>
      <c r="G59" s="88"/>
      <c r="H59" s="88"/>
      <c r="I59" s="88"/>
      <c r="J59" s="180"/>
      <c r="K59" s="79">
        <v>65</v>
      </c>
      <c r="L59" s="79">
        <v>27</v>
      </c>
      <c r="M59" s="79">
        <v>5</v>
      </c>
      <c r="N59" s="89">
        <v>4</v>
      </c>
      <c r="O59" s="90">
        <v>0</v>
      </c>
      <c r="P59" s="91">
        <f>N59+O59</f>
        <v>4</v>
      </c>
      <c r="Q59" s="80">
        <f>IFERROR(P59/M59,"-")</f>
        <v>0.8</v>
      </c>
      <c r="R59" s="79">
        <v>3</v>
      </c>
      <c r="S59" s="79">
        <v>0</v>
      </c>
      <c r="T59" s="80">
        <f>IFERROR(R59/(P59),"-")</f>
        <v>0.75</v>
      </c>
      <c r="U59" s="186"/>
      <c r="V59" s="82">
        <v>1</v>
      </c>
      <c r="W59" s="80">
        <f>IF(P59=0,"-",V59/P59)</f>
        <v>0.25</v>
      </c>
      <c r="X59" s="185">
        <v>0</v>
      </c>
      <c r="Y59" s="186">
        <f>IFERROR(X59/P59,"-")</f>
        <v>0</v>
      </c>
      <c r="Z59" s="186">
        <f>IFERROR(X59/V59,"-")</f>
        <v>0</v>
      </c>
      <c r="AA59" s="18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>
        <v>1</v>
      </c>
      <c r="BF59" s="111">
        <f>IF(P59=0,"",IF(BE59=0,"",(BE59/P59)))</f>
        <v>0.25</v>
      </c>
      <c r="BG59" s="110"/>
      <c r="BH59" s="112">
        <f>IFERROR(BG59/BE59,"-")</f>
        <v>0</v>
      </c>
      <c r="BI59" s="113"/>
      <c r="BJ59" s="114">
        <f>IFERROR(BI59/BE59,"-")</f>
        <v>0</v>
      </c>
      <c r="BK59" s="115"/>
      <c r="BL59" s="115"/>
      <c r="BM59" s="115"/>
      <c r="BN59" s="117">
        <v>2</v>
      </c>
      <c r="BO59" s="118">
        <f>IF(P59=0,"",IF(BN59=0,"",(BN59/P59)))</f>
        <v>0.5</v>
      </c>
      <c r="BP59" s="119">
        <v>1</v>
      </c>
      <c r="BQ59" s="120">
        <f>IFERROR(BP59/BN59,"-")</f>
        <v>0.5</v>
      </c>
      <c r="BR59" s="121">
        <v>13000</v>
      </c>
      <c r="BS59" s="122">
        <f>IFERROR(BR59/BN59,"-")</f>
        <v>6500</v>
      </c>
      <c r="BT59" s="123"/>
      <c r="BU59" s="123"/>
      <c r="BV59" s="123">
        <v>1</v>
      </c>
      <c r="BW59" s="124">
        <v>1</v>
      </c>
      <c r="BX59" s="125">
        <f>IF(P59=0,"",IF(BW59=0,"",(BW59/P59)))</f>
        <v>0.25</v>
      </c>
      <c r="BY59" s="126"/>
      <c r="BZ59" s="127">
        <f>IFERROR(BY59/BW59,"-")</f>
        <v>0</v>
      </c>
      <c r="CA59" s="128"/>
      <c r="CB59" s="129">
        <f>IFERROR(CA59/BW59,"-")</f>
        <v>0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1</v>
      </c>
      <c r="CP59" s="139">
        <v>0</v>
      </c>
      <c r="CQ59" s="139">
        <v>13000</v>
      </c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>
        <f>AB60</f>
        <v>0.78125</v>
      </c>
      <c r="B60" s="189" t="s">
        <v>172</v>
      </c>
      <c r="C60" s="189"/>
      <c r="D60" s="189" t="s">
        <v>85</v>
      </c>
      <c r="E60" s="189" t="s">
        <v>64</v>
      </c>
      <c r="F60" s="189" t="s">
        <v>65</v>
      </c>
      <c r="G60" s="88" t="s">
        <v>173</v>
      </c>
      <c r="H60" s="88" t="s">
        <v>88</v>
      </c>
      <c r="I60" s="191" t="s">
        <v>102</v>
      </c>
      <c r="J60" s="180">
        <v>96000</v>
      </c>
      <c r="K60" s="79">
        <v>0</v>
      </c>
      <c r="L60" s="79">
        <v>0</v>
      </c>
      <c r="M60" s="79">
        <v>20</v>
      </c>
      <c r="N60" s="89">
        <v>0</v>
      </c>
      <c r="O60" s="90">
        <v>0</v>
      </c>
      <c r="P60" s="91">
        <f>N60+O60</f>
        <v>0</v>
      </c>
      <c r="Q60" s="80">
        <f>IFERROR(P60/M60,"-")</f>
        <v>0</v>
      </c>
      <c r="R60" s="79">
        <v>0</v>
      </c>
      <c r="S60" s="79">
        <v>0</v>
      </c>
      <c r="T60" s="80" t="str">
        <f>IFERROR(R60/(P60),"-")</f>
        <v>-</v>
      </c>
      <c r="U60" s="186">
        <f>IFERROR(J60/SUM(N60:O61),"-")</f>
        <v>19200</v>
      </c>
      <c r="V60" s="82">
        <v>0</v>
      </c>
      <c r="W60" s="80" t="str">
        <f>IF(P60=0,"-",V60/P60)</f>
        <v>-</v>
      </c>
      <c r="X60" s="185">
        <v>0</v>
      </c>
      <c r="Y60" s="186" t="str">
        <f>IFERROR(X60/P60,"-")</f>
        <v>-</v>
      </c>
      <c r="Z60" s="186" t="str">
        <f>IFERROR(X60/V60,"-")</f>
        <v>-</v>
      </c>
      <c r="AA60" s="180">
        <f>SUM(X60:X61)-SUM(J60:J61)</f>
        <v>-21000</v>
      </c>
      <c r="AB60" s="83">
        <f>SUM(X60:X61)/SUM(J60:J61)</f>
        <v>0.78125</v>
      </c>
      <c r="AC60" s="77"/>
      <c r="AD60" s="92"/>
      <c r="AE60" s="93" t="str">
        <f>IF(P60=0,"",IF(AD60=0,"",(AD60/P60)))</f>
        <v/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 t="str">
        <f>IF(P60=0,"",IF(AM60=0,"",(AM60/P60)))</f>
        <v/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 t="str">
        <f>IF(P60=0,"",IF(AV60=0,"",(AV60/P60)))</f>
        <v/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 t="str">
        <f>IF(P60=0,"",IF(BE60=0,"",(BE60/P60)))</f>
        <v/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/>
      <c r="BO60" s="118" t="str">
        <f>IF(P60=0,"",IF(BN60=0,"",(BN60/P60)))</f>
        <v/>
      </c>
      <c r="BP60" s="119"/>
      <c r="BQ60" s="120" t="str">
        <f>IFERROR(BP60/BN60,"-")</f>
        <v>-</v>
      </c>
      <c r="BR60" s="121"/>
      <c r="BS60" s="122" t="str">
        <f>IFERROR(BR60/BN60,"-")</f>
        <v>-</v>
      </c>
      <c r="BT60" s="123"/>
      <c r="BU60" s="123"/>
      <c r="BV60" s="123"/>
      <c r="BW60" s="124"/>
      <c r="BX60" s="125" t="str">
        <f>IF(P60=0,"",IF(BW60=0,"",(BW60/P60)))</f>
        <v/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 t="str">
        <f>IF(P60=0,"",IF(CF60=0,"",(CF60/P60)))</f>
        <v/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189" t="s">
        <v>174</v>
      </c>
      <c r="C61" s="189"/>
      <c r="D61" s="189" t="s">
        <v>85</v>
      </c>
      <c r="E61" s="189" t="s">
        <v>64</v>
      </c>
      <c r="F61" s="189" t="s">
        <v>77</v>
      </c>
      <c r="G61" s="88"/>
      <c r="H61" s="88"/>
      <c r="I61" s="88"/>
      <c r="J61" s="180"/>
      <c r="K61" s="79">
        <v>12</v>
      </c>
      <c r="L61" s="79">
        <v>8</v>
      </c>
      <c r="M61" s="79">
        <v>1</v>
      </c>
      <c r="N61" s="89">
        <v>5</v>
      </c>
      <c r="O61" s="90">
        <v>0</v>
      </c>
      <c r="P61" s="91">
        <f>N61+O61</f>
        <v>5</v>
      </c>
      <c r="Q61" s="80">
        <f>IFERROR(P61/M61,"-")</f>
        <v>5</v>
      </c>
      <c r="R61" s="79">
        <v>0</v>
      </c>
      <c r="S61" s="79">
        <v>2</v>
      </c>
      <c r="T61" s="80">
        <f>IFERROR(R61/(P61),"-")</f>
        <v>0</v>
      </c>
      <c r="U61" s="186"/>
      <c r="V61" s="82">
        <v>3</v>
      </c>
      <c r="W61" s="80">
        <f>IF(P61=0,"-",V61/P61)</f>
        <v>0.6</v>
      </c>
      <c r="X61" s="185">
        <v>75000</v>
      </c>
      <c r="Y61" s="186">
        <f>IFERROR(X61/P61,"-")</f>
        <v>15000</v>
      </c>
      <c r="Z61" s="186">
        <f>IFERROR(X61/V61,"-")</f>
        <v>25000</v>
      </c>
      <c r="AA61" s="180"/>
      <c r="AB61" s="83"/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>
        <f>IF(P61=0,"",IF(BE61=0,"",(BE61/P61)))</f>
        <v>0</v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>
        <v>1</v>
      </c>
      <c r="BO61" s="118">
        <f>IF(P61=0,"",IF(BN61=0,"",(BN61/P61)))</f>
        <v>0.2</v>
      </c>
      <c r="BP61" s="119">
        <v>1</v>
      </c>
      <c r="BQ61" s="120">
        <f>IFERROR(BP61/BN61,"-")</f>
        <v>1</v>
      </c>
      <c r="BR61" s="121">
        <v>120000</v>
      </c>
      <c r="BS61" s="122">
        <f>IFERROR(BR61/BN61,"-")</f>
        <v>120000</v>
      </c>
      <c r="BT61" s="123"/>
      <c r="BU61" s="123"/>
      <c r="BV61" s="123">
        <v>1</v>
      </c>
      <c r="BW61" s="124">
        <v>1</v>
      </c>
      <c r="BX61" s="125">
        <f>IF(P61=0,"",IF(BW61=0,"",(BW61/P61)))</f>
        <v>0.2</v>
      </c>
      <c r="BY61" s="126"/>
      <c r="BZ61" s="127">
        <f>IFERROR(BY61/BW61,"-")</f>
        <v>0</v>
      </c>
      <c r="CA61" s="128"/>
      <c r="CB61" s="129">
        <f>IFERROR(CA61/BW61,"-")</f>
        <v>0</v>
      </c>
      <c r="CC61" s="130"/>
      <c r="CD61" s="130"/>
      <c r="CE61" s="130"/>
      <c r="CF61" s="131">
        <v>3</v>
      </c>
      <c r="CG61" s="132">
        <f>IF(P61=0,"",IF(CF61=0,"",(CF61/P61)))</f>
        <v>0.6</v>
      </c>
      <c r="CH61" s="133">
        <v>2</v>
      </c>
      <c r="CI61" s="134">
        <f>IFERROR(CH61/CF61,"-")</f>
        <v>0.66666666666667</v>
      </c>
      <c r="CJ61" s="135">
        <v>78000</v>
      </c>
      <c r="CK61" s="136">
        <f>IFERROR(CJ61/CF61,"-")</f>
        <v>26000</v>
      </c>
      <c r="CL61" s="137">
        <v>1</v>
      </c>
      <c r="CM61" s="137"/>
      <c r="CN61" s="137">
        <v>1</v>
      </c>
      <c r="CO61" s="138">
        <v>3</v>
      </c>
      <c r="CP61" s="139">
        <v>75000</v>
      </c>
      <c r="CQ61" s="139">
        <v>120000</v>
      </c>
      <c r="CR61" s="139"/>
      <c r="CS61" s="140" t="str">
        <f>IF(AND(CQ61=0,CR61=0),"",IF(AND(CQ61&lt;=100000,CR61&lt;=100000),"",IF(CQ61/CP61&gt;0.7,"男高",IF(CR61/CP61&gt;0.7,"女高",""))))</f>
        <v>男高</v>
      </c>
    </row>
    <row r="62" spans="1:98">
      <c r="A62" s="78">
        <f>AB62</f>
        <v>0.15625</v>
      </c>
      <c r="B62" s="189" t="s">
        <v>175</v>
      </c>
      <c r="C62" s="189"/>
      <c r="D62" s="189" t="s">
        <v>154</v>
      </c>
      <c r="E62" s="189" t="s">
        <v>111</v>
      </c>
      <c r="F62" s="189" t="s">
        <v>93</v>
      </c>
      <c r="G62" s="88" t="s">
        <v>173</v>
      </c>
      <c r="H62" s="88" t="s">
        <v>88</v>
      </c>
      <c r="I62" s="190" t="s">
        <v>98</v>
      </c>
      <c r="J62" s="180">
        <v>96000</v>
      </c>
      <c r="K62" s="79">
        <v>3</v>
      </c>
      <c r="L62" s="79">
        <v>0</v>
      </c>
      <c r="M62" s="79">
        <v>11</v>
      </c>
      <c r="N62" s="89">
        <v>1</v>
      </c>
      <c r="O62" s="90">
        <v>0</v>
      </c>
      <c r="P62" s="91">
        <f>N62+O62</f>
        <v>1</v>
      </c>
      <c r="Q62" s="80">
        <f>IFERROR(P62/M62,"-")</f>
        <v>0.090909090909091</v>
      </c>
      <c r="R62" s="79">
        <v>0</v>
      </c>
      <c r="S62" s="79">
        <v>0</v>
      </c>
      <c r="T62" s="80">
        <f>IFERROR(R62/(P62),"-")</f>
        <v>0</v>
      </c>
      <c r="U62" s="186">
        <f>IFERROR(J62/SUM(N62:O63),"-")</f>
        <v>32000</v>
      </c>
      <c r="V62" s="82">
        <v>0</v>
      </c>
      <c r="W62" s="80">
        <f>IF(P62=0,"-",V62/P62)</f>
        <v>0</v>
      </c>
      <c r="X62" s="185">
        <v>0</v>
      </c>
      <c r="Y62" s="186">
        <f>IFERROR(X62/P62,"-")</f>
        <v>0</v>
      </c>
      <c r="Z62" s="186" t="str">
        <f>IFERROR(X62/V62,"-")</f>
        <v>-</v>
      </c>
      <c r="AA62" s="180">
        <f>SUM(X62:X63)-SUM(J62:J63)</f>
        <v>-81000</v>
      </c>
      <c r="AB62" s="83">
        <f>SUM(X62:X63)/SUM(J62:J63)</f>
        <v>0.15625</v>
      </c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>
        <f>IF(P62=0,"",IF(BE62=0,"",(BE62/P62)))</f>
        <v>0</v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/>
      <c r="BO62" s="118">
        <f>IF(P62=0,"",IF(BN62=0,"",(BN62/P62)))</f>
        <v>0</v>
      </c>
      <c r="BP62" s="119"/>
      <c r="BQ62" s="120" t="str">
        <f>IFERROR(BP62/BN62,"-")</f>
        <v>-</v>
      </c>
      <c r="BR62" s="121"/>
      <c r="BS62" s="122" t="str">
        <f>IFERROR(BR62/BN62,"-")</f>
        <v>-</v>
      </c>
      <c r="BT62" s="123"/>
      <c r="BU62" s="123"/>
      <c r="BV62" s="123"/>
      <c r="BW62" s="124">
        <v>1</v>
      </c>
      <c r="BX62" s="125">
        <f>IF(P62=0,"",IF(BW62=0,"",(BW62/P62)))</f>
        <v>1</v>
      </c>
      <c r="BY62" s="126"/>
      <c r="BZ62" s="127">
        <f>IFERROR(BY62/BW62,"-")</f>
        <v>0</v>
      </c>
      <c r="CA62" s="128"/>
      <c r="CB62" s="129">
        <f>IFERROR(CA62/BW62,"-")</f>
        <v>0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189" t="s">
        <v>176</v>
      </c>
      <c r="C63" s="189"/>
      <c r="D63" s="189" t="s">
        <v>154</v>
      </c>
      <c r="E63" s="189" t="s">
        <v>111</v>
      </c>
      <c r="F63" s="189" t="s">
        <v>77</v>
      </c>
      <c r="G63" s="88"/>
      <c r="H63" s="88"/>
      <c r="I63" s="88"/>
      <c r="J63" s="180"/>
      <c r="K63" s="79">
        <v>7</v>
      </c>
      <c r="L63" s="79">
        <v>6</v>
      </c>
      <c r="M63" s="79">
        <v>3</v>
      </c>
      <c r="N63" s="89">
        <v>1</v>
      </c>
      <c r="O63" s="90">
        <v>1</v>
      </c>
      <c r="P63" s="91">
        <f>N63+O63</f>
        <v>2</v>
      </c>
      <c r="Q63" s="80">
        <f>IFERROR(P63/M63,"-")</f>
        <v>0.66666666666667</v>
      </c>
      <c r="R63" s="79">
        <v>0</v>
      </c>
      <c r="S63" s="79">
        <v>0</v>
      </c>
      <c r="T63" s="80">
        <f>IFERROR(R63/(P63),"-")</f>
        <v>0</v>
      </c>
      <c r="U63" s="186"/>
      <c r="V63" s="82">
        <v>1</v>
      </c>
      <c r="W63" s="80">
        <f>IF(P63=0,"-",V63/P63)</f>
        <v>0.5</v>
      </c>
      <c r="X63" s="185">
        <v>15000</v>
      </c>
      <c r="Y63" s="186">
        <f>IFERROR(X63/P63,"-")</f>
        <v>7500</v>
      </c>
      <c r="Z63" s="186">
        <f>IFERROR(X63/V63,"-")</f>
        <v>15000</v>
      </c>
      <c r="AA63" s="18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>
        <f>IF(P63=0,"",IF(BE63=0,"",(BE63/P63)))</f>
        <v>0</v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>
        <v>1</v>
      </c>
      <c r="BO63" s="118">
        <f>IF(P63=0,"",IF(BN63=0,"",(BN63/P63)))</f>
        <v>0.5</v>
      </c>
      <c r="BP63" s="119">
        <v>1</v>
      </c>
      <c r="BQ63" s="120">
        <f>IFERROR(BP63/BN63,"-")</f>
        <v>1</v>
      </c>
      <c r="BR63" s="121">
        <v>15000</v>
      </c>
      <c r="BS63" s="122">
        <f>IFERROR(BR63/BN63,"-")</f>
        <v>15000</v>
      </c>
      <c r="BT63" s="123"/>
      <c r="BU63" s="123"/>
      <c r="BV63" s="123">
        <v>1</v>
      </c>
      <c r="BW63" s="124">
        <v>1</v>
      </c>
      <c r="BX63" s="125">
        <f>IF(P63=0,"",IF(BW63=0,"",(BW63/P63)))</f>
        <v>0.5</v>
      </c>
      <c r="BY63" s="126"/>
      <c r="BZ63" s="127">
        <f>IFERROR(BY63/BW63,"-")</f>
        <v>0</v>
      </c>
      <c r="CA63" s="128"/>
      <c r="CB63" s="129">
        <f>IFERROR(CA63/BW63,"-")</f>
        <v>0</v>
      </c>
      <c r="CC63" s="130"/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1</v>
      </c>
      <c r="CP63" s="139">
        <v>15000</v>
      </c>
      <c r="CQ63" s="139">
        <v>15000</v>
      </c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>
        <f>AB64</f>
        <v>0</v>
      </c>
      <c r="B64" s="189" t="s">
        <v>177</v>
      </c>
      <c r="C64" s="189"/>
      <c r="D64" s="189" t="s">
        <v>77</v>
      </c>
      <c r="E64" s="189" t="s">
        <v>64</v>
      </c>
      <c r="F64" s="189" t="s">
        <v>93</v>
      </c>
      <c r="G64" s="88" t="s">
        <v>97</v>
      </c>
      <c r="H64" s="88" t="s">
        <v>178</v>
      </c>
      <c r="I64" s="190" t="s">
        <v>68</v>
      </c>
      <c r="J64" s="180">
        <v>60000</v>
      </c>
      <c r="K64" s="79">
        <v>15</v>
      </c>
      <c r="L64" s="79">
        <v>0</v>
      </c>
      <c r="M64" s="79">
        <v>52</v>
      </c>
      <c r="N64" s="89">
        <v>5</v>
      </c>
      <c r="O64" s="90">
        <v>0</v>
      </c>
      <c r="P64" s="91">
        <f>N64+O64</f>
        <v>5</v>
      </c>
      <c r="Q64" s="80">
        <f>IFERROR(P64/M64,"-")</f>
        <v>0.096153846153846</v>
      </c>
      <c r="R64" s="79">
        <v>0</v>
      </c>
      <c r="S64" s="79">
        <v>1</v>
      </c>
      <c r="T64" s="80">
        <f>IFERROR(R64/(P64),"-")</f>
        <v>0</v>
      </c>
      <c r="U64" s="186">
        <f>IFERROR(J64/SUM(N64:O65),"-")</f>
        <v>7500</v>
      </c>
      <c r="V64" s="82">
        <v>0</v>
      </c>
      <c r="W64" s="80">
        <f>IF(P64=0,"-",V64/P64)</f>
        <v>0</v>
      </c>
      <c r="X64" s="185">
        <v>0</v>
      </c>
      <c r="Y64" s="186">
        <f>IFERROR(X64/P64,"-")</f>
        <v>0</v>
      </c>
      <c r="Z64" s="186" t="str">
        <f>IFERROR(X64/V64,"-")</f>
        <v>-</v>
      </c>
      <c r="AA64" s="180">
        <f>SUM(X64:X65)-SUM(J64:J65)</f>
        <v>-60000</v>
      </c>
      <c r="AB64" s="83">
        <f>SUM(X64:X65)/SUM(J64:J65)</f>
        <v>0</v>
      </c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>
        <v>1</v>
      </c>
      <c r="AN64" s="99">
        <f>IF(P64=0,"",IF(AM64=0,"",(AM64/P64)))</f>
        <v>0.2</v>
      </c>
      <c r="AO64" s="98"/>
      <c r="AP64" s="100">
        <f>IFERROR(AO64/AM64,"-")</f>
        <v>0</v>
      </c>
      <c r="AQ64" s="101"/>
      <c r="AR64" s="102">
        <f>IFERROR(AQ64/AM64,"-")</f>
        <v>0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>
        <v>3</v>
      </c>
      <c r="BF64" s="111">
        <f>IF(P64=0,"",IF(BE64=0,"",(BE64/P64)))</f>
        <v>0.6</v>
      </c>
      <c r="BG64" s="110"/>
      <c r="BH64" s="112">
        <f>IFERROR(BG64/BE64,"-")</f>
        <v>0</v>
      </c>
      <c r="BI64" s="113"/>
      <c r="BJ64" s="114">
        <f>IFERROR(BI64/BE64,"-")</f>
        <v>0</v>
      </c>
      <c r="BK64" s="115"/>
      <c r="BL64" s="115"/>
      <c r="BM64" s="115"/>
      <c r="BN64" s="117">
        <v>1</v>
      </c>
      <c r="BO64" s="118">
        <f>IF(P64=0,"",IF(BN64=0,"",(BN64/P64)))</f>
        <v>0.2</v>
      </c>
      <c r="BP64" s="119"/>
      <c r="BQ64" s="120">
        <f>IFERROR(BP64/BN64,"-")</f>
        <v>0</v>
      </c>
      <c r="BR64" s="121"/>
      <c r="BS64" s="122">
        <f>IFERROR(BR64/BN64,"-")</f>
        <v>0</v>
      </c>
      <c r="BT64" s="123"/>
      <c r="BU64" s="123"/>
      <c r="BV64" s="123"/>
      <c r="BW64" s="124"/>
      <c r="BX64" s="125">
        <f>IF(P64=0,"",IF(BW64=0,"",(BW64/P64)))</f>
        <v>0</v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189" t="s">
        <v>179</v>
      </c>
      <c r="C65" s="189"/>
      <c r="D65" s="189" t="s">
        <v>77</v>
      </c>
      <c r="E65" s="189" t="s">
        <v>64</v>
      </c>
      <c r="F65" s="189" t="s">
        <v>77</v>
      </c>
      <c r="G65" s="88"/>
      <c r="H65" s="88"/>
      <c r="I65" s="88"/>
      <c r="J65" s="180"/>
      <c r="K65" s="79">
        <v>24</v>
      </c>
      <c r="L65" s="79">
        <v>14</v>
      </c>
      <c r="M65" s="79">
        <v>2</v>
      </c>
      <c r="N65" s="89">
        <v>3</v>
      </c>
      <c r="O65" s="90">
        <v>0</v>
      </c>
      <c r="P65" s="91">
        <f>N65+O65</f>
        <v>3</v>
      </c>
      <c r="Q65" s="80">
        <f>IFERROR(P65/M65,"-")</f>
        <v>1.5</v>
      </c>
      <c r="R65" s="79">
        <v>1</v>
      </c>
      <c r="S65" s="79">
        <v>1</v>
      </c>
      <c r="T65" s="80">
        <f>IFERROR(R65/(P65),"-")</f>
        <v>0.33333333333333</v>
      </c>
      <c r="U65" s="186"/>
      <c r="V65" s="82">
        <v>2</v>
      </c>
      <c r="W65" s="80">
        <f>IF(P65=0,"-",V65/P65)</f>
        <v>0.66666666666667</v>
      </c>
      <c r="X65" s="185">
        <v>0</v>
      </c>
      <c r="Y65" s="186">
        <f>IFERROR(X65/P65,"-")</f>
        <v>0</v>
      </c>
      <c r="Z65" s="186">
        <f>IFERROR(X65/V65,"-")</f>
        <v>0</v>
      </c>
      <c r="AA65" s="180"/>
      <c r="AB65" s="83"/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>
        <f>IF(P65=0,"",IF(BE65=0,"",(BE65/P65)))</f>
        <v>0</v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/>
      <c r="BO65" s="118">
        <f>IF(P65=0,"",IF(BN65=0,"",(BN65/P65)))</f>
        <v>0</v>
      </c>
      <c r="BP65" s="119"/>
      <c r="BQ65" s="120" t="str">
        <f>IFERROR(BP65/BN65,"-")</f>
        <v>-</v>
      </c>
      <c r="BR65" s="121"/>
      <c r="BS65" s="122" t="str">
        <f>IFERROR(BR65/BN65,"-")</f>
        <v>-</v>
      </c>
      <c r="BT65" s="123"/>
      <c r="BU65" s="123"/>
      <c r="BV65" s="123"/>
      <c r="BW65" s="124">
        <v>2</v>
      </c>
      <c r="BX65" s="125">
        <f>IF(P65=0,"",IF(BW65=0,"",(BW65/P65)))</f>
        <v>0.66666666666667</v>
      </c>
      <c r="BY65" s="126">
        <v>1</v>
      </c>
      <c r="BZ65" s="127">
        <f>IFERROR(BY65/BW65,"-")</f>
        <v>0.5</v>
      </c>
      <c r="CA65" s="128">
        <v>3000</v>
      </c>
      <c r="CB65" s="129">
        <f>IFERROR(CA65/BW65,"-")</f>
        <v>1500</v>
      </c>
      <c r="CC65" s="130">
        <v>1</v>
      </c>
      <c r="CD65" s="130"/>
      <c r="CE65" s="130"/>
      <c r="CF65" s="131">
        <v>1</v>
      </c>
      <c r="CG65" s="132">
        <f>IF(P65=0,"",IF(CF65=0,"",(CF65/P65)))</f>
        <v>0.33333333333333</v>
      </c>
      <c r="CH65" s="133">
        <v>1</v>
      </c>
      <c r="CI65" s="134">
        <f>IFERROR(CH65/CF65,"-")</f>
        <v>1</v>
      </c>
      <c r="CJ65" s="135">
        <v>149000</v>
      </c>
      <c r="CK65" s="136">
        <f>IFERROR(CJ65/CF65,"-")</f>
        <v>149000</v>
      </c>
      <c r="CL65" s="137"/>
      <c r="CM65" s="137"/>
      <c r="CN65" s="137">
        <v>1</v>
      </c>
      <c r="CO65" s="138">
        <v>2</v>
      </c>
      <c r="CP65" s="139">
        <v>0</v>
      </c>
      <c r="CQ65" s="139">
        <v>149000</v>
      </c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>
        <f>AB66</f>
        <v>0</v>
      </c>
      <c r="B66" s="189" t="s">
        <v>180</v>
      </c>
      <c r="C66" s="189"/>
      <c r="D66" s="189" t="s">
        <v>77</v>
      </c>
      <c r="E66" s="189" t="s">
        <v>111</v>
      </c>
      <c r="F66" s="189" t="s">
        <v>65</v>
      </c>
      <c r="G66" s="88" t="s">
        <v>97</v>
      </c>
      <c r="H66" s="88" t="s">
        <v>178</v>
      </c>
      <c r="I66" s="88" t="s">
        <v>181</v>
      </c>
      <c r="J66" s="180">
        <v>60000</v>
      </c>
      <c r="K66" s="79">
        <v>4</v>
      </c>
      <c r="L66" s="79">
        <v>0</v>
      </c>
      <c r="M66" s="79">
        <v>38</v>
      </c>
      <c r="N66" s="89">
        <v>0</v>
      </c>
      <c r="O66" s="90">
        <v>0</v>
      </c>
      <c r="P66" s="91">
        <f>N66+O66</f>
        <v>0</v>
      </c>
      <c r="Q66" s="80">
        <f>IFERROR(P66/M66,"-")</f>
        <v>0</v>
      </c>
      <c r="R66" s="79">
        <v>0</v>
      </c>
      <c r="S66" s="79">
        <v>0</v>
      </c>
      <c r="T66" s="80" t="str">
        <f>IFERROR(R66/(P66),"-")</f>
        <v>-</v>
      </c>
      <c r="U66" s="186">
        <f>IFERROR(J66/SUM(N66:O67),"-")</f>
        <v>30000</v>
      </c>
      <c r="V66" s="82">
        <v>0</v>
      </c>
      <c r="W66" s="80" t="str">
        <f>IF(P66=0,"-",V66/P66)</f>
        <v>-</v>
      </c>
      <c r="X66" s="185">
        <v>0</v>
      </c>
      <c r="Y66" s="186" t="str">
        <f>IFERROR(X66/P66,"-")</f>
        <v>-</v>
      </c>
      <c r="Z66" s="186" t="str">
        <f>IFERROR(X66/V66,"-")</f>
        <v>-</v>
      </c>
      <c r="AA66" s="180">
        <f>SUM(X66:X67)-SUM(J66:J67)</f>
        <v>-60000</v>
      </c>
      <c r="AB66" s="83">
        <f>SUM(X66:X67)/SUM(J66:J67)</f>
        <v>0</v>
      </c>
      <c r="AC66" s="77"/>
      <c r="AD66" s="92"/>
      <c r="AE66" s="93" t="str">
        <f>IF(P66=0,"",IF(AD66=0,"",(AD66/P66)))</f>
        <v/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 t="str">
        <f>IF(P66=0,"",IF(AM66=0,"",(AM66/P66)))</f>
        <v/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 t="str">
        <f>IF(P66=0,"",IF(AV66=0,"",(AV66/P66)))</f>
        <v/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 t="str">
        <f>IF(P66=0,"",IF(BE66=0,"",(BE66/P66)))</f>
        <v/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/>
      <c r="BO66" s="118" t="str">
        <f>IF(P66=0,"",IF(BN66=0,"",(BN66/P66)))</f>
        <v/>
      </c>
      <c r="BP66" s="119"/>
      <c r="BQ66" s="120" t="str">
        <f>IFERROR(BP66/BN66,"-")</f>
        <v>-</v>
      </c>
      <c r="BR66" s="121"/>
      <c r="BS66" s="122" t="str">
        <f>IFERROR(BR66/BN66,"-")</f>
        <v>-</v>
      </c>
      <c r="BT66" s="123"/>
      <c r="BU66" s="123"/>
      <c r="BV66" s="123"/>
      <c r="BW66" s="124"/>
      <c r="BX66" s="125" t="str">
        <f>IF(P66=0,"",IF(BW66=0,"",(BW66/P66)))</f>
        <v/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/>
      <c r="CG66" s="132" t="str">
        <f>IF(P66=0,"",IF(CF66=0,"",(CF66/P66)))</f>
        <v/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189" t="s">
        <v>182</v>
      </c>
      <c r="C67" s="189"/>
      <c r="D67" s="189" t="s">
        <v>77</v>
      </c>
      <c r="E67" s="189" t="s">
        <v>111</v>
      </c>
      <c r="F67" s="189" t="s">
        <v>77</v>
      </c>
      <c r="G67" s="88"/>
      <c r="H67" s="88"/>
      <c r="I67" s="88"/>
      <c r="J67" s="180"/>
      <c r="K67" s="79">
        <v>8</v>
      </c>
      <c r="L67" s="79">
        <v>6</v>
      </c>
      <c r="M67" s="79">
        <v>0</v>
      </c>
      <c r="N67" s="89">
        <v>2</v>
      </c>
      <c r="O67" s="90">
        <v>0</v>
      </c>
      <c r="P67" s="91">
        <f>N67+O67</f>
        <v>2</v>
      </c>
      <c r="Q67" s="80" t="str">
        <f>IFERROR(P67/M67,"-")</f>
        <v>-</v>
      </c>
      <c r="R67" s="79">
        <v>0</v>
      </c>
      <c r="S67" s="79">
        <v>2</v>
      </c>
      <c r="T67" s="80">
        <f>IFERROR(R67/(P67),"-")</f>
        <v>0</v>
      </c>
      <c r="U67" s="186"/>
      <c r="V67" s="82">
        <v>0</v>
      </c>
      <c r="W67" s="80">
        <f>IF(P67=0,"-",V67/P67)</f>
        <v>0</v>
      </c>
      <c r="X67" s="185">
        <v>0</v>
      </c>
      <c r="Y67" s="186">
        <f>IFERROR(X67/P67,"-")</f>
        <v>0</v>
      </c>
      <c r="Z67" s="186" t="str">
        <f>IFERROR(X67/V67,"-")</f>
        <v>-</v>
      </c>
      <c r="AA67" s="180"/>
      <c r="AB67" s="83"/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>
        <f>IF(P67=0,"",IF(BE67=0,"",(BE67/P67)))</f>
        <v>0</v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>
        <v>2</v>
      </c>
      <c r="BO67" s="118">
        <f>IF(P67=0,"",IF(BN67=0,"",(BN67/P67)))</f>
        <v>1</v>
      </c>
      <c r="BP67" s="119"/>
      <c r="BQ67" s="120">
        <f>IFERROR(BP67/BN67,"-")</f>
        <v>0</v>
      </c>
      <c r="BR67" s="121"/>
      <c r="BS67" s="122">
        <f>IFERROR(BR67/BN67,"-")</f>
        <v>0</v>
      </c>
      <c r="BT67" s="123"/>
      <c r="BU67" s="123"/>
      <c r="BV67" s="123"/>
      <c r="BW67" s="124"/>
      <c r="BX67" s="125">
        <f>IF(P67=0,"",IF(BW67=0,"",(BW67/P67)))</f>
        <v>0</v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>
        <f>AB68</f>
        <v>0.046666666666667</v>
      </c>
      <c r="B68" s="189" t="s">
        <v>183</v>
      </c>
      <c r="C68" s="189"/>
      <c r="D68" s="189" t="s">
        <v>184</v>
      </c>
      <c r="E68" s="189" t="s">
        <v>124</v>
      </c>
      <c r="F68" s="189" t="s">
        <v>65</v>
      </c>
      <c r="G68" s="88" t="s">
        <v>101</v>
      </c>
      <c r="H68" s="88" t="s">
        <v>185</v>
      </c>
      <c r="I68" s="191" t="s">
        <v>186</v>
      </c>
      <c r="J68" s="180">
        <v>150000</v>
      </c>
      <c r="K68" s="79">
        <v>1</v>
      </c>
      <c r="L68" s="79">
        <v>0</v>
      </c>
      <c r="M68" s="79">
        <v>9</v>
      </c>
      <c r="N68" s="89">
        <v>1</v>
      </c>
      <c r="O68" s="90">
        <v>0</v>
      </c>
      <c r="P68" s="91">
        <f>N68+O68</f>
        <v>1</v>
      </c>
      <c r="Q68" s="80">
        <f>IFERROR(P68/M68,"-")</f>
        <v>0.11111111111111</v>
      </c>
      <c r="R68" s="79">
        <v>0</v>
      </c>
      <c r="S68" s="79">
        <v>0</v>
      </c>
      <c r="T68" s="80">
        <f>IFERROR(R68/(P68),"-")</f>
        <v>0</v>
      </c>
      <c r="U68" s="186">
        <f>IFERROR(J68/SUM(N68:O73),"-")</f>
        <v>15000</v>
      </c>
      <c r="V68" s="82">
        <v>0</v>
      </c>
      <c r="W68" s="80">
        <f>IF(P68=0,"-",V68/P68)</f>
        <v>0</v>
      </c>
      <c r="X68" s="185">
        <v>0</v>
      </c>
      <c r="Y68" s="186">
        <f>IFERROR(X68/P68,"-")</f>
        <v>0</v>
      </c>
      <c r="Z68" s="186" t="str">
        <f>IFERROR(X68/V68,"-")</f>
        <v>-</v>
      </c>
      <c r="AA68" s="180">
        <f>SUM(X68:X73)-SUM(J68:J73)</f>
        <v>-143000</v>
      </c>
      <c r="AB68" s="83">
        <f>SUM(X68:X73)/SUM(J68:J73)</f>
        <v>0.046666666666667</v>
      </c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>
        <f>IF(P68=0,"",IF(BE68=0,"",(BE68/P68)))</f>
        <v>0</v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>
        <v>1</v>
      </c>
      <c r="BO68" s="118">
        <f>IF(P68=0,"",IF(BN68=0,"",(BN68/P68)))</f>
        <v>1</v>
      </c>
      <c r="BP68" s="119"/>
      <c r="BQ68" s="120">
        <f>IFERROR(BP68/BN68,"-")</f>
        <v>0</v>
      </c>
      <c r="BR68" s="121"/>
      <c r="BS68" s="122">
        <f>IFERROR(BR68/BN68,"-")</f>
        <v>0</v>
      </c>
      <c r="BT68" s="123"/>
      <c r="BU68" s="123"/>
      <c r="BV68" s="123"/>
      <c r="BW68" s="124"/>
      <c r="BX68" s="125">
        <f>IF(P68=0,"",IF(BW68=0,"",(BW68/P68)))</f>
        <v>0</v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189" t="s">
        <v>187</v>
      </c>
      <c r="C69" s="189"/>
      <c r="D69" s="189" t="s">
        <v>184</v>
      </c>
      <c r="E69" s="189" t="s">
        <v>128</v>
      </c>
      <c r="F69" s="189" t="s">
        <v>65</v>
      </c>
      <c r="G69" s="88" t="s">
        <v>101</v>
      </c>
      <c r="H69" s="88" t="s">
        <v>185</v>
      </c>
      <c r="I69" s="190" t="s">
        <v>166</v>
      </c>
      <c r="J69" s="180"/>
      <c r="K69" s="79">
        <v>1</v>
      </c>
      <c r="L69" s="79">
        <v>0</v>
      </c>
      <c r="M69" s="79">
        <v>19</v>
      </c>
      <c r="N69" s="89">
        <v>0</v>
      </c>
      <c r="O69" s="90">
        <v>0</v>
      </c>
      <c r="P69" s="91">
        <f>N69+O69</f>
        <v>0</v>
      </c>
      <c r="Q69" s="80">
        <f>IFERROR(P69/M69,"-")</f>
        <v>0</v>
      </c>
      <c r="R69" s="79">
        <v>0</v>
      </c>
      <c r="S69" s="79">
        <v>0</v>
      </c>
      <c r="T69" s="80" t="str">
        <f>IFERROR(R69/(P69),"-")</f>
        <v>-</v>
      </c>
      <c r="U69" s="186"/>
      <c r="V69" s="82">
        <v>0</v>
      </c>
      <c r="W69" s="80" t="str">
        <f>IF(P69=0,"-",V69/P69)</f>
        <v>-</v>
      </c>
      <c r="X69" s="185">
        <v>0</v>
      </c>
      <c r="Y69" s="186" t="str">
        <f>IFERROR(X69/P69,"-")</f>
        <v>-</v>
      </c>
      <c r="Z69" s="186" t="str">
        <f>IFERROR(X69/V69,"-")</f>
        <v>-</v>
      </c>
      <c r="AA69" s="180"/>
      <c r="AB69" s="83"/>
      <c r="AC69" s="77"/>
      <c r="AD69" s="92"/>
      <c r="AE69" s="93" t="str">
        <f>IF(P69=0,"",IF(AD69=0,"",(AD69/P69)))</f>
        <v/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 t="str">
        <f>IF(P69=0,"",IF(AM69=0,"",(AM69/P69)))</f>
        <v/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 t="str">
        <f>IF(P69=0,"",IF(AV69=0,"",(AV69/P69)))</f>
        <v/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 t="str">
        <f>IF(P69=0,"",IF(BE69=0,"",(BE69/P69)))</f>
        <v/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/>
      <c r="BO69" s="118" t="str">
        <f>IF(P69=0,"",IF(BN69=0,"",(BN69/P69)))</f>
        <v/>
      </c>
      <c r="BP69" s="119"/>
      <c r="BQ69" s="120" t="str">
        <f>IFERROR(BP69/BN69,"-")</f>
        <v>-</v>
      </c>
      <c r="BR69" s="121"/>
      <c r="BS69" s="122" t="str">
        <f>IFERROR(BR69/BN69,"-")</f>
        <v>-</v>
      </c>
      <c r="BT69" s="123"/>
      <c r="BU69" s="123"/>
      <c r="BV69" s="123"/>
      <c r="BW69" s="124"/>
      <c r="BX69" s="125" t="str">
        <f>IF(P69=0,"",IF(BW69=0,"",(BW69/P69)))</f>
        <v/>
      </c>
      <c r="BY69" s="126"/>
      <c r="BZ69" s="127" t="str">
        <f>IFERROR(BY69/BW69,"-")</f>
        <v>-</v>
      </c>
      <c r="CA69" s="128"/>
      <c r="CB69" s="129" t="str">
        <f>IFERROR(CA69/BW69,"-")</f>
        <v>-</v>
      </c>
      <c r="CC69" s="130"/>
      <c r="CD69" s="130"/>
      <c r="CE69" s="130"/>
      <c r="CF69" s="131"/>
      <c r="CG69" s="132" t="str">
        <f>IF(P69=0,"",IF(CF69=0,"",(CF69/P69)))</f>
        <v/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189" t="s">
        <v>188</v>
      </c>
      <c r="C70" s="189"/>
      <c r="D70" s="189" t="s">
        <v>184</v>
      </c>
      <c r="E70" s="189" t="s">
        <v>189</v>
      </c>
      <c r="F70" s="189" t="s">
        <v>93</v>
      </c>
      <c r="G70" s="88" t="s">
        <v>101</v>
      </c>
      <c r="H70" s="88" t="s">
        <v>185</v>
      </c>
      <c r="I70" s="191" t="s">
        <v>190</v>
      </c>
      <c r="J70" s="180"/>
      <c r="K70" s="79">
        <v>5</v>
      </c>
      <c r="L70" s="79">
        <v>0</v>
      </c>
      <c r="M70" s="79">
        <v>23</v>
      </c>
      <c r="N70" s="89">
        <v>1</v>
      </c>
      <c r="O70" s="90">
        <v>0</v>
      </c>
      <c r="P70" s="91">
        <f>N70+O70</f>
        <v>1</v>
      </c>
      <c r="Q70" s="80">
        <f>IFERROR(P70/M70,"-")</f>
        <v>0.043478260869565</v>
      </c>
      <c r="R70" s="79">
        <v>0</v>
      </c>
      <c r="S70" s="79">
        <v>1</v>
      </c>
      <c r="T70" s="80">
        <f>IFERROR(R70/(P70),"-")</f>
        <v>0</v>
      </c>
      <c r="U70" s="186"/>
      <c r="V70" s="82">
        <v>0</v>
      </c>
      <c r="W70" s="80">
        <f>IF(P70=0,"-",V70/P70)</f>
        <v>0</v>
      </c>
      <c r="X70" s="185">
        <v>0</v>
      </c>
      <c r="Y70" s="186">
        <f>IFERROR(X70/P70,"-")</f>
        <v>0</v>
      </c>
      <c r="Z70" s="186" t="str">
        <f>IFERROR(X70/V70,"-")</f>
        <v>-</v>
      </c>
      <c r="AA70" s="180"/>
      <c r="AB70" s="83"/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>
        <v>1</v>
      </c>
      <c r="AN70" s="99">
        <f>IF(P70=0,"",IF(AM70=0,"",(AM70/P70)))</f>
        <v>1</v>
      </c>
      <c r="AO70" s="98"/>
      <c r="AP70" s="100">
        <f>IFERROR(AO70/AM70,"-")</f>
        <v>0</v>
      </c>
      <c r="AQ70" s="101"/>
      <c r="AR70" s="102">
        <f>IFERROR(AQ70/AM70,"-")</f>
        <v>0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/>
      <c r="BF70" s="111">
        <f>IF(P70=0,"",IF(BE70=0,"",(BE70/P70)))</f>
        <v>0</v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/>
      <c r="BO70" s="118">
        <f>IF(P70=0,"",IF(BN70=0,"",(BN70/P70)))</f>
        <v>0</v>
      </c>
      <c r="BP70" s="119"/>
      <c r="BQ70" s="120" t="str">
        <f>IFERROR(BP70/BN70,"-")</f>
        <v>-</v>
      </c>
      <c r="BR70" s="121"/>
      <c r="BS70" s="122" t="str">
        <f>IFERROR(BR70/BN70,"-")</f>
        <v>-</v>
      </c>
      <c r="BT70" s="123"/>
      <c r="BU70" s="123"/>
      <c r="BV70" s="123"/>
      <c r="BW70" s="124"/>
      <c r="BX70" s="125">
        <f>IF(P70=0,"",IF(BW70=0,"",(BW70/P70)))</f>
        <v>0</v>
      </c>
      <c r="BY70" s="126"/>
      <c r="BZ70" s="127" t="str">
        <f>IFERROR(BY70/BW70,"-")</f>
        <v>-</v>
      </c>
      <c r="CA70" s="128"/>
      <c r="CB70" s="129" t="str">
        <f>IFERROR(CA70/BW70,"-")</f>
        <v>-</v>
      </c>
      <c r="CC70" s="130"/>
      <c r="CD70" s="130"/>
      <c r="CE70" s="130"/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0</v>
      </c>
      <c r="CP70" s="139">
        <v>0</v>
      </c>
      <c r="CQ70" s="139"/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/>
      <c r="B71" s="189" t="s">
        <v>191</v>
      </c>
      <c r="C71" s="189"/>
      <c r="D71" s="189" t="s">
        <v>184</v>
      </c>
      <c r="E71" s="189" t="s">
        <v>130</v>
      </c>
      <c r="F71" s="189" t="s">
        <v>93</v>
      </c>
      <c r="G71" s="88" t="s">
        <v>101</v>
      </c>
      <c r="H71" s="88" t="s">
        <v>185</v>
      </c>
      <c r="I71" s="190" t="s">
        <v>94</v>
      </c>
      <c r="J71" s="180"/>
      <c r="K71" s="79">
        <v>4</v>
      </c>
      <c r="L71" s="79">
        <v>0</v>
      </c>
      <c r="M71" s="79">
        <v>42</v>
      </c>
      <c r="N71" s="89">
        <v>0</v>
      </c>
      <c r="O71" s="90">
        <v>0</v>
      </c>
      <c r="P71" s="91">
        <f>N71+O71</f>
        <v>0</v>
      </c>
      <c r="Q71" s="80">
        <f>IFERROR(P71/M71,"-")</f>
        <v>0</v>
      </c>
      <c r="R71" s="79">
        <v>0</v>
      </c>
      <c r="S71" s="79">
        <v>0</v>
      </c>
      <c r="T71" s="80" t="str">
        <f>IFERROR(R71/(P71),"-")</f>
        <v>-</v>
      </c>
      <c r="U71" s="186"/>
      <c r="V71" s="82">
        <v>0</v>
      </c>
      <c r="W71" s="80" t="str">
        <f>IF(P71=0,"-",V71/P71)</f>
        <v>-</v>
      </c>
      <c r="X71" s="185">
        <v>0</v>
      </c>
      <c r="Y71" s="186" t="str">
        <f>IFERROR(X71/P71,"-")</f>
        <v>-</v>
      </c>
      <c r="Z71" s="186" t="str">
        <f>IFERROR(X71/V71,"-")</f>
        <v>-</v>
      </c>
      <c r="AA71" s="180"/>
      <c r="AB71" s="83"/>
      <c r="AC71" s="77"/>
      <c r="AD71" s="92"/>
      <c r="AE71" s="93" t="str">
        <f>IF(P71=0,"",IF(AD71=0,"",(AD71/P71)))</f>
        <v/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 t="str">
        <f>IF(P71=0,"",IF(AM71=0,"",(AM71/P71)))</f>
        <v/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 t="str">
        <f>IF(P71=0,"",IF(AV71=0,"",(AV71/P71)))</f>
        <v/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/>
      <c r="BF71" s="111" t="str">
        <f>IF(P71=0,"",IF(BE71=0,"",(BE71/P71)))</f>
        <v/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/>
      <c r="BO71" s="118" t="str">
        <f>IF(P71=0,"",IF(BN71=0,"",(BN71/P71)))</f>
        <v/>
      </c>
      <c r="BP71" s="119"/>
      <c r="BQ71" s="120" t="str">
        <f>IFERROR(BP71/BN71,"-")</f>
        <v>-</v>
      </c>
      <c r="BR71" s="121"/>
      <c r="BS71" s="122" t="str">
        <f>IFERROR(BR71/BN71,"-")</f>
        <v>-</v>
      </c>
      <c r="BT71" s="123"/>
      <c r="BU71" s="123"/>
      <c r="BV71" s="123"/>
      <c r="BW71" s="124"/>
      <c r="BX71" s="125" t="str">
        <f>IF(P71=0,"",IF(BW71=0,"",(BW71/P71)))</f>
        <v/>
      </c>
      <c r="BY71" s="126"/>
      <c r="BZ71" s="127" t="str">
        <f>IFERROR(BY71/BW71,"-")</f>
        <v>-</v>
      </c>
      <c r="CA71" s="128"/>
      <c r="CB71" s="129" t="str">
        <f>IFERROR(CA71/BW71,"-")</f>
        <v>-</v>
      </c>
      <c r="CC71" s="130"/>
      <c r="CD71" s="130"/>
      <c r="CE71" s="130"/>
      <c r="CF71" s="131"/>
      <c r="CG71" s="132" t="str">
        <f>IF(P71=0,"",IF(CF71=0,"",(CF71/P71)))</f>
        <v/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0</v>
      </c>
      <c r="CP71" s="139">
        <v>0</v>
      </c>
      <c r="CQ71" s="139"/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/>
      <c r="B72" s="189" t="s">
        <v>192</v>
      </c>
      <c r="C72" s="189"/>
      <c r="D72" s="189" t="s">
        <v>184</v>
      </c>
      <c r="E72" s="189" t="s">
        <v>132</v>
      </c>
      <c r="F72" s="189" t="s">
        <v>93</v>
      </c>
      <c r="G72" s="88" t="s">
        <v>101</v>
      </c>
      <c r="H72" s="88" t="s">
        <v>185</v>
      </c>
      <c r="I72" s="191" t="s">
        <v>155</v>
      </c>
      <c r="J72" s="180"/>
      <c r="K72" s="79">
        <v>4</v>
      </c>
      <c r="L72" s="79">
        <v>0</v>
      </c>
      <c r="M72" s="79">
        <v>22</v>
      </c>
      <c r="N72" s="89">
        <v>0</v>
      </c>
      <c r="O72" s="90">
        <v>0</v>
      </c>
      <c r="P72" s="91">
        <f>N72+O72</f>
        <v>0</v>
      </c>
      <c r="Q72" s="80">
        <f>IFERROR(P72/M72,"-")</f>
        <v>0</v>
      </c>
      <c r="R72" s="79">
        <v>0</v>
      </c>
      <c r="S72" s="79">
        <v>0</v>
      </c>
      <c r="T72" s="80" t="str">
        <f>IFERROR(R72/(P72),"-")</f>
        <v>-</v>
      </c>
      <c r="U72" s="186"/>
      <c r="V72" s="82">
        <v>0</v>
      </c>
      <c r="W72" s="80" t="str">
        <f>IF(P72=0,"-",V72/P72)</f>
        <v>-</v>
      </c>
      <c r="X72" s="185">
        <v>0</v>
      </c>
      <c r="Y72" s="186" t="str">
        <f>IFERROR(X72/P72,"-")</f>
        <v>-</v>
      </c>
      <c r="Z72" s="186" t="str">
        <f>IFERROR(X72/V72,"-")</f>
        <v>-</v>
      </c>
      <c r="AA72" s="180"/>
      <c r="AB72" s="83"/>
      <c r="AC72" s="77"/>
      <c r="AD72" s="92"/>
      <c r="AE72" s="93" t="str">
        <f>IF(P72=0,"",IF(AD72=0,"",(AD72/P72)))</f>
        <v/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 t="str">
        <f>IF(P72=0,"",IF(AM72=0,"",(AM72/P72)))</f>
        <v/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 t="str">
        <f>IF(P72=0,"",IF(AV72=0,"",(AV72/P72)))</f>
        <v/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/>
      <c r="BF72" s="111" t="str">
        <f>IF(P72=0,"",IF(BE72=0,"",(BE72/P72)))</f>
        <v/>
      </c>
      <c r="BG72" s="110"/>
      <c r="BH72" s="112" t="str">
        <f>IFERROR(BG72/BE72,"-")</f>
        <v>-</v>
      </c>
      <c r="BI72" s="113"/>
      <c r="BJ72" s="114" t="str">
        <f>IFERROR(BI72/BE72,"-")</f>
        <v>-</v>
      </c>
      <c r="BK72" s="115"/>
      <c r="BL72" s="115"/>
      <c r="BM72" s="115"/>
      <c r="BN72" s="117"/>
      <c r="BO72" s="118" t="str">
        <f>IF(P72=0,"",IF(BN72=0,"",(BN72/P72)))</f>
        <v/>
      </c>
      <c r="BP72" s="119"/>
      <c r="BQ72" s="120" t="str">
        <f>IFERROR(BP72/BN72,"-")</f>
        <v>-</v>
      </c>
      <c r="BR72" s="121"/>
      <c r="BS72" s="122" t="str">
        <f>IFERROR(BR72/BN72,"-")</f>
        <v>-</v>
      </c>
      <c r="BT72" s="123"/>
      <c r="BU72" s="123"/>
      <c r="BV72" s="123"/>
      <c r="BW72" s="124"/>
      <c r="BX72" s="125" t="str">
        <f>IF(P72=0,"",IF(BW72=0,"",(BW72/P72)))</f>
        <v/>
      </c>
      <c r="BY72" s="126"/>
      <c r="BZ72" s="127" t="str">
        <f>IFERROR(BY72/BW72,"-")</f>
        <v>-</v>
      </c>
      <c r="CA72" s="128"/>
      <c r="CB72" s="129" t="str">
        <f>IFERROR(CA72/BW72,"-")</f>
        <v>-</v>
      </c>
      <c r="CC72" s="130"/>
      <c r="CD72" s="130"/>
      <c r="CE72" s="130"/>
      <c r="CF72" s="131"/>
      <c r="CG72" s="132" t="str">
        <f>IF(P72=0,"",IF(CF72=0,"",(CF72/P72)))</f>
        <v/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0</v>
      </c>
      <c r="CP72" s="139">
        <v>0</v>
      </c>
      <c r="CQ72" s="139"/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/>
      <c r="B73" s="189" t="s">
        <v>193</v>
      </c>
      <c r="C73" s="189"/>
      <c r="D73" s="189" t="s">
        <v>76</v>
      </c>
      <c r="E73" s="189" t="s">
        <v>76</v>
      </c>
      <c r="F73" s="189" t="s">
        <v>77</v>
      </c>
      <c r="G73" s="88" t="s">
        <v>194</v>
      </c>
      <c r="H73" s="88"/>
      <c r="I73" s="88"/>
      <c r="J73" s="180"/>
      <c r="K73" s="79">
        <v>68</v>
      </c>
      <c r="L73" s="79">
        <v>47</v>
      </c>
      <c r="M73" s="79">
        <v>14</v>
      </c>
      <c r="N73" s="89">
        <v>8</v>
      </c>
      <c r="O73" s="90">
        <v>0</v>
      </c>
      <c r="P73" s="91">
        <f>N73+O73</f>
        <v>8</v>
      </c>
      <c r="Q73" s="80">
        <f>IFERROR(P73/M73,"-")</f>
        <v>0.57142857142857</v>
      </c>
      <c r="R73" s="79">
        <v>0</v>
      </c>
      <c r="S73" s="79">
        <v>4</v>
      </c>
      <c r="T73" s="80">
        <f>IFERROR(R73/(P73),"-")</f>
        <v>0</v>
      </c>
      <c r="U73" s="186"/>
      <c r="V73" s="82">
        <v>3</v>
      </c>
      <c r="W73" s="80">
        <f>IF(P73=0,"-",V73/P73)</f>
        <v>0.375</v>
      </c>
      <c r="X73" s="185">
        <v>7000</v>
      </c>
      <c r="Y73" s="186">
        <f>IFERROR(X73/P73,"-")</f>
        <v>875</v>
      </c>
      <c r="Z73" s="186">
        <f>IFERROR(X73/V73,"-")</f>
        <v>2333.3333333333</v>
      </c>
      <c r="AA73" s="180"/>
      <c r="AB73" s="83"/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>
        <f>IF(P73=0,"",IF(AV73=0,"",(AV73/P73)))</f>
        <v>0</v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>
        <v>2</v>
      </c>
      <c r="BF73" s="111">
        <f>IF(P73=0,"",IF(BE73=0,"",(BE73/P73)))</f>
        <v>0.25</v>
      </c>
      <c r="BG73" s="110"/>
      <c r="BH73" s="112">
        <f>IFERROR(BG73/BE73,"-")</f>
        <v>0</v>
      </c>
      <c r="BI73" s="113"/>
      <c r="BJ73" s="114">
        <f>IFERROR(BI73/BE73,"-")</f>
        <v>0</v>
      </c>
      <c r="BK73" s="115"/>
      <c r="BL73" s="115"/>
      <c r="BM73" s="115"/>
      <c r="BN73" s="117">
        <v>1</v>
      </c>
      <c r="BO73" s="118">
        <f>IF(P73=0,"",IF(BN73=0,"",(BN73/P73)))</f>
        <v>0.125</v>
      </c>
      <c r="BP73" s="119">
        <v>1</v>
      </c>
      <c r="BQ73" s="120">
        <f>IFERROR(BP73/BN73,"-")</f>
        <v>1</v>
      </c>
      <c r="BR73" s="121">
        <v>3000</v>
      </c>
      <c r="BS73" s="122">
        <f>IFERROR(BR73/BN73,"-")</f>
        <v>3000</v>
      </c>
      <c r="BT73" s="123">
        <v>1</v>
      </c>
      <c r="BU73" s="123"/>
      <c r="BV73" s="123"/>
      <c r="BW73" s="124">
        <v>5</v>
      </c>
      <c r="BX73" s="125">
        <f>IF(P73=0,"",IF(BW73=0,"",(BW73/P73)))</f>
        <v>0.625</v>
      </c>
      <c r="BY73" s="126">
        <v>2</v>
      </c>
      <c r="BZ73" s="127">
        <f>IFERROR(BY73/BW73,"-")</f>
        <v>0.4</v>
      </c>
      <c r="CA73" s="128">
        <v>4000</v>
      </c>
      <c r="CB73" s="129">
        <f>IFERROR(CA73/BW73,"-")</f>
        <v>800</v>
      </c>
      <c r="CC73" s="130">
        <v>2</v>
      </c>
      <c r="CD73" s="130"/>
      <c r="CE73" s="130"/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3</v>
      </c>
      <c r="CP73" s="139">
        <v>7000</v>
      </c>
      <c r="CQ73" s="139">
        <v>3000</v>
      </c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>
        <f>AB74</f>
        <v>0.19791666666667</v>
      </c>
      <c r="B74" s="189" t="s">
        <v>195</v>
      </c>
      <c r="C74" s="189"/>
      <c r="D74" s="189"/>
      <c r="E74" s="189" t="s">
        <v>196</v>
      </c>
      <c r="F74" s="189" t="s">
        <v>65</v>
      </c>
      <c r="G74" s="88" t="s">
        <v>197</v>
      </c>
      <c r="H74" s="88" t="s">
        <v>198</v>
      </c>
      <c r="I74" s="88" t="s">
        <v>170</v>
      </c>
      <c r="J74" s="180">
        <v>96000</v>
      </c>
      <c r="K74" s="79">
        <v>7</v>
      </c>
      <c r="L74" s="79">
        <v>0</v>
      </c>
      <c r="M74" s="79">
        <v>79</v>
      </c>
      <c r="N74" s="89">
        <v>1</v>
      </c>
      <c r="O74" s="90">
        <v>0</v>
      </c>
      <c r="P74" s="91">
        <f>N74+O74</f>
        <v>1</v>
      </c>
      <c r="Q74" s="80">
        <f>IFERROR(P74/M74,"-")</f>
        <v>0.012658227848101</v>
      </c>
      <c r="R74" s="79">
        <v>0</v>
      </c>
      <c r="S74" s="79">
        <v>0</v>
      </c>
      <c r="T74" s="80">
        <f>IFERROR(R74/(P74),"-")</f>
        <v>0</v>
      </c>
      <c r="U74" s="186">
        <f>IFERROR(J74/SUM(N74:O75),"-")</f>
        <v>16000</v>
      </c>
      <c r="V74" s="82">
        <v>0</v>
      </c>
      <c r="W74" s="80">
        <f>IF(P74=0,"-",V74/P74)</f>
        <v>0</v>
      </c>
      <c r="X74" s="185">
        <v>0</v>
      </c>
      <c r="Y74" s="186">
        <f>IFERROR(X74/P74,"-")</f>
        <v>0</v>
      </c>
      <c r="Z74" s="186" t="str">
        <f>IFERROR(X74/V74,"-")</f>
        <v>-</v>
      </c>
      <c r="AA74" s="180">
        <f>SUM(X74:X75)-SUM(J74:J75)</f>
        <v>-77000</v>
      </c>
      <c r="AB74" s="83">
        <f>SUM(X74:X75)/SUM(J74:J75)</f>
        <v>0.19791666666667</v>
      </c>
      <c r="AC74" s="77"/>
      <c r="AD74" s="92"/>
      <c r="AE74" s="93">
        <f>IF(P74=0,"",IF(AD74=0,"",(AD74/P74)))</f>
        <v>0</v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>
        <f>IF(P74=0,"",IF(AM74=0,"",(AM74/P74)))</f>
        <v>0</v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>
        <f>IF(P74=0,"",IF(AV74=0,"",(AV74/P74)))</f>
        <v>0</v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/>
      <c r="BF74" s="111">
        <f>IF(P74=0,"",IF(BE74=0,"",(BE74/P74)))</f>
        <v>0</v>
      </c>
      <c r="BG74" s="110"/>
      <c r="BH74" s="112" t="str">
        <f>IFERROR(BG74/BE74,"-")</f>
        <v>-</v>
      </c>
      <c r="BI74" s="113"/>
      <c r="BJ74" s="114" t="str">
        <f>IFERROR(BI74/BE74,"-")</f>
        <v>-</v>
      </c>
      <c r="BK74" s="115"/>
      <c r="BL74" s="115"/>
      <c r="BM74" s="115"/>
      <c r="BN74" s="117"/>
      <c r="BO74" s="118">
        <f>IF(P74=0,"",IF(BN74=0,"",(BN74/P74)))</f>
        <v>0</v>
      </c>
      <c r="BP74" s="119"/>
      <c r="BQ74" s="120" t="str">
        <f>IFERROR(BP74/BN74,"-")</f>
        <v>-</v>
      </c>
      <c r="BR74" s="121"/>
      <c r="BS74" s="122" t="str">
        <f>IFERROR(BR74/BN74,"-")</f>
        <v>-</v>
      </c>
      <c r="BT74" s="123"/>
      <c r="BU74" s="123"/>
      <c r="BV74" s="123"/>
      <c r="BW74" s="124">
        <v>1</v>
      </c>
      <c r="BX74" s="125">
        <f>IF(P74=0,"",IF(BW74=0,"",(BW74/P74)))</f>
        <v>1</v>
      </c>
      <c r="BY74" s="126"/>
      <c r="BZ74" s="127">
        <f>IFERROR(BY74/BW74,"-")</f>
        <v>0</v>
      </c>
      <c r="CA74" s="128"/>
      <c r="CB74" s="129">
        <f>IFERROR(CA74/BW74,"-")</f>
        <v>0</v>
      </c>
      <c r="CC74" s="130"/>
      <c r="CD74" s="130"/>
      <c r="CE74" s="130"/>
      <c r="CF74" s="131"/>
      <c r="CG74" s="132">
        <f>IF(P74=0,"",IF(CF74=0,"",(CF74/P74)))</f>
        <v>0</v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0</v>
      </c>
      <c r="CP74" s="139">
        <v>0</v>
      </c>
      <c r="CQ74" s="139"/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/>
      <c r="B75" s="189" t="s">
        <v>199</v>
      </c>
      <c r="C75" s="189"/>
      <c r="D75" s="189"/>
      <c r="E75" s="189" t="s">
        <v>196</v>
      </c>
      <c r="F75" s="189" t="s">
        <v>77</v>
      </c>
      <c r="G75" s="88"/>
      <c r="H75" s="88"/>
      <c r="I75" s="88"/>
      <c r="J75" s="180"/>
      <c r="K75" s="79">
        <v>17</v>
      </c>
      <c r="L75" s="79">
        <v>12</v>
      </c>
      <c r="M75" s="79">
        <v>3</v>
      </c>
      <c r="N75" s="89">
        <v>5</v>
      </c>
      <c r="O75" s="90">
        <v>0</v>
      </c>
      <c r="P75" s="91">
        <f>N75+O75</f>
        <v>5</v>
      </c>
      <c r="Q75" s="80">
        <f>IFERROR(P75/M75,"-")</f>
        <v>1.6666666666667</v>
      </c>
      <c r="R75" s="79">
        <v>1</v>
      </c>
      <c r="S75" s="79">
        <v>1</v>
      </c>
      <c r="T75" s="80">
        <f>IFERROR(R75/(P75),"-")</f>
        <v>0.2</v>
      </c>
      <c r="U75" s="186"/>
      <c r="V75" s="82">
        <v>2</v>
      </c>
      <c r="W75" s="80">
        <f>IF(P75=0,"-",V75/P75)</f>
        <v>0.4</v>
      </c>
      <c r="X75" s="185">
        <v>19000</v>
      </c>
      <c r="Y75" s="186">
        <f>IFERROR(X75/P75,"-")</f>
        <v>3800</v>
      </c>
      <c r="Z75" s="186">
        <f>IFERROR(X75/V75,"-")</f>
        <v>9500</v>
      </c>
      <c r="AA75" s="180"/>
      <c r="AB75" s="83"/>
      <c r="AC75" s="77"/>
      <c r="AD75" s="92"/>
      <c r="AE75" s="93">
        <f>IF(P75=0,"",IF(AD75=0,"",(AD75/P75)))</f>
        <v>0</v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>
        <f>IF(P75=0,"",IF(AM75=0,"",(AM75/P75)))</f>
        <v>0</v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>
        <f>IF(P75=0,"",IF(AV75=0,"",(AV75/P75)))</f>
        <v>0</v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/>
      <c r="BF75" s="111">
        <f>IF(P75=0,"",IF(BE75=0,"",(BE75/P75)))</f>
        <v>0</v>
      </c>
      <c r="BG75" s="110"/>
      <c r="BH75" s="112" t="str">
        <f>IFERROR(BG75/BE75,"-")</f>
        <v>-</v>
      </c>
      <c r="BI75" s="113"/>
      <c r="BJ75" s="114" t="str">
        <f>IFERROR(BI75/BE75,"-")</f>
        <v>-</v>
      </c>
      <c r="BK75" s="115"/>
      <c r="BL75" s="115"/>
      <c r="BM75" s="115"/>
      <c r="BN75" s="117">
        <v>4</v>
      </c>
      <c r="BO75" s="118">
        <f>IF(P75=0,"",IF(BN75=0,"",(BN75/P75)))</f>
        <v>0.8</v>
      </c>
      <c r="BP75" s="119">
        <v>1</v>
      </c>
      <c r="BQ75" s="120">
        <f>IFERROR(BP75/BN75,"-")</f>
        <v>0.25</v>
      </c>
      <c r="BR75" s="121">
        <v>16000</v>
      </c>
      <c r="BS75" s="122">
        <f>IFERROR(BR75/BN75,"-")</f>
        <v>4000</v>
      </c>
      <c r="BT75" s="123"/>
      <c r="BU75" s="123"/>
      <c r="BV75" s="123">
        <v>1</v>
      </c>
      <c r="BW75" s="124">
        <v>1</v>
      </c>
      <c r="BX75" s="125">
        <f>IF(P75=0,"",IF(BW75=0,"",(BW75/P75)))</f>
        <v>0.2</v>
      </c>
      <c r="BY75" s="126">
        <v>1</v>
      </c>
      <c r="BZ75" s="127">
        <f>IFERROR(BY75/BW75,"-")</f>
        <v>1</v>
      </c>
      <c r="CA75" s="128">
        <v>3000</v>
      </c>
      <c r="CB75" s="129">
        <f>IFERROR(CA75/BW75,"-")</f>
        <v>3000</v>
      </c>
      <c r="CC75" s="130">
        <v>1</v>
      </c>
      <c r="CD75" s="130"/>
      <c r="CE75" s="130"/>
      <c r="CF75" s="131"/>
      <c r="CG75" s="132">
        <f>IF(P75=0,"",IF(CF75=0,"",(CF75/P75)))</f>
        <v>0</v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2</v>
      </c>
      <c r="CP75" s="139">
        <v>19000</v>
      </c>
      <c r="CQ75" s="139">
        <v>16000</v>
      </c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>
        <f>AB76</f>
        <v>2.7533333333333</v>
      </c>
      <c r="B76" s="189" t="s">
        <v>200</v>
      </c>
      <c r="C76" s="189"/>
      <c r="D76" s="189" t="s">
        <v>117</v>
      </c>
      <c r="E76" s="189" t="s">
        <v>201</v>
      </c>
      <c r="F76" s="189" t="s">
        <v>65</v>
      </c>
      <c r="G76" s="88" t="s">
        <v>202</v>
      </c>
      <c r="H76" s="88" t="s">
        <v>203</v>
      </c>
      <c r="I76" s="88" t="s">
        <v>204</v>
      </c>
      <c r="J76" s="180">
        <v>150000</v>
      </c>
      <c r="K76" s="79">
        <v>4</v>
      </c>
      <c r="L76" s="79">
        <v>0</v>
      </c>
      <c r="M76" s="79">
        <v>26</v>
      </c>
      <c r="N76" s="89">
        <v>0</v>
      </c>
      <c r="O76" s="90">
        <v>0</v>
      </c>
      <c r="P76" s="91">
        <f>N76+O76</f>
        <v>0</v>
      </c>
      <c r="Q76" s="80">
        <f>IFERROR(P76/M76,"-")</f>
        <v>0</v>
      </c>
      <c r="R76" s="79">
        <v>0</v>
      </c>
      <c r="S76" s="79">
        <v>0</v>
      </c>
      <c r="T76" s="80" t="str">
        <f>IFERROR(R76/(P76),"-")</f>
        <v>-</v>
      </c>
      <c r="U76" s="186">
        <f>IFERROR(J76/SUM(N76:O79),"-")</f>
        <v>6818.1818181818</v>
      </c>
      <c r="V76" s="82">
        <v>0</v>
      </c>
      <c r="W76" s="80" t="str">
        <f>IF(P76=0,"-",V76/P76)</f>
        <v>-</v>
      </c>
      <c r="X76" s="185">
        <v>0</v>
      </c>
      <c r="Y76" s="186" t="str">
        <f>IFERROR(X76/P76,"-")</f>
        <v>-</v>
      </c>
      <c r="Z76" s="186" t="str">
        <f>IFERROR(X76/V76,"-")</f>
        <v>-</v>
      </c>
      <c r="AA76" s="180">
        <f>SUM(X76:X79)-SUM(J76:J79)</f>
        <v>263000</v>
      </c>
      <c r="AB76" s="83">
        <f>SUM(X76:X79)/SUM(J76:J79)</f>
        <v>2.7533333333333</v>
      </c>
      <c r="AC76" s="77"/>
      <c r="AD76" s="92"/>
      <c r="AE76" s="93" t="str">
        <f>IF(P76=0,"",IF(AD76=0,"",(AD76/P76)))</f>
        <v/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 t="str">
        <f>IF(P76=0,"",IF(AM76=0,"",(AM76/P76)))</f>
        <v/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 t="str">
        <f>IF(P76=0,"",IF(AV76=0,"",(AV76/P76)))</f>
        <v/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/>
      <c r="BF76" s="111" t="str">
        <f>IF(P76=0,"",IF(BE76=0,"",(BE76/P76)))</f>
        <v/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/>
      <c r="BO76" s="118" t="str">
        <f>IF(P76=0,"",IF(BN76=0,"",(BN76/P76)))</f>
        <v/>
      </c>
      <c r="BP76" s="119"/>
      <c r="BQ76" s="120" t="str">
        <f>IFERROR(BP76/BN76,"-")</f>
        <v>-</v>
      </c>
      <c r="BR76" s="121"/>
      <c r="BS76" s="122" t="str">
        <f>IFERROR(BR76/BN76,"-")</f>
        <v>-</v>
      </c>
      <c r="BT76" s="123"/>
      <c r="BU76" s="123"/>
      <c r="BV76" s="123"/>
      <c r="BW76" s="124"/>
      <c r="BX76" s="125" t="str">
        <f>IF(P76=0,"",IF(BW76=0,"",(BW76/P76)))</f>
        <v/>
      </c>
      <c r="BY76" s="126"/>
      <c r="BZ76" s="127" t="str">
        <f>IFERROR(BY76/BW76,"-")</f>
        <v>-</v>
      </c>
      <c r="CA76" s="128"/>
      <c r="CB76" s="129" t="str">
        <f>IFERROR(CA76/BW76,"-")</f>
        <v>-</v>
      </c>
      <c r="CC76" s="130"/>
      <c r="CD76" s="130"/>
      <c r="CE76" s="130"/>
      <c r="CF76" s="131"/>
      <c r="CG76" s="132" t="str">
        <f>IF(P76=0,"",IF(CF76=0,"",(CF76/P76)))</f>
        <v/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0</v>
      </c>
      <c r="CP76" s="139">
        <v>0</v>
      </c>
      <c r="CQ76" s="139"/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/>
      <c r="B77" s="189" t="s">
        <v>205</v>
      </c>
      <c r="C77" s="189"/>
      <c r="D77" s="189" t="s">
        <v>117</v>
      </c>
      <c r="E77" s="189" t="s">
        <v>128</v>
      </c>
      <c r="F77" s="189" t="s">
        <v>65</v>
      </c>
      <c r="G77" s="88"/>
      <c r="H77" s="88" t="s">
        <v>203</v>
      </c>
      <c r="I77" s="88" t="s">
        <v>206</v>
      </c>
      <c r="J77" s="180"/>
      <c r="K77" s="79">
        <v>5</v>
      </c>
      <c r="L77" s="79">
        <v>0</v>
      </c>
      <c r="M77" s="79">
        <v>27</v>
      </c>
      <c r="N77" s="89">
        <v>2</v>
      </c>
      <c r="O77" s="90">
        <v>0</v>
      </c>
      <c r="P77" s="91">
        <f>N77+O77</f>
        <v>2</v>
      </c>
      <c r="Q77" s="80">
        <f>IFERROR(P77/M77,"-")</f>
        <v>0.074074074074074</v>
      </c>
      <c r="R77" s="79">
        <v>0</v>
      </c>
      <c r="S77" s="79">
        <v>2</v>
      </c>
      <c r="T77" s="80">
        <f>IFERROR(R77/(P77),"-")</f>
        <v>0</v>
      </c>
      <c r="U77" s="186"/>
      <c r="V77" s="82">
        <v>1</v>
      </c>
      <c r="W77" s="80">
        <f>IF(P77=0,"-",V77/P77)</f>
        <v>0.5</v>
      </c>
      <c r="X77" s="185">
        <v>18000</v>
      </c>
      <c r="Y77" s="186">
        <f>IFERROR(X77/P77,"-")</f>
        <v>9000</v>
      </c>
      <c r="Z77" s="186">
        <f>IFERROR(X77/V77,"-")</f>
        <v>18000</v>
      </c>
      <c r="AA77" s="180"/>
      <c r="AB77" s="83"/>
      <c r="AC77" s="77"/>
      <c r="AD77" s="92"/>
      <c r="AE77" s="93">
        <f>IF(P77=0,"",IF(AD77=0,"",(AD77/P77)))</f>
        <v>0</v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>
        <v>1</v>
      </c>
      <c r="AN77" s="99">
        <f>IF(P77=0,"",IF(AM77=0,"",(AM77/P77)))</f>
        <v>0.5</v>
      </c>
      <c r="AO77" s="98"/>
      <c r="AP77" s="100">
        <f>IFERROR(AO77/AM77,"-")</f>
        <v>0</v>
      </c>
      <c r="AQ77" s="101"/>
      <c r="AR77" s="102">
        <f>IFERROR(AQ77/AM77,"-")</f>
        <v>0</v>
      </c>
      <c r="AS77" s="103"/>
      <c r="AT77" s="103"/>
      <c r="AU77" s="103"/>
      <c r="AV77" s="104"/>
      <c r="AW77" s="105">
        <f>IF(P77=0,"",IF(AV77=0,"",(AV77/P77)))</f>
        <v>0</v>
      </c>
      <c r="AX77" s="104"/>
      <c r="AY77" s="106" t="str">
        <f>IFERROR(AX77/AV77,"-")</f>
        <v>-</v>
      </c>
      <c r="AZ77" s="107"/>
      <c r="BA77" s="108" t="str">
        <f>IFERROR(AZ77/AV77,"-")</f>
        <v>-</v>
      </c>
      <c r="BB77" s="109"/>
      <c r="BC77" s="109"/>
      <c r="BD77" s="109"/>
      <c r="BE77" s="110"/>
      <c r="BF77" s="111">
        <f>IF(P77=0,"",IF(BE77=0,"",(BE77/P77)))</f>
        <v>0</v>
      </c>
      <c r="BG77" s="110"/>
      <c r="BH77" s="112" t="str">
        <f>IFERROR(BG77/BE77,"-")</f>
        <v>-</v>
      </c>
      <c r="BI77" s="113"/>
      <c r="BJ77" s="114" t="str">
        <f>IFERROR(BI77/BE77,"-")</f>
        <v>-</v>
      </c>
      <c r="BK77" s="115"/>
      <c r="BL77" s="115"/>
      <c r="BM77" s="115"/>
      <c r="BN77" s="117">
        <v>1</v>
      </c>
      <c r="BO77" s="118">
        <f>IF(P77=0,"",IF(BN77=0,"",(BN77/P77)))</f>
        <v>0.5</v>
      </c>
      <c r="BP77" s="119">
        <v>1</v>
      </c>
      <c r="BQ77" s="120">
        <f>IFERROR(BP77/BN77,"-")</f>
        <v>1</v>
      </c>
      <c r="BR77" s="121">
        <v>18000</v>
      </c>
      <c r="BS77" s="122">
        <f>IFERROR(BR77/BN77,"-")</f>
        <v>18000</v>
      </c>
      <c r="BT77" s="123"/>
      <c r="BU77" s="123"/>
      <c r="BV77" s="123">
        <v>1</v>
      </c>
      <c r="BW77" s="124"/>
      <c r="BX77" s="125">
        <f>IF(P77=0,"",IF(BW77=0,"",(BW77/P77)))</f>
        <v>0</v>
      </c>
      <c r="BY77" s="126"/>
      <c r="BZ77" s="127" t="str">
        <f>IFERROR(BY77/BW77,"-")</f>
        <v>-</v>
      </c>
      <c r="CA77" s="128"/>
      <c r="CB77" s="129" t="str">
        <f>IFERROR(CA77/BW77,"-")</f>
        <v>-</v>
      </c>
      <c r="CC77" s="130"/>
      <c r="CD77" s="130"/>
      <c r="CE77" s="130"/>
      <c r="CF77" s="131"/>
      <c r="CG77" s="132">
        <f>IF(P77=0,"",IF(CF77=0,"",(CF77/P77)))</f>
        <v>0</v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1</v>
      </c>
      <c r="CP77" s="139">
        <v>18000</v>
      </c>
      <c r="CQ77" s="139">
        <v>18000</v>
      </c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/>
      <c r="B78" s="189" t="s">
        <v>207</v>
      </c>
      <c r="C78" s="189"/>
      <c r="D78" s="189" t="s">
        <v>117</v>
      </c>
      <c r="E78" s="189" t="s">
        <v>208</v>
      </c>
      <c r="F78" s="189" t="s">
        <v>65</v>
      </c>
      <c r="G78" s="88"/>
      <c r="H78" s="88" t="s">
        <v>203</v>
      </c>
      <c r="I78" s="88" t="s">
        <v>209</v>
      </c>
      <c r="J78" s="180"/>
      <c r="K78" s="79">
        <v>14</v>
      </c>
      <c r="L78" s="79">
        <v>0</v>
      </c>
      <c r="M78" s="79">
        <v>55</v>
      </c>
      <c r="N78" s="89">
        <v>5</v>
      </c>
      <c r="O78" s="90">
        <v>0</v>
      </c>
      <c r="P78" s="91">
        <f>N78+O78</f>
        <v>5</v>
      </c>
      <c r="Q78" s="80">
        <f>IFERROR(P78/M78,"-")</f>
        <v>0.090909090909091</v>
      </c>
      <c r="R78" s="79">
        <v>0</v>
      </c>
      <c r="S78" s="79">
        <v>2</v>
      </c>
      <c r="T78" s="80">
        <f>IFERROR(R78/(P78),"-")</f>
        <v>0</v>
      </c>
      <c r="U78" s="186"/>
      <c r="V78" s="82">
        <v>0</v>
      </c>
      <c r="W78" s="80">
        <f>IF(P78=0,"-",V78/P78)</f>
        <v>0</v>
      </c>
      <c r="X78" s="185">
        <v>0</v>
      </c>
      <c r="Y78" s="186">
        <f>IFERROR(X78/P78,"-")</f>
        <v>0</v>
      </c>
      <c r="Z78" s="186" t="str">
        <f>IFERROR(X78/V78,"-")</f>
        <v>-</v>
      </c>
      <c r="AA78" s="180"/>
      <c r="AB78" s="83"/>
      <c r="AC78" s="77"/>
      <c r="AD78" s="92"/>
      <c r="AE78" s="93">
        <f>IF(P78=0,"",IF(AD78=0,"",(AD78/P78)))</f>
        <v>0</v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>
        <v>1</v>
      </c>
      <c r="AN78" s="99">
        <f>IF(P78=0,"",IF(AM78=0,"",(AM78/P78)))</f>
        <v>0.2</v>
      </c>
      <c r="AO78" s="98"/>
      <c r="AP78" s="100">
        <f>IFERROR(AO78/AM78,"-")</f>
        <v>0</v>
      </c>
      <c r="AQ78" s="101"/>
      <c r="AR78" s="102">
        <f>IFERROR(AQ78/AM78,"-")</f>
        <v>0</v>
      </c>
      <c r="AS78" s="103"/>
      <c r="AT78" s="103"/>
      <c r="AU78" s="103"/>
      <c r="AV78" s="104">
        <v>2</v>
      </c>
      <c r="AW78" s="105">
        <f>IF(P78=0,"",IF(AV78=0,"",(AV78/P78)))</f>
        <v>0.4</v>
      </c>
      <c r="AX78" s="104"/>
      <c r="AY78" s="106">
        <f>IFERROR(AX78/AV78,"-")</f>
        <v>0</v>
      </c>
      <c r="AZ78" s="107"/>
      <c r="BA78" s="108">
        <f>IFERROR(AZ78/AV78,"-")</f>
        <v>0</v>
      </c>
      <c r="BB78" s="109"/>
      <c r="BC78" s="109"/>
      <c r="BD78" s="109"/>
      <c r="BE78" s="110">
        <v>1</v>
      </c>
      <c r="BF78" s="111">
        <f>IF(P78=0,"",IF(BE78=0,"",(BE78/P78)))</f>
        <v>0.2</v>
      </c>
      <c r="BG78" s="110"/>
      <c r="BH78" s="112">
        <f>IFERROR(BG78/BE78,"-")</f>
        <v>0</v>
      </c>
      <c r="BI78" s="113"/>
      <c r="BJ78" s="114">
        <f>IFERROR(BI78/BE78,"-")</f>
        <v>0</v>
      </c>
      <c r="BK78" s="115"/>
      <c r="BL78" s="115"/>
      <c r="BM78" s="115"/>
      <c r="BN78" s="117">
        <v>1</v>
      </c>
      <c r="BO78" s="118">
        <f>IF(P78=0,"",IF(BN78=0,"",(BN78/P78)))</f>
        <v>0.2</v>
      </c>
      <c r="BP78" s="119"/>
      <c r="BQ78" s="120">
        <f>IFERROR(BP78/BN78,"-")</f>
        <v>0</v>
      </c>
      <c r="BR78" s="121"/>
      <c r="BS78" s="122">
        <f>IFERROR(BR78/BN78,"-")</f>
        <v>0</v>
      </c>
      <c r="BT78" s="123"/>
      <c r="BU78" s="123"/>
      <c r="BV78" s="123"/>
      <c r="BW78" s="124"/>
      <c r="BX78" s="125">
        <f>IF(P78=0,"",IF(BW78=0,"",(BW78/P78)))</f>
        <v>0</v>
      </c>
      <c r="BY78" s="126"/>
      <c r="BZ78" s="127" t="str">
        <f>IFERROR(BY78/BW78,"-")</f>
        <v>-</v>
      </c>
      <c r="CA78" s="128"/>
      <c r="CB78" s="129" t="str">
        <f>IFERROR(CA78/BW78,"-")</f>
        <v>-</v>
      </c>
      <c r="CC78" s="130"/>
      <c r="CD78" s="130"/>
      <c r="CE78" s="130"/>
      <c r="CF78" s="131"/>
      <c r="CG78" s="132">
        <f>IF(P78=0,"",IF(CF78=0,"",(CF78/P78)))</f>
        <v>0</v>
      </c>
      <c r="CH78" s="133"/>
      <c r="CI78" s="134" t="str">
        <f>IFERROR(CH78/CF78,"-")</f>
        <v>-</v>
      </c>
      <c r="CJ78" s="135"/>
      <c r="CK78" s="136" t="str">
        <f>IFERROR(CJ78/CF78,"-")</f>
        <v>-</v>
      </c>
      <c r="CL78" s="137"/>
      <c r="CM78" s="137"/>
      <c r="CN78" s="137"/>
      <c r="CO78" s="138">
        <v>0</v>
      </c>
      <c r="CP78" s="139">
        <v>0</v>
      </c>
      <c r="CQ78" s="139"/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78"/>
      <c r="B79" s="189" t="s">
        <v>210</v>
      </c>
      <c r="C79" s="189"/>
      <c r="D79" s="189" t="s">
        <v>76</v>
      </c>
      <c r="E79" s="189" t="s">
        <v>76</v>
      </c>
      <c r="F79" s="189" t="s">
        <v>77</v>
      </c>
      <c r="G79" s="88"/>
      <c r="H79" s="88"/>
      <c r="I79" s="88"/>
      <c r="J79" s="180"/>
      <c r="K79" s="79">
        <v>63</v>
      </c>
      <c r="L79" s="79">
        <v>45</v>
      </c>
      <c r="M79" s="79">
        <v>9</v>
      </c>
      <c r="N79" s="89">
        <v>15</v>
      </c>
      <c r="O79" s="90">
        <v>0</v>
      </c>
      <c r="P79" s="91">
        <f>N79+O79</f>
        <v>15</v>
      </c>
      <c r="Q79" s="80">
        <f>IFERROR(P79/M79,"-")</f>
        <v>1.6666666666667</v>
      </c>
      <c r="R79" s="79">
        <v>3</v>
      </c>
      <c r="S79" s="79">
        <v>7</v>
      </c>
      <c r="T79" s="80">
        <f>IFERROR(R79/(P79),"-")</f>
        <v>0.2</v>
      </c>
      <c r="U79" s="186"/>
      <c r="V79" s="82">
        <v>8</v>
      </c>
      <c r="W79" s="80">
        <f>IF(P79=0,"-",V79/P79)</f>
        <v>0.53333333333333</v>
      </c>
      <c r="X79" s="185">
        <v>395000</v>
      </c>
      <c r="Y79" s="186">
        <f>IFERROR(X79/P79,"-")</f>
        <v>26333.333333333</v>
      </c>
      <c r="Z79" s="186">
        <f>IFERROR(X79/V79,"-")</f>
        <v>49375</v>
      </c>
      <c r="AA79" s="180"/>
      <c r="AB79" s="83"/>
      <c r="AC79" s="77"/>
      <c r="AD79" s="92"/>
      <c r="AE79" s="93">
        <f>IF(P79=0,"",IF(AD79=0,"",(AD79/P79)))</f>
        <v>0</v>
      </c>
      <c r="AF79" s="92"/>
      <c r="AG79" s="94" t="str">
        <f>IFERROR(AF79/AD79,"-")</f>
        <v>-</v>
      </c>
      <c r="AH79" s="95"/>
      <c r="AI79" s="96" t="str">
        <f>IFERROR(AH79/AD79,"-")</f>
        <v>-</v>
      </c>
      <c r="AJ79" s="97"/>
      <c r="AK79" s="97"/>
      <c r="AL79" s="97"/>
      <c r="AM79" s="98"/>
      <c r="AN79" s="99">
        <f>IF(P79=0,"",IF(AM79=0,"",(AM79/P79)))</f>
        <v>0</v>
      </c>
      <c r="AO79" s="98"/>
      <c r="AP79" s="100" t="str">
        <f>IFERROR(AO79/AM79,"-")</f>
        <v>-</v>
      </c>
      <c r="AQ79" s="101"/>
      <c r="AR79" s="102" t="str">
        <f>IFERROR(AQ79/AM79,"-")</f>
        <v>-</v>
      </c>
      <c r="AS79" s="103"/>
      <c r="AT79" s="103"/>
      <c r="AU79" s="103"/>
      <c r="AV79" s="104">
        <v>1</v>
      </c>
      <c r="AW79" s="105">
        <f>IF(P79=0,"",IF(AV79=0,"",(AV79/P79)))</f>
        <v>0.066666666666667</v>
      </c>
      <c r="AX79" s="104"/>
      <c r="AY79" s="106">
        <f>IFERROR(AX79/AV79,"-")</f>
        <v>0</v>
      </c>
      <c r="AZ79" s="107"/>
      <c r="BA79" s="108">
        <f>IFERROR(AZ79/AV79,"-")</f>
        <v>0</v>
      </c>
      <c r="BB79" s="109"/>
      <c r="BC79" s="109"/>
      <c r="BD79" s="109"/>
      <c r="BE79" s="110">
        <v>3</v>
      </c>
      <c r="BF79" s="111">
        <f>IF(P79=0,"",IF(BE79=0,"",(BE79/P79)))</f>
        <v>0.2</v>
      </c>
      <c r="BG79" s="110">
        <v>1</v>
      </c>
      <c r="BH79" s="112">
        <f>IFERROR(BG79/BE79,"-")</f>
        <v>0.33333333333333</v>
      </c>
      <c r="BI79" s="113">
        <v>2000</v>
      </c>
      <c r="BJ79" s="114">
        <f>IFERROR(BI79/BE79,"-")</f>
        <v>666.66666666667</v>
      </c>
      <c r="BK79" s="115">
        <v>1</v>
      </c>
      <c r="BL79" s="115"/>
      <c r="BM79" s="115"/>
      <c r="BN79" s="117">
        <v>5</v>
      </c>
      <c r="BO79" s="118">
        <f>IF(P79=0,"",IF(BN79=0,"",(BN79/P79)))</f>
        <v>0.33333333333333</v>
      </c>
      <c r="BP79" s="119">
        <v>4</v>
      </c>
      <c r="BQ79" s="120">
        <f>IFERROR(BP79/BN79,"-")</f>
        <v>0.8</v>
      </c>
      <c r="BR79" s="121">
        <v>62000</v>
      </c>
      <c r="BS79" s="122">
        <f>IFERROR(BR79/BN79,"-")</f>
        <v>12400</v>
      </c>
      <c r="BT79" s="123">
        <v>2</v>
      </c>
      <c r="BU79" s="123">
        <v>1</v>
      </c>
      <c r="BV79" s="123">
        <v>1</v>
      </c>
      <c r="BW79" s="124">
        <v>5</v>
      </c>
      <c r="BX79" s="125">
        <f>IF(P79=0,"",IF(BW79=0,"",(BW79/P79)))</f>
        <v>0.33333333333333</v>
      </c>
      <c r="BY79" s="126">
        <v>3</v>
      </c>
      <c r="BZ79" s="127">
        <f>IFERROR(BY79/BW79,"-")</f>
        <v>0.6</v>
      </c>
      <c r="CA79" s="128">
        <v>633000</v>
      </c>
      <c r="CB79" s="129">
        <f>IFERROR(CA79/BW79,"-")</f>
        <v>126600</v>
      </c>
      <c r="CC79" s="130">
        <v>1</v>
      </c>
      <c r="CD79" s="130"/>
      <c r="CE79" s="130">
        <v>2</v>
      </c>
      <c r="CF79" s="131">
        <v>1</v>
      </c>
      <c r="CG79" s="132">
        <f>IF(P79=0,"",IF(CF79=0,"",(CF79/P79)))</f>
        <v>0.066666666666667</v>
      </c>
      <c r="CH79" s="133"/>
      <c r="CI79" s="134">
        <f>IFERROR(CH79/CF79,"-")</f>
        <v>0</v>
      </c>
      <c r="CJ79" s="135"/>
      <c r="CK79" s="136">
        <f>IFERROR(CJ79/CF79,"-")</f>
        <v>0</v>
      </c>
      <c r="CL79" s="137"/>
      <c r="CM79" s="137"/>
      <c r="CN79" s="137"/>
      <c r="CO79" s="138">
        <v>8</v>
      </c>
      <c r="CP79" s="139">
        <v>395000</v>
      </c>
      <c r="CQ79" s="139">
        <v>441000</v>
      </c>
      <c r="CR79" s="139"/>
      <c r="CS79" s="140" t="str">
        <f>IF(AND(CQ79=0,CR79=0),"",IF(AND(CQ79&lt;=100000,CR79&lt;=100000),"",IF(CQ79/CP79&gt;0.7,"男高",IF(CR79/CP79&gt;0.7,"女高",""))))</f>
        <v>男高</v>
      </c>
    </row>
    <row r="80" spans="1:98">
      <c r="A80" s="78">
        <f>AB80</f>
        <v>0.095238095238095</v>
      </c>
      <c r="B80" s="189" t="s">
        <v>211</v>
      </c>
      <c r="C80" s="189"/>
      <c r="D80" s="189" t="s">
        <v>85</v>
      </c>
      <c r="E80" s="189" t="s">
        <v>86</v>
      </c>
      <c r="F80" s="189" t="s">
        <v>65</v>
      </c>
      <c r="G80" s="88" t="s">
        <v>66</v>
      </c>
      <c r="H80" s="88" t="s">
        <v>212</v>
      </c>
      <c r="I80" s="191" t="s">
        <v>186</v>
      </c>
      <c r="J80" s="180">
        <v>168000</v>
      </c>
      <c r="K80" s="79">
        <v>12</v>
      </c>
      <c r="L80" s="79">
        <v>0</v>
      </c>
      <c r="M80" s="79">
        <v>53</v>
      </c>
      <c r="N80" s="89">
        <v>3</v>
      </c>
      <c r="O80" s="90">
        <v>0</v>
      </c>
      <c r="P80" s="91">
        <f>N80+O80</f>
        <v>3</v>
      </c>
      <c r="Q80" s="80">
        <f>IFERROR(P80/M80,"-")</f>
        <v>0.056603773584906</v>
      </c>
      <c r="R80" s="79">
        <v>0</v>
      </c>
      <c r="S80" s="79">
        <v>2</v>
      </c>
      <c r="T80" s="80">
        <f>IFERROR(R80/(P80),"-")</f>
        <v>0</v>
      </c>
      <c r="U80" s="186">
        <f>IFERROR(J80/SUM(N80:O81),"-")</f>
        <v>21000</v>
      </c>
      <c r="V80" s="82">
        <v>0</v>
      </c>
      <c r="W80" s="80">
        <f>IF(P80=0,"-",V80/P80)</f>
        <v>0</v>
      </c>
      <c r="X80" s="185">
        <v>0</v>
      </c>
      <c r="Y80" s="186">
        <f>IFERROR(X80/P80,"-")</f>
        <v>0</v>
      </c>
      <c r="Z80" s="186" t="str">
        <f>IFERROR(X80/V80,"-")</f>
        <v>-</v>
      </c>
      <c r="AA80" s="180">
        <f>SUM(X80:X81)-SUM(J80:J81)</f>
        <v>-152000</v>
      </c>
      <c r="AB80" s="83">
        <f>SUM(X80:X81)/SUM(J80:J81)</f>
        <v>0.095238095238095</v>
      </c>
      <c r="AC80" s="77"/>
      <c r="AD80" s="92"/>
      <c r="AE80" s="93">
        <f>IF(P80=0,"",IF(AD80=0,"",(AD80/P80)))</f>
        <v>0</v>
      </c>
      <c r="AF80" s="92"/>
      <c r="AG80" s="94" t="str">
        <f>IFERROR(AF80/AD80,"-")</f>
        <v>-</v>
      </c>
      <c r="AH80" s="95"/>
      <c r="AI80" s="96" t="str">
        <f>IFERROR(AH80/AD80,"-")</f>
        <v>-</v>
      </c>
      <c r="AJ80" s="97"/>
      <c r="AK80" s="97"/>
      <c r="AL80" s="97"/>
      <c r="AM80" s="98"/>
      <c r="AN80" s="99">
        <f>IF(P80=0,"",IF(AM80=0,"",(AM80/P80)))</f>
        <v>0</v>
      </c>
      <c r="AO80" s="98"/>
      <c r="AP80" s="100" t="str">
        <f>IFERROR(AO80/AM80,"-")</f>
        <v>-</v>
      </c>
      <c r="AQ80" s="101"/>
      <c r="AR80" s="102" t="str">
        <f>IFERROR(AQ80/AM80,"-")</f>
        <v>-</v>
      </c>
      <c r="AS80" s="103"/>
      <c r="AT80" s="103"/>
      <c r="AU80" s="103"/>
      <c r="AV80" s="104"/>
      <c r="AW80" s="105">
        <f>IF(P80=0,"",IF(AV80=0,"",(AV80/P80)))</f>
        <v>0</v>
      </c>
      <c r="AX80" s="104"/>
      <c r="AY80" s="106" t="str">
        <f>IFERROR(AX80/AV80,"-")</f>
        <v>-</v>
      </c>
      <c r="AZ80" s="107"/>
      <c r="BA80" s="108" t="str">
        <f>IFERROR(AZ80/AV80,"-")</f>
        <v>-</v>
      </c>
      <c r="BB80" s="109"/>
      <c r="BC80" s="109"/>
      <c r="BD80" s="109"/>
      <c r="BE80" s="110">
        <v>1</v>
      </c>
      <c r="BF80" s="111">
        <f>IF(P80=0,"",IF(BE80=0,"",(BE80/P80)))</f>
        <v>0.33333333333333</v>
      </c>
      <c r="BG80" s="110"/>
      <c r="BH80" s="112">
        <f>IFERROR(BG80/BE80,"-")</f>
        <v>0</v>
      </c>
      <c r="BI80" s="113"/>
      <c r="BJ80" s="114">
        <f>IFERROR(BI80/BE80,"-")</f>
        <v>0</v>
      </c>
      <c r="BK80" s="115"/>
      <c r="BL80" s="115"/>
      <c r="BM80" s="115"/>
      <c r="BN80" s="117">
        <v>1</v>
      </c>
      <c r="BO80" s="118">
        <f>IF(P80=0,"",IF(BN80=0,"",(BN80/P80)))</f>
        <v>0.33333333333333</v>
      </c>
      <c r="BP80" s="119"/>
      <c r="BQ80" s="120">
        <f>IFERROR(BP80/BN80,"-")</f>
        <v>0</v>
      </c>
      <c r="BR80" s="121"/>
      <c r="BS80" s="122">
        <f>IFERROR(BR80/BN80,"-")</f>
        <v>0</v>
      </c>
      <c r="BT80" s="123"/>
      <c r="BU80" s="123"/>
      <c r="BV80" s="123"/>
      <c r="BW80" s="124">
        <v>1</v>
      </c>
      <c r="BX80" s="125">
        <f>IF(P80=0,"",IF(BW80=0,"",(BW80/P80)))</f>
        <v>0.33333333333333</v>
      </c>
      <c r="BY80" s="126"/>
      <c r="BZ80" s="127">
        <f>IFERROR(BY80/BW80,"-")</f>
        <v>0</v>
      </c>
      <c r="CA80" s="128"/>
      <c r="CB80" s="129">
        <f>IFERROR(CA80/BW80,"-")</f>
        <v>0</v>
      </c>
      <c r="CC80" s="130"/>
      <c r="CD80" s="130"/>
      <c r="CE80" s="130"/>
      <c r="CF80" s="131"/>
      <c r="CG80" s="132">
        <f>IF(P80=0,"",IF(CF80=0,"",(CF80/P80)))</f>
        <v>0</v>
      </c>
      <c r="CH80" s="133"/>
      <c r="CI80" s="134" t="str">
        <f>IFERROR(CH80/CF80,"-")</f>
        <v>-</v>
      </c>
      <c r="CJ80" s="135"/>
      <c r="CK80" s="136" t="str">
        <f>IFERROR(CJ80/CF80,"-")</f>
        <v>-</v>
      </c>
      <c r="CL80" s="137"/>
      <c r="CM80" s="137"/>
      <c r="CN80" s="137"/>
      <c r="CO80" s="138">
        <v>0</v>
      </c>
      <c r="CP80" s="139">
        <v>0</v>
      </c>
      <c r="CQ80" s="139"/>
      <c r="CR80" s="139"/>
      <c r="CS80" s="140" t="str">
        <f>IF(AND(CQ80=0,CR80=0),"",IF(AND(CQ80&lt;=100000,CR80&lt;=100000),"",IF(CQ80/CP80&gt;0.7,"男高",IF(CR80/CP80&gt;0.7,"女高",""))))</f>
        <v/>
      </c>
    </row>
    <row r="81" spans="1:98">
      <c r="A81" s="78"/>
      <c r="B81" s="189" t="s">
        <v>213</v>
      </c>
      <c r="C81" s="189"/>
      <c r="D81" s="189" t="s">
        <v>85</v>
      </c>
      <c r="E81" s="189" t="s">
        <v>86</v>
      </c>
      <c r="F81" s="189" t="s">
        <v>77</v>
      </c>
      <c r="G81" s="88"/>
      <c r="H81" s="88"/>
      <c r="I81" s="88"/>
      <c r="J81" s="180"/>
      <c r="K81" s="79">
        <v>32</v>
      </c>
      <c r="L81" s="79">
        <v>25</v>
      </c>
      <c r="M81" s="79">
        <v>13</v>
      </c>
      <c r="N81" s="89">
        <v>5</v>
      </c>
      <c r="O81" s="90">
        <v>0</v>
      </c>
      <c r="P81" s="91">
        <f>N81+O81</f>
        <v>5</v>
      </c>
      <c r="Q81" s="80">
        <f>IFERROR(P81/M81,"-")</f>
        <v>0.38461538461538</v>
      </c>
      <c r="R81" s="79">
        <v>1</v>
      </c>
      <c r="S81" s="79">
        <v>2</v>
      </c>
      <c r="T81" s="80">
        <f>IFERROR(R81/(P81),"-")</f>
        <v>0.2</v>
      </c>
      <c r="U81" s="186"/>
      <c r="V81" s="82">
        <v>2</v>
      </c>
      <c r="W81" s="80">
        <f>IF(P81=0,"-",V81/P81)</f>
        <v>0.4</v>
      </c>
      <c r="X81" s="185">
        <v>16000</v>
      </c>
      <c r="Y81" s="186">
        <f>IFERROR(X81/P81,"-")</f>
        <v>3200</v>
      </c>
      <c r="Z81" s="186">
        <f>IFERROR(X81/V81,"-")</f>
        <v>8000</v>
      </c>
      <c r="AA81" s="180"/>
      <c r="AB81" s="83"/>
      <c r="AC81" s="77"/>
      <c r="AD81" s="92"/>
      <c r="AE81" s="93">
        <f>IF(P81=0,"",IF(AD81=0,"",(AD81/P81)))</f>
        <v>0</v>
      </c>
      <c r="AF81" s="92"/>
      <c r="AG81" s="94" t="str">
        <f>IFERROR(AF81/AD81,"-")</f>
        <v>-</v>
      </c>
      <c r="AH81" s="95"/>
      <c r="AI81" s="96" t="str">
        <f>IFERROR(AH81/AD81,"-")</f>
        <v>-</v>
      </c>
      <c r="AJ81" s="97"/>
      <c r="AK81" s="97"/>
      <c r="AL81" s="97"/>
      <c r="AM81" s="98"/>
      <c r="AN81" s="99">
        <f>IF(P81=0,"",IF(AM81=0,"",(AM81/P81)))</f>
        <v>0</v>
      </c>
      <c r="AO81" s="98"/>
      <c r="AP81" s="100" t="str">
        <f>IFERROR(AO81/AM81,"-")</f>
        <v>-</v>
      </c>
      <c r="AQ81" s="101"/>
      <c r="AR81" s="102" t="str">
        <f>IFERROR(AQ81/AM81,"-")</f>
        <v>-</v>
      </c>
      <c r="AS81" s="103"/>
      <c r="AT81" s="103"/>
      <c r="AU81" s="103"/>
      <c r="AV81" s="104"/>
      <c r="AW81" s="105">
        <f>IF(P81=0,"",IF(AV81=0,"",(AV81/P81)))</f>
        <v>0</v>
      </c>
      <c r="AX81" s="104"/>
      <c r="AY81" s="106" t="str">
        <f>IFERROR(AX81/AV81,"-")</f>
        <v>-</v>
      </c>
      <c r="AZ81" s="107"/>
      <c r="BA81" s="108" t="str">
        <f>IFERROR(AZ81/AV81,"-")</f>
        <v>-</v>
      </c>
      <c r="BB81" s="109"/>
      <c r="BC81" s="109"/>
      <c r="BD81" s="109"/>
      <c r="BE81" s="110"/>
      <c r="BF81" s="111">
        <f>IF(P81=0,"",IF(BE81=0,"",(BE81/P81)))</f>
        <v>0</v>
      </c>
      <c r="BG81" s="110"/>
      <c r="BH81" s="112" t="str">
        <f>IFERROR(BG81/BE81,"-")</f>
        <v>-</v>
      </c>
      <c r="BI81" s="113"/>
      <c r="BJ81" s="114" t="str">
        <f>IFERROR(BI81/BE81,"-")</f>
        <v>-</v>
      </c>
      <c r="BK81" s="115"/>
      <c r="BL81" s="115"/>
      <c r="BM81" s="115"/>
      <c r="BN81" s="117">
        <v>5</v>
      </c>
      <c r="BO81" s="118">
        <f>IF(P81=0,"",IF(BN81=0,"",(BN81/P81)))</f>
        <v>1</v>
      </c>
      <c r="BP81" s="119">
        <v>2</v>
      </c>
      <c r="BQ81" s="120">
        <f>IFERROR(BP81/BN81,"-")</f>
        <v>0.4</v>
      </c>
      <c r="BR81" s="121">
        <v>16000</v>
      </c>
      <c r="BS81" s="122">
        <f>IFERROR(BR81/BN81,"-")</f>
        <v>3200</v>
      </c>
      <c r="BT81" s="123">
        <v>1</v>
      </c>
      <c r="BU81" s="123">
        <v>1</v>
      </c>
      <c r="BV81" s="123"/>
      <c r="BW81" s="124"/>
      <c r="BX81" s="125">
        <f>IF(P81=0,"",IF(BW81=0,"",(BW81/P81)))</f>
        <v>0</v>
      </c>
      <c r="BY81" s="126"/>
      <c r="BZ81" s="127" t="str">
        <f>IFERROR(BY81/BW81,"-")</f>
        <v>-</v>
      </c>
      <c r="CA81" s="128"/>
      <c r="CB81" s="129" t="str">
        <f>IFERROR(CA81/BW81,"-")</f>
        <v>-</v>
      </c>
      <c r="CC81" s="130"/>
      <c r="CD81" s="130"/>
      <c r="CE81" s="130"/>
      <c r="CF81" s="131"/>
      <c r="CG81" s="132">
        <f>IF(P81=0,"",IF(CF81=0,"",(CF81/P81)))</f>
        <v>0</v>
      </c>
      <c r="CH81" s="133"/>
      <c r="CI81" s="134" t="str">
        <f>IFERROR(CH81/CF81,"-")</f>
        <v>-</v>
      </c>
      <c r="CJ81" s="135"/>
      <c r="CK81" s="136" t="str">
        <f>IFERROR(CJ81/CF81,"-")</f>
        <v>-</v>
      </c>
      <c r="CL81" s="137"/>
      <c r="CM81" s="137"/>
      <c r="CN81" s="137"/>
      <c r="CO81" s="138">
        <v>2</v>
      </c>
      <c r="CP81" s="139">
        <v>16000</v>
      </c>
      <c r="CQ81" s="139">
        <v>10000</v>
      </c>
      <c r="CR81" s="139"/>
      <c r="CS81" s="140" t="str">
        <f>IF(AND(CQ81=0,CR81=0),"",IF(AND(CQ81&lt;=100000,CR81&lt;=100000),"",IF(CQ81/CP81&gt;0.7,"男高",IF(CR81/CP81&gt;0.7,"女高",""))))</f>
        <v/>
      </c>
    </row>
    <row r="82" spans="1:98">
      <c r="A82" s="78">
        <f>AB82</f>
        <v>0.125</v>
      </c>
      <c r="B82" s="189" t="s">
        <v>214</v>
      </c>
      <c r="C82" s="189"/>
      <c r="D82" s="189" t="s">
        <v>110</v>
      </c>
      <c r="E82" s="189" t="s">
        <v>64</v>
      </c>
      <c r="F82" s="189" t="s">
        <v>93</v>
      </c>
      <c r="G82" s="88" t="s">
        <v>66</v>
      </c>
      <c r="H82" s="88" t="s">
        <v>212</v>
      </c>
      <c r="I82" s="191" t="s">
        <v>215</v>
      </c>
      <c r="J82" s="180">
        <v>168000</v>
      </c>
      <c r="K82" s="79">
        <v>3</v>
      </c>
      <c r="L82" s="79">
        <v>0</v>
      </c>
      <c r="M82" s="79">
        <v>30</v>
      </c>
      <c r="N82" s="89">
        <v>1</v>
      </c>
      <c r="O82" s="90">
        <v>0</v>
      </c>
      <c r="P82" s="91">
        <f>N82+O82</f>
        <v>1</v>
      </c>
      <c r="Q82" s="80">
        <f>IFERROR(P82/M82,"-")</f>
        <v>0.033333333333333</v>
      </c>
      <c r="R82" s="79">
        <v>0</v>
      </c>
      <c r="S82" s="79">
        <v>1</v>
      </c>
      <c r="T82" s="80">
        <f>IFERROR(R82/(P82),"-")</f>
        <v>0</v>
      </c>
      <c r="U82" s="186">
        <f>IFERROR(J82/SUM(N82:O83),"-")</f>
        <v>28000</v>
      </c>
      <c r="V82" s="82">
        <v>1</v>
      </c>
      <c r="W82" s="80">
        <f>IF(P82=0,"-",V82/P82)</f>
        <v>1</v>
      </c>
      <c r="X82" s="185">
        <v>8000</v>
      </c>
      <c r="Y82" s="186">
        <f>IFERROR(X82/P82,"-")</f>
        <v>8000</v>
      </c>
      <c r="Z82" s="186">
        <f>IFERROR(X82/V82,"-")</f>
        <v>8000</v>
      </c>
      <c r="AA82" s="180">
        <f>SUM(X82:X83)-SUM(J82:J83)</f>
        <v>-147000</v>
      </c>
      <c r="AB82" s="83">
        <f>SUM(X82:X83)/SUM(J82:J83)</f>
        <v>0.125</v>
      </c>
      <c r="AC82" s="77"/>
      <c r="AD82" s="92"/>
      <c r="AE82" s="93">
        <f>IF(P82=0,"",IF(AD82=0,"",(AD82/P82)))</f>
        <v>0</v>
      </c>
      <c r="AF82" s="92"/>
      <c r="AG82" s="94" t="str">
        <f>IFERROR(AF82/AD82,"-")</f>
        <v>-</v>
      </c>
      <c r="AH82" s="95"/>
      <c r="AI82" s="96" t="str">
        <f>IFERROR(AH82/AD82,"-")</f>
        <v>-</v>
      </c>
      <c r="AJ82" s="97"/>
      <c r="AK82" s="97"/>
      <c r="AL82" s="97"/>
      <c r="AM82" s="98">
        <v>1</v>
      </c>
      <c r="AN82" s="99">
        <f>IF(P82=0,"",IF(AM82=0,"",(AM82/P82)))</f>
        <v>1</v>
      </c>
      <c r="AO82" s="98">
        <v>1</v>
      </c>
      <c r="AP82" s="100">
        <f>IFERROR(AO82/AM82,"-")</f>
        <v>1</v>
      </c>
      <c r="AQ82" s="101">
        <v>8000</v>
      </c>
      <c r="AR82" s="102">
        <f>IFERROR(AQ82/AM82,"-")</f>
        <v>8000</v>
      </c>
      <c r="AS82" s="103"/>
      <c r="AT82" s="103">
        <v>1</v>
      </c>
      <c r="AU82" s="103"/>
      <c r="AV82" s="104"/>
      <c r="AW82" s="105">
        <f>IF(P82=0,"",IF(AV82=0,"",(AV82/P82)))</f>
        <v>0</v>
      </c>
      <c r="AX82" s="104"/>
      <c r="AY82" s="106" t="str">
        <f>IFERROR(AX82/AV82,"-")</f>
        <v>-</v>
      </c>
      <c r="AZ82" s="107"/>
      <c r="BA82" s="108" t="str">
        <f>IFERROR(AZ82/AV82,"-")</f>
        <v>-</v>
      </c>
      <c r="BB82" s="109"/>
      <c r="BC82" s="109"/>
      <c r="BD82" s="109"/>
      <c r="BE82" s="110"/>
      <c r="BF82" s="111">
        <f>IF(P82=0,"",IF(BE82=0,"",(BE82/P82)))</f>
        <v>0</v>
      </c>
      <c r="BG82" s="110"/>
      <c r="BH82" s="112" t="str">
        <f>IFERROR(BG82/BE82,"-")</f>
        <v>-</v>
      </c>
      <c r="BI82" s="113"/>
      <c r="BJ82" s="114" t="str">
        <f>IFERROR(BI82/BE82,"-")</f>
        <v>-</v>
      </c>
      <c r="BK82" s="115"/>
      <c r="BL82" s="115"/>
      <c r="BM82" s="115"/>
      <c r="BN82" s="117"/>
      <c r="BO82" s="118">
        <f>IF(P82=0,"",IF(BN82=0,"",(BN82/P82)))</f>
        <v>0</v>
      </c>
      <c r="BP82" s="119"/>
      <c r="BQ82" s="120" t="str">
        <f>IFERROR(BP82/BN82,"-")</f>
        <v>-</v>
      </c>
      <c r="BR82" s="121"/>
      <c r="BS82" s="122" t="str">
        <f>IFERROR(BR82/BN82,"-")</f>
        <v>-</v>
      </c>
      <c r="BT82" s="123"/>
      <c r="BU82" s="123"/>
      <c r="BV82" s="123"/>
      <c r="BW82" s="124"/>
      <c r="BX82" s="125">
        <f>IF(P82=0,"",IF(BW82=0,"",(BW82/P82)))</f>
        <v>0</v>
      </c>
      <c r="BY82" s="126"/>
      <c r="BZ82" s="127" t="str">
        <f>IFERROR(BY82/BW82,"-")</f>
        <v>-</v>
      </c>
      <c r="CA82" s="128"/>
      <c r="CB82" s="129" t="str">
        <f>IFERROR(CA82/BW82,"-")</f>
        <v>-</v>
      </c>
      <c r="CC82" s="130"/>
      <c r="CD82" s="130"/>
      <c r="CE82" s="130"/>
      <c r="CF82" s="131"/>
      <c r="CG82" s="132">
        <f>IF(P82=0,"",IF(CF82=0,"",(CF82/P82)))</f>
        <v>0</v>
      </c>
      <c r="CH82" s="133"/>
      <c r="CI82" s="134" t="str">
        <f>IFERROR(CH82/CF82,"-")</f>
        <v>-</v>
      </c>
      <c r="CJ82" s="135"/>
      <c r="CK82" s="136" t="str">
        <f>IFERROR(CJ82/CF82,"-")</f>
        <v>-</v>
      </c>
      <c r="CL82" s="137"/>
      <c r="CM82" s="137"/>
      <c r="CN82" s="137"/>
      <c r="CO82" s="138">
        <v>1</v>
      </c>
      <c r="CP82" s="139">
        <v>8000</v>
      </c>
      <c r="CQ82" s="139">
        <v>8000</v>
      </c>
      <c r="CR82" s="139"/>
      <c r="CS82" s="140" t="str">
        <f>IF(AND(CQ82=0,CR82=0),"",IF(AND(CQ82&lt;=100000,CR82&lt;=100000),"",IF(CQ82/CP82&gt;0.7,"男高",IF(CR82/CP82&gt;0.7,"女高",""))))</f>
        <v/>
      </c>
    </row>
    <row r="83" spans="1:98">
      <c r="A83" s="78"/>
      <c r="B83" s="189" t="s">
        <v>216</v>
      </c>
      <c r="C83" s="189"/>
      <c r="D83" s="189" t="s">
        <v>110</v>
      </c>
      <c r="E83" s="189" t="s">
        <v>64</v>
      </c>
      <c r="F83" s="189" t="s">
        <v>77</v>
      </c>
      <c r="G83" s="88"/>
      <c r="H83" s="88"/>
      <c r="I83" s="88"/>
      <c r="J83" s="180"/>
      <c r="K83" s="79">
        <v>21</v>
      </c>
      <c r="L83" s="79">
        <v>17</v>
      </c>
      <c r="M83" s="79">
        <v>1</v>
      </c>
      <c r="N83" s="89">
        <v>4</v>
      </c>
      <c r="O83" s="90">
        <v>1</v>
      </c>
      <c r="P83" s="91">
        <f>N83+O83</f>
        <v>5</v>
      </c>
      <c r="Q83" s="80">
        <f>IFERROR(P83/M83,"-")</f>
        <v>5</v>
      </c>
      <c r="R83" s="79">
        <v>1</v>
      </c>
      <c r="S83" s="79">
        <v>3</v>
      </c>
      <c r="T83" s="80">
        <f>IFERROR(R83/(P83),"-")</f>
        <v>0.2</v>
      </c>
      <c r="U83" s="186"/>
      <c r="V83" s="82">
        <v>3</v>
      </c>
      <c r="W83" s="80">
        <f>IF(P83=0,"-",V83/P83)</f>
        <v>0.6</v>
      </c>
      <c r="X83" s="185">
        <v>13000</v>
      </c>
      <c r="Y83" s="186">
        <f>IFERROR(X83/P83,"-")</f>
        <v>2600</v>
      </c>
      <c r="Z83" s="186">
        <f>IFERROR(X83/V83,"-")</f>
        <v>4333.3333333333</v>
      </c>
      <c r="AA83" s="180"/>
      <c r="AB83" s="83"/>
      <c r="AC83" s="77"/>
      <c r="AD83" s="92"/>
      <c r="AE83" s="93">
        <f>IF(P83=0,"",IF(AD83=0,"",(AD83/P83)))</f>
        <v>0</v>
      </c>
      <c r="AF83" s="92"/>
      <c r="AG83" s="94" t="str">
        <f>IFERROR(AF83/AD83,"-")</f>
        <v>-</v>
      </c>
      <c r="AH83" s="95"/>
      <c r="AI83" s="96" t="str">
        <f>IFERROR(AH83/AD83,"-")</f>
        <v>-</v>
      </c>
      <c r="AJ83" s="97"/>
      <c r="AK83" s="97"/>
      <c r="AL83" s="97"/>
      <c r="AM83" s="98"/>
      <c r="AN83" s="99">
        <f>IF(P83=0,"",IF(AM83=0,"",(AM83/P83)))</f>
        <v>0</v>
      </c>
      <c r="AO83" s="98"/>
      <c r="AP83" s="100" t="str">
        <f>IFERROR(AO83/AM83,"-")</f>
        <v>-</v>
      </c>
      <c r="AQ83" s="101"/>
      <c r="AR83" s="102" t="str">
        <f>IFERROR(AQ83/AM83,"-")</f>
        <v>-</v>
      </c>
      <c r="AS83" s="103"/>
      <c r="AT83" s="103"/>
      <c r="AU83" s="103"/>
      <c r="AV83" s="104"/>
      <c r="AW83" s="105">
        <f>IF(P83=0,"",IF(AV83=0,"",(AV83/P83)))</f>
        <v>0</v>
      </c>
      <c r="AX83" s="104"/>
      <c r="AY83" s="106" t="str">
        <f>IFERROR(AX83/AV83,"-")</f>
        <v>-</v>
      </c>
      <c r="AZ83" s="107"/>
      <c r="BA83" s="108" t="str">
        <f>IFERROR(AZ83/AV83,"-")</f>
        <v>-</v>
      </c>
      <c r="BB83" s="109"/>
      <c r="BC83" s="109"/>
      <c r="BD83" s="109"/>
      <c r="BE83" s="110"/>
      <c r="BF83" s="111">
        <f>IF(P83=0,"",IF(BE83=0,"",(BE83/P83)))</f>
        <v>0</v>
      </c>
      <c r="BG83" s="110"/>
      <c r="BH83" s="112" t="str">
        <f>IFERROR(BG83/BE83,"-")</f>
        <v>-</v>
      </c>
      <c r="BI83" s="113"/>
      <c r="BJ83" s="114" t="str">
        <f>IFERROR(BI83/BE83,"-")</f>
        <v>-</v>
      </c>
      <c r="BK83" s="115"/>
      <c r="BL83" s="115"/>
      <c r="BM83" s="115"/>
      <c r="BN83" s="117">
        <v>4</v>
      </c>
      <c r="BO83" s="118">
        <f>IF(P83=0,"",IF(BN83=0,"",(BN83/P83)))</f>
        <v>0.8</v>
      </c>
      <c r="BP83" s="119">
        <v>2</v>
      </c>
      <c r="BQ83" s="120">
        <f>IFERROR(BP83/BN83,"-")</f>
        <v>0.5</v>
      </c>
      <c r="BR83" s="121">
        <v>467000</v>
      </c>
      <c r="BS83" s="122">
        <f>IFERROR(BR83/BN83,"-")</f>
        <v>116750</v>
      </c>
      <c r="BT83" s="123"/>
      <c r="BU83" s="123"/>
      <c r="BV83" s="123">
        <v>2</v>
      </c>
      <c r="BW83" s="124">
        <v>1</v>
      </c>
      <c r="BX83" s="125">
        <f>IF(P83=0,"",IF(BW83=0,"",(BW83/P83)))</f>
        <v>0.2</v>
      </c>
      <c r="BY83" s="126">
        <v>1</v>
      </c>
      <c r="BZ83" s="127">
        <f>IFERROR(BY83/BW83,"-")</f>
        <v>1</v>
      </c>
      <c r="CA83" s="128">
        <v>3000</v>
      </c>
      <c r="CB83" s="129">
        <f>IFERROR(CA83/BW83,"-")</f>
        <v>3000</v>
      </c>
      <c r="CC83" s="130">
        <v>1</v>
      </c>
      <c r="CD83" s="130"/>
      <c r="CE83" s="130"/>
      <c r="CF83" s="131"/>
      <c r="CG83" s="132">
        <f>IF(P83=0,"",IF(CF83=0,"",(CF83/P83)))</f>
        <v>0</v>
      </c>
      <c r="CH83" s="133"/>
      <c r="CI83" s="134" t="str">
        <f>IFERROR(CH83/CF83,"-")</f>
        <v>-</v>
      </c>
      <c r="CJ83" s="135"/>
      <c r="CK83" s="136" t="str">
        <f>IFERROR(CJ83/CF83,"-")</f>
        <v>-</v>
      </c>
      <c r="CL83" s="137"/>
      <c r="CM83" s="137"/>
      <c r="CN83" s="137"/>
      <c r="CO83" s="138">
        <v>3</v>
      </c>
      <c r="CP83" s="139">
        <v>13000</v>
      </c>
      <c r="CQ83" s="139">
        <v>454000</v>
      </c>
      <c r="CR83" s="139"/>
      <c r="CS83" s="140" t="str">
        <f>IF(AND(CQ83=0,CR83=0),"",IF(AND(CQ83&lt;=100000,CR83&lt;=100000),"",IF(CQ83/CP83&gt;0.7,"男高",IF(CR83/CP83&gt;0.7,"女高",""))))</f>
        <v>男高</v>
      </c>
    </row>
    <row r="84" spans="1:98">
      <c r="A84" s="78">
        <f>AB84</f>
        <v>0</v>
      </c>
      <c r="B84" s="189" t="s">
        <v>217</v>
      </c>
      <c r="C84" s="189"/>
      <c r="D84" s="189" t="s">
        <v>218</v>
      </c>
      <c r="E84" s="189" t="s">
        <v>86</v>
      </c>
      <c r="F84" s="189" t="s">
        <v>93</v>
      </c>
      <c r="G84" s="88" t="s">
        <v>81</v>
      </c>
      <c r="H84" s="88" t="s">
        <v>212</v>
      </c>
      <c r="I84" s="88" t="s">
        <v>219</v>
      </c>
      <c r="J84" s="180">
        <v>156000</v>
      </c>
      <c r="K84" s="79">
        <v>7</v>
      </c>
      <c r="L84" s="79">
        <v>0</v>
      </c>
      <c r="M84" s="79">
        <v>30</v>
      </c>
      <c r="N84" s="89">
        <v>1</v>
      </c>
      <c r="O84" s="90">
        <v>0</v>
      </c>
      <c r="P84" s="91">
        <f>N84+O84</f>
        <v>1</v>
      </c>
      <c r="Q84" s="80">
        <f>IFERROR(P84/M84,"-")</f>
        <v>0.033333333333333</v>
      </c>
      <c r="R84" s="79">
        <v>0</v>
      </c>
      <c r="S84" s="79">
        <v>1</v>
      </c>
      <c r="T84" s="80">
        <f>IFERROR(R84/(P84),"-")</f>
        <v>0</v>
      </c>
      <c r="U84" s="186">
        <f>IFERROR(J84/SUM(N84:O85),"-")</f>
        <v>52000</v>
      </c>
      <c r="V84" s="82">
        <v>0</v>
      </c>
      <c r="W84" s="80">
        <f>IF(P84=0,"-",V84/P84)</f>
        <v>0</v>
      </c>
      <c r="X84" s="185">
        <v>0</v>
      </c>
      <c r="Y84" s="186">
        <f>IFERROR(X84/P84,"-")</f>
        <v>0</v>
      </c>
      <c r="Z84" s="186" t="str">
        <f>IFERROR(X84/V84,"-")</f>
        <v>-</v>
      </c>
      <c r="AA84" s="180">
        <f>SUM(X84:X85)-SUM(J84:J85)</f>
        <v>-156000</v>
      </c>
      <c r="AB84" s="83">
        <f>SUM(X84:X85)/SUM(J84:J85)</f>
        <v>0</v>
      </c>
      <c r="AC84" s="77"/>
      <c r="AD84" s="92"/>
      <c r="AE84" s="93">
        <f>IF(P84=0,"",IF(AD84=0,"",(AD84/P84)))</f>
        <v>0</v>
      </c>
      <c r="AF84" s="92"/>
      <c r="AG84" s="94" t="str">
        <f>IFERROR(AF84/AD84,"-")</f>
        <v>-</v>
      </c>
      <c r="AH84" s="95"/>
      <c r="AI84" s="96" t="str">
        <f>IFERROR(AH84/AD84,"-")</f>
        <v>-</v>
      </c>
      <c r="AJ84" s="97"/>
      <c r="AK84" s="97"/>
      <c r="AL84" s="97"/>
      <c r="AM84" s="98"/>
      <c r="AN84" s="99">
        <f>IF(P84=0,"",IF(AM84=0,"",(AM84/P84)))</f>
        <v>0</v>
      </c>
      <c r="AO84" s="98"/>
      <c r="AP84" s="100" t="str">
        <f>IFERROR(AO84/AM84,"-")</f>
        <v>-</v>
      </c>
      <c r="AQ84" s="101"/>
      <c r="AR84" s="102" t="str">
        <f>IFERROR(AQ84/AM84,"-")</f>
        <v>-</v>
      </c>
      <c r="AS84" s="103"/>
      <c r="AT84" s="103"/>
      <c r="AU84" s="103"/>
      <c r="AV84" s="104"/>
      <c r="AW84" s="105">
        <f>IF(P84=0,"",IF(AV84=0,"",(AV84/P84)))</f>
        <v>0</v>
      </c>
      <c r="AX84" s="104"/>
      <c r="AY84" s="106" t="str">
        <f>IFERROR(AX84/AV84,"-")</f>
        <v>-</v>
      </c>
      <c r="AZ84" s="107"/>
      <c r="BA84" s="108" t="str">
        <f>IFERROR(AZ84/AV84,"-")</f>
        <v>-</v>
      </c>
      <c r="BB84" s="109"/>
      <c r="BC84" s="109"/>
      <c r="BD84" s="109"/>
      <c r="BE84" s="110"/>
      <c r="BF84" s="111">
        <f>IF(P84=0,"",IF(BE84=0,"",(BE84/P84)))</f>
        <v>0</v>
      </c>
      <c r="BG84" s="110"/>
      <c r="BH84" s="112" t="str">
        <f>IFERROR(BG84/BE84,"-")</f>
        <v>-</v>
      </c>
      <c r="BI84" s="113"/>
      <c r="BJ84" s="114" t="str">
        <f>IFERROR(BI84/BE84,"-")</f>
        <v>-</v>
      </c>
      <c r="BK84" s="115"/>
      <c r="BL84" s="115"/>
      <c r="BM84" s="115"/>
      <c r="BN84" s="117">
        <v>1</v>
      </c>
      <c r="BO84" s="118">
        <f>IF(P84=0,"",IF(BN84=0,"",(BN84/P84)))</f>
        <v>1</v>
      </c>
      <c r="BP84" s="119"/>
      <c r="BQ84" s="120">
        <f>IFERROR(BP84/BN84,"-")</f>
        <v>0</v>
      </c>
      <c r="BR84" s="121"/>
      <c r="BS84" s="122">
        <f>IFERROR(BR84/BN84,"-")</f>
        <v>0</v>
      </c>
      <c r="BT84" s="123"/>
      <c r="BU84" s="123"/>
      <c r="BV84" s="123"/>
      <c r="BW84" s="124"/>
      <c r="BX84" s="125">
        <f>IF(P84=0,"",IF(BW84=0,"",(BW84/P84)))</f>
        <v>0</v>
      </c>
      <c r="BY84" s="126"/>
      <c r="BZ84" s="127" t="str">
        <f>IFERROR(BY84/BW84,"-")</f>
        <v>-</v>
      </c>
      <c r="CA84" s="128"/>
      <c r="CB84" s="129" t="str">
        <f>IFERROR(CA84/BW84,"-")</f>
        <v>-</v>
      </c>
      <c r="CC84" s="130"/>
      <c r="CD84" s="130"/>
      <c r="CE84" s="130"/>
      <c r="CF84" s="131"/>
      <c r="CG84" s="132">
        <f>IF(P84=0,"",IF(CF84=0,"",(CF84/P84)))</f>
        <v>0</v>
      </c>
      <c r="CH84" s="133"/>
      <c r="CI84" s="134" t="str">
        <f>IFERROR(CH84/CF84,"-")</f>
        <v>-</v>
      </c>
      <c r="CJ84" s="135"/>
      <c r="CK84" s="136" t="str">
        <f>IFERROR(CJ84/CF84,"-")</f>
        <v>-</v>
      </c>
      <c r="CL84" s="137"/>
      <c r="CM84" s="137"/>
      <c r="CN84" s="137"/>
      <c r="CO84" s="138">
        <v>0</v>
      </c>
      <c r="CP84" s="139">
        <v>0</v>
      </c>
      <c r="CQ84" s="139"/>
      <c r="CR84" s="139"/>
      <c r="CS84" s="140" t="str">
        <f>IF(AND(CQ84=0,CR84=0),"",IF(AND(CQ84&lt;=100000,CR84&lt;=100000),"",IF(CQ84/CP84&gt;0.7,"男高",IF(CR84/CP84&gt;0.7,"女高",""))))</f>
        <v/>
      </c>
    </row>
    <row r="85" spans="1:98">
      <c r="A85" s="78"/>
      <c r="B85" s="189" t="s">
        <v>220</v>
      </c>
      <c r="C85" s="189"/>
      <c r="D85" s="189" t="s">
        <v>218</v>
      </c>
      <c r="E85" s="189" t="s">
        <v>86</v>
      </c>
      <c r="F85" s="189" t="s">
        <v>77</v>
      </c>
      <c r="G85" s="88"/>
      <c r="H85" s="88"/>
      <c r="I85" s="88"/>
      <c r="J85" s="180"/>
      <c r="K85" s="79">
        <v>11</v>
      </c>
      <c r="L85" s="79">
        <v>11</v>
      </c>
      <c r="M85" s="79">
        <v>0</v>
      </c>
      <c r="N85" s="89">
        <v>2</v>
      </c>
      <c r="O85" s="90">
        <v>0</v>
      </c>
      <c r="P85" s="91">
        <f>N85+O85</f>
        <v>2</v>
      </c>
      <c r="Q85" s="80" t="str">
        <f>IFERROR(P85/M85,"-")</f>
        <v>-</v>
      </c>
      <c r="R85" s="79">
        <v>0</v>
      </c>
      <c r="S85" s="79">
        <v>1</v>
      </c>
      <c r="T85" s="80">
        <f>IFERROR(R85/(P85),"-")</f>
        <v>0</v>
      </c>
      <c r="U85" s="186"/>
      <c r="V85" s="82">
        <v>0</v>
      </c>
      <c r="W85" s="80">
        <f>IF(P85=0,"-",V85/P85)</f>
        <v>0</v>
      </c>
      <c r="X85" s="185">
        <v>0</v>
      </c>
      <c r="Y85" s="186">
        <f>IFERROR(X85/P85,"-")</f>
        <v>0</v>
      </c>
      <c r="Z85" s="186" t="str">
        <f>IFERROR(X85/V85,"-")</f>
        <v>-</v>
      </c>
      <c r="AA85" s="180"/>
      <c r="AB85" s="83"/>
      <c r="AC85" s="77"/>
      <c r="AD85" s="92">
        <v>1</v>
      </c>
      <c r="AE85" s="93">
        <f>IF(P85=0,"",IF(AD85=0,"",(AD85/P85)))</f>
        <v>0.5</v>
      </c>
      <c r="AF85" s="92"/>
      <c r="AG85" s="94">
        <f>IFERROR(AF85/AD85,"-")</f>
        <v>0</v>
      </c>
      <c r="AH85" s="95"/>
      <c r="AI85" s="96">
        <f>IFERROR(AH85/AD85,"-")</f>
        <v>0</v>
      </c>
      <c r="AJ85" s="97"/>
      <c r="AK85" s="97"/>
      <c r="AL85" s="97"/>
      <c r="AM85" s="98"/>
      <c r="AN85" s="99">
        <f>IF(P85=0,"",IF(AM85=0,"",(AM85/P85)))</f>
        <v>0</v>
      </c>
      <c r="AO85" s="98"/>
      <c r="AP85" s="100" t="str">
        <f>IFERROR(AO85/AM85,"-")</f>
        <v>-</v>
      </c>
      <c r="AQ85" s="101"/>
      <c r="AR85" s="102" t="str">
        <f>IFERROR(AQ85/AM85,"-")</f>
        <v>-</v>
      </c>
      <c r="AS85" s="103"/>
      <c r="AT85" s="103"/>
      <c r="AU85" s="103"/>
      <c r="AV85" s="104"/>
      <c r="AW85" s="105">
        <f>IF(P85=0,"",IF(AV85=0,"",(AV85/P85)))</f>
        <v>0</v>
      </c>
      <c r="AX85" s="104"/>
      <c r="AY85" s="106" t="str">
        <f>IFERROR(AX85/AV85,"-")</f>
        <v>-</v>
      </c>
      <c r="AZ85" s="107"/>
      <c r="BA85" s="108" t="str">
        <f>IFERROR(AZ85/AV85,"-")</f>
        <v>-</v>
      </c>
      <c r="BB85" s="109"/>
      <c r="BC85" s="109"/>
      <c r="BD85" s="109"/>
      <c r="BE85" s="110"/>
      <c r="BF85" s="111">
        <f>IF(P85=0,"",IF(BE85=0,"",(BE85/P85)))</f>
        <v>0</v>
      </c>
      <c r="BG85" s="110"/>
      <c r="BH85" s="112" t="str">
        <f>IFERROR(BG85/BE85,"-")</f>
        <v>-</v>
      </c>
      <c r="BI85" s="113"/>
      <c r="BJ85" s="114" t="str">
        <f>IFERROR(BI85/BE85,"-")</f>
        <v>-</v>
      </c>
      <c r="BK85" s="115"/>
      <c r="BL85" s="115"/>
      <c r="BM85" s="115"/>
      <c r="BN85" s="117"/>
      <c r="BO85" s="118">
        <f>IF(P85=0,"",IF(BN85=0,"",(BN85/P85)))</f>
        <v>0</v>
      </c>
      <c r="BP85" s="119"/>
      <c r="BQ85" s="120" t="str">
        <f>IFERROR(BP85/BN85,"-")</f>
        <v>-</v>
      </c>
      <c r="BR85" s="121"/>
      <c r="BS85" s="122" t="str">
        <f>IFERROR(BR85/BN85,"-")</f>
        <v>-</v>
      </c>
      <c r="BT85" s="123"/>
      <c r="BU85" s="123"/>
      <c r="BV85" s="123"/>
      <c r="BW85" s="124">
        <v>1</v>
      </c>
      <c r="BX85" s="125">
        <f>IF(P85=0,"",IF(BW85=0,"",(BW85/P85)))</f>
        <v>0.5</v>
      </c>
      <c r="BY85" s="126"/>
      <c r="BZ85" s="127">
        <f>IFERROR(BY85/BW85,"-")</f>
        <v>0</v>
      </c>
      <c r="CA85" s="128"/>
      <c r="CB85" s="129">
        <f>IFERROR(CA85/BW85,"-")</f>
        <v>0</v>
      </c>
      <c r="CC85" s="130"/>
      <c r="CD85" s="130"/>
      <c r="CE85" s="130"/>
      <c r="CF85" s="131"/>
      <c r="CG85" s="132">
        <f>IF(P85=0,"",IF(CF85=0,"",(CF85/P85)))</f>
        <v>0</v>
      </c>
      <c r="CH85" s="133"/>
      <c r="CI85" s="134" t="str">
        <f>IFERROR(CH85/CF85,"-")</f>
        <v>-</v>
      </c>
      <c r="CJ85" s="135"/>
      <c r="CK85" s="136" t="str">
        <f>IFERROR(CJ85/CF85,"-")</f>
        <v>-</v>
      </c>
      <c r="CL85" s="137"/>
      <c r="CM85" s="137"/>
      <c r="CN85" s="137"/>
      <c r="CO85" s="138">
        <v>0</v>
      </c>
      <c r="CP85" s="139">
        <v>0</v>
      </c>
      <c r="CQ85" s="139"/>
      <c r="CR85" s="139"/>
      <c r="CS85" s="140" t="str">
        <f>IF(AND(CQ85=0,CR85=0),"",IF(AND(CQ85&lt;=100000,CR85&lt;=100000),"",IF(CQ85/CP85&gt;0.7,"男高",IF(CR85/CP85&gt;0.7,"女高",""))))</f>
        <v/>
      </c>
    </row>
    <row r="86" spans="1:98">
      <c r="A86" s="78">
        <f>AB86</f>
        <v>0</v>
      </c>
      <c r="B86" s="189" t="s">
        <v>221</v>
      </c>
      <c r="C86" s="189"/>
      <c r="D86" s="189" t="s">
        <v>169</v>
      </c>
      <c r="E86" s="189" t="s">
        <v>64</v>
      </c>
      <c r="F86" s="189" t="s">
        <v>65</v>
      </c>
      <c r="G86" s="88" t="s">
        <v>87</v>
      </c>
      <c r="H86" s="88" t="s">
        <v>212</v>
      </c>
      <c r="I86" s="88" t="s">
        <v>222</v>
      </c>
      <c r="J86" s="180">
        <v>156000</v>
      </c>
      <c r="K86" s="79">
        <v>6</v>
      </c>
      <c r="L86" s="79">
        <v>0</v>
      </c>
      <c r="M86" s="79">
        <v>18</v>
      </c>
      <c r="N86" s="89">
        <v>2</v>
      </c>
      <c r="O86" s="90">
        <v>0</v>
      </c>
      <c r="P86" s="91">
        <f>N86+O86</f>
        <v>2</v>
      </c>
      <c r="Q86" s="80">
        <f>IFERROR(P86/M86,"-")</f>
        <v>0.11111111111111</v>
      </c>
      <c r="R86" s="79">
        <v>0</v>
      </c>
      <c r="S86" s="79">
        <v>2</v>
      </c>
      <c r="T86" s="80">
        <f>IFERROR(R86/(P86),"-")</f>
        <v>0</v>
      </c>
      <c r="U86" s="186">
        <f>IFERROR(J86/SUM(N86:O87),"-")</f>
        <v>78000</v>
      </c>
      <c r="V86" s="82">
        <v>0</v>
      </c>
      <c r="W86" s="80">
        <f>IF(P86=0,"-",V86/P86)</f>
        <v>0</v>
      </c>
      <c r="X86" s="185">
        <v>0</v>
      </c>
      <c r="Y86" s="186">
        <f>IFERROR(X86/P86,"-")</f>
        <v>0</v>
      </c>
      <c r="Z86" s="186" t="str">
        <f>IFERROR(X86/V86,"-")</f>
        <v>-</v>
      </c>
      <c r="AA86" s="180">
        <f>SUM(X86:X87)-SUM(J86:J87)</f>
        <v>-156000</v>
      </c>
      <c r="AB86" s="83">
        <f>SUM(X86:X87)/SUM(J86:J87)</f>
        <v>0</v>
      </c>
      <c r="AC86" s="77"/>
      <c r="AD86" s="92"/>
      <c r="AE86" s="93">
        <f>IF(P86=0,"",IF(AD86=0,"",(AD86/P86)))</f>
        <v>0</v>
      </c>
      <c r="AF86" s="92"/>
      <c r="AG86" s="94" t="str">
        <f>IFERROR(AF86/AD86,"-")</f>
        <v>-</v>
      </c>
      <c r="AH86" s="95"/>
      <c r="AI86" s="96" t="str">
        <f>IFERROR(AH86/AD86,"-")</f>
        <v>-</v>
      </c>
      <c r="AJ86" s="97"/>
      <c r="AK86" s="97"/>
      <c r="AL86" s="97"/>
      <c r="AM86" s="98"/>
      <c r="AN86" s="99">
        <f>IF(P86=0,"",IF(AM86=0,"",(AM86/P86)))</f>
        <v>0</v>
      </c>
      <c r="AO86" s="98"/>
      <c r="AP86" s="100" t="str">
        <f>IFERROR(AO86/AM86,"-")</f>
        <v>-</v>
      </c>
      <c r="AQ86" s="101"/>
      <c r="AR86" s="102" t="str">
        <f>IFERROR(AQ86/AM86,"-")</f>
        <v>-</v>
      </c>
      <c r="AS86" s="103"/>
      <c r="AT86" s="103"/>
      <c r="AU86" s="103"/>
      <c r="AV86" s="104"/>
      <c r="AW86" s="105">
        <f>IF(P86=0,"",IF(AV86=0,"",(AV86/P86)))</f>
        <v>0</v>
      </c>
      <c r="AX86" s="104"/>
      <c r="AY86" s="106" t="str">
        <f>IFERROR(AX86/AV86,"-")</f>
        <v>-</v>
      </c>
      <c r="AZ86" s="107"/>
      <c r="BA86" s="108" t="str">
        <f>IFERROR(AZ86/AV86,"-")</f>
        <v>-</v>
      </c>
      <c r="BB86" s="109"/>
      <c r="BC86" s="109"/>
      <c r="BD86" s="109"/>
      <c r="BE86" s="110">
        <v>1</v>
      </c>
      <c r="BF86" s="111">
        <f>IF(P86=0,"",IF(BE86=0,"",(BE86/P86)))</f>
        <v>0.5</v>
      </c>
      <c r="BG86" s="110"/>
      <c r="BH86" s="112">
        <f>IFERROR(BG86/BE86,"-")</f>
        <v>0</v>
      </c>
      <c r="BI86" s="113"/>
      <c r="BJ86" s="114">
        <f>IFERROR(BI86/BE86,"-")</f>
        <v>0</v>
      </c>
      <c r="BK86" s="115"/>
      <c r="BL86" s="115"/>
      <c r="BM86" s="115"/>
      <c r="BN86" s="117">
        <v>1</v>
      </c>
      <c r="BO86" s="118">
        <f>IF(P86=0,"",IF(BN86=0,"",(BN86/P86)))</f>
        <v>0.5</v>
      </c>
      <c r="BP86" s="119"/>
      <c r="BQ86" s="120">
        <f>IFERROR(BP86/BN86,"-")</f>
        <v>0</v>
      </c>
      <c r="BR86" s="121"/>
      <c r="BS86" s="122">
        <f>IFERROR(BR86/BN86,"-")</f>
        <v>0</v>
      </c>
      <c r="BT86" s="123"/>
      <c r="BU86" s="123"/>
      <c r="BV86" s="123"/>
      <c r="BW86" s="124"/>
      <c r="BX86" s="125">
        <f>IF(P86=0,"",IF(BW86=0,"",(BW86/P86)))</f>
        <v>0</v>
      </c>
      <c r="BY86" s="126"/>
      <c r="BZ86" s="127" t="str">
        <f>IFERROR(BY86/BW86,"-")</f>
        <v>-</v>
      </c>
      <c r="CA86" s="128"/>
      <c r="CB86" s="129" t="str">
        <f>IFERROR(CA86/BW86,"-")</f>
        <v>-</v>
      </c>
      <c r="CC86" s="130"/>
      <c r="CD86" s="130"/>
      <c r="CE86" s="130"/>
      <c r="CF86" s="131"/>
      <c r="CG86" s="132">
        <f>IF(P86=0,"",IF(CF86=0,"",(CF86/P86)))</f>
        <v>0</v>
      </c>
      <c r="CH86" s="133"/>
      <c r="CI86" s="134" t="str">
        <f>IFERROR(CH86/CF86,"-")</f>
        <v>-</v>
      </c>
      <c r="CJ86" s="135"/>
      <c r="CK86" s="136" t="str">
        <f>IFERROR(CJ86/CF86,"-")</f>
        <v>-</v>
      </c>
      <c r="CL86" s="137"/>
      <c r="CM86" s="137"/>
      <c r="CN86" s="137"/>
      <c r="CO86" s="138">
        <v>0</v>
      </c>
      <c r="CP86" s="139">
        <v>0</v>
      </c>
      <c r="CQ86" s="139"/>
      <c r="CR86" s="139"/>
      <c r="CS86" s="140" t="str">
        <f>IF(AND(CQ86=0,CR86=0),"",IF(AND(CQ86&lt;=100000,CR86&lt;=100000),"",IF(CQ86/CP86&gt;0.7,"男高",IF(CR86/CP86&gt;0.7,"女高",""))))</f>
        <v/>
      </c>
    </row>
    <row r="87" spans="1:98">
      <c r="A87" s="78"/>
      <c r="B87" s="189" t="s">
        <v>223</v>
      </c>
      <c r="C87" s="189"/>
      <c r="D87" s="189" t="s">
        <v>169</v>
      </c>
      <c r="E87" s="189" t="s">
        <v>64</v>
      </c>
      <c r="F87" s="189" t="s">
        <v>77</v>
      </c>
      <c r="G87" s="88"/>
      <c r="H87" s="88"/>
      <c r="I87" s="88"/>
      <c r="J87" s="180"/>
      <c r="K87" s="79">
        <v>13</v>
      </c>
      <c r="L87" s="79">
        <v>12</v>
      </c>
      <c r="M87" s="79">
        <v>5</v>
      </c>
      <c r="N87" s="89">
        <v>0</v>
      </c>
      <c r="O87" s="90">
        <v>0</v>
      </c>
      <c r="P87" s="91">
        <f>N87+O87</f>
        <v>0</v>
      </c>
      <c r="Q87" s="80">
        <f>IFERROR(P87/M87,"-")</f>
        <v>0</v>
      </c>
      <c r="R87" s="79">
        <v>0</v>
      </c>
      <c r="S87" s="79">
        <v>0</v>
      </c>
      <c r="T87" s="80" t="str">
        <f>IFERROR(R87/(P87),"-")</f>
        <v>-</v>
      </c>
      <c r="U87" s="186"/>
      <c r="V87" s="82">
        <v>0</v>
      </c>
      <c r="W87" s="80" t="str">
        <f>IF(P87=0,"-",V87/P87)</f>
        <v>-</v>
      </c>
      <c r="X87" s="185">
        <v>0</v>
      </c>
      <c r="Y87" s="186" t="str">
        <f>IFERROR(X87/P87,"-")</f>
        <v>-</v>
      </c>
      <c r="Z87" s="186" t="str">
        <f>IFERROR(X87/V87,"-")</f>
        <v>-</v>
      </c>
      <c r="AA87" s="180"/>
      <c r="AB87" s="83"/>
      <c r="AC87" s="77"/>
      <c r="AD87" s="92"/>
      <c r="AE87" s="93" t="str">
        <f>IF(P87=0,"",IF(AD87=0,"",(AD87/P87)))</f>
        <v/>
      </c>
      <c r="AF87" s="92"/>
      <c r="AG87" s="94" t="str">
        <f>IFERROR(AF87/AD87,"-")</f>
        <v>-</v>
      </c>
      <c r="AH87" s="95"/>
      <c r="AI87" s="96" t="str">
        <f>IFERROR(AH87/AD87,"-")</f>
        <v>-</v>
      </c>
      <c r="AJ87" s="97"/>
      <c r="AK87" s="97"/>
      <c r="AL87" s="97"/>
      <c r="AM87" s="98"/>
      <c r="AN87" s="99" t="str">
        <f>IF(P87=0,"",IF(AM87=0,"",(AM87/P87)))</f>
        <v/>
      </c>
      <c r="AO87" s="98"/>
      <c r="AP87" s="100" t="str">
        <f>IFERROR(AO87/AM87,"-")</f>
        <v>-</v>
      </c>
      <c r="AQ87" s="101"/>
      <c r="AR87" s="102" t="str">
        <f>IFERROR(AQ87/AM87,"-")</f>
        <v>-</v>
      </c>
      <c r="AS87" s="103"/>
      <c r="AT87" s="103"/>
      <c r="AU87" s="103"/>
      <c r="AV87" s="104"/>
      <c r="AW87" s="105" t="str">
        <f>IF(P87=0,"",IF(AV87=0,"",(AV87/P87)))</f>
        <v/>
      </c>
      <c r="AX87" s="104"/>
      <c r="AY87" s="106" t="str">
        <f>IFERROR(AX87/AV87,"-")</f>
        <v>-</v>
      </c>
      <c r="AZ87" s="107"/>
      <c r="BA87" s="108" t="str">
        <f>IFERROR(AZ87/AV87,"-")</f>
        <v>-</v>
      </c>
      <c r="BB87" s="109"/>
      <c r="BC87" s="109"/>
      <c r="BD87" s="109"/>
      <c r="BE87" s="110"/>
      <c r="BF87" s="111" t="str">
        <f>IF(P87=0,"",IF(BE87=0,"",(BE87/P87)))</f>
        <v/>
      </c>
      <c r="BG87" s="110"/>
      <c r="BH87" s="112" t="str">
        <f>IFERROR(BG87/BE87,"-")</f>
        <v>-</v>
      </c>
      <c r="BI87" s="113"/>
      <c r="BJ87" s="114" t="str">
        <f>IFERROR(BI87/BE87,"-")</f>
        <v>-</v>
      </c>
      <c r="BK87" s="115"/>
      <c r="BL87" s="115"/>
      <c r="BM87" s="115"/>
      <c r="BN87" s="117"/>
      <c r="BO87" s="118" t="str">
        <f>IF(P87=0,"",IF(BN87=0,"",(BN87/P87)))</f>
        <v/>
      </c>
      <c r="BP87" s="119"/>
      <c r="BQ87" s="120" t="str">
        <f>IFERROR(BP87/BN87,"-")</f>
        <v>-</v>
      </c>
      <c r="BR87" s="121"/>
      <c r="BS87" s="122" t="str">
        <f>IFERROR(BR87/BN87,"-")</f>
        <v>-</v>
      </c>
      <c r="BT87" s="123"/>
      <c r="BU87" s="123"/>
      <c r="BV87" s="123"/>
      <c r="BW87" s="124"/>
      <c r="BX87" s="125" t="str">
        <f>IF(P87=0,"",IF(BW87=0,"",(BW87/P87)))</f>
        <v/>
      </c>
      <c r="BY87" s="126"/>
      <c r="BZ87" s="127" t="str">
        <f>IFERROR(BY87/BW87,"-")</f>
        <v>-</v>
      </c>
      <c r="CA87" s="128"/>
      <c r="CB87" s="129" t="str">
        <f>IFERROR(CA87/BW87,"-")</f>
        <v>-</v>
      </c>
      <c r="CC87" s="130"/>
      <c r="CD87" s="130"/>
      <c r="CE87" s="130"/>
      <c r="CF87" s="131"/>
      <c r="CG87" s="132" t="str">
        <f>IF(P87=0,"",IF(CF87=0,"",(CF87/P87)))</f>
        <v/>
      </c>
      <c r="CH87" s="133"/>
      <c r="CI87" s="134" t="str">
        <f>IFERROR(CH87/CF87,"-")</f>
        <v>-</v>
      </c>
      <c r="CJ87" s="135"/>
      <c r="CK87" s="136" t="str">
        <f>IFERROR(CJ87/CF87,"-")</f>
        <v>-</v>
      </c>
      <c r="CL87" s="137"/>
      <c r="CM87" s="137"/>
      <c r="CN87" s="137"/>
      <c r="CO87" s="138">
        <v>0</v>
      </c>
      <c r="CP87" s="139">
        <v>0</v>
      </c>
      <c r="CQ87" s="139"/>
      <c r="CR87" s="139"/>
      <c r="CS87" s="140" t="str">
        <f>IF(AND(CQ87=0,CR87=0),"",IF(AND(CQ87&lt;=100000,CR87&lt;=100000),"",IF(CQ87/CP87&gt;0.7,"男高",IF(CR87/CP87&gt;0.7,"女高",""))))</f>
        <v/>
      </c>
    </row>
    <row r="88" spans="1:98">
      <c r="A88" s="30"/>
      <c r="B88" s="85"/>
      <c r="C88" s="86"/>
      <c r="D88" s="86"/>
      <c r="E88" s="86"/>
      <c r="F88" s="87"/>
      <c r="G88" s="88"/>
      <c r="H88" s="88"/>
      <c r="I88" s="88"/>
      <c r="J88" s="181"/>
      <c r="K88" s="34"/>
      <c r="L88" s="34"/>
      <c r="M88" s="31"/>
      <c r="N88" s="23"/>
      <c r="O88" s="23"/>
      <c r="P88" s="23"/>
      <c r="Q88" s="32"/>
      <c r="R88" s="32"/>
      <c r="S88" s="23"/>
      <c r="T88" s="32"/>
      <c r="U88" s="187"/>
      <c r="V88" s="25"/>
      <c r="W88" s="25"/>
      <c r="X88" s="187"/>
      <c r="Y88" s="187"/>
      <c r="Z88" s="187"/>
      <c r="AA88" s="187"/>
      <c r="AB88" s="33"/>
      <c r="AC88" s="57"/>
      <c r="AD88" s="61"/>
      <c r="AE88" s="62"/>
      <c r="AF88" s="61"/>
      <c r="AG88" s="65"/>
      <c r="AH88" s="66"/>
      <c r="AI88" s="67"/>
      <c r="AJ88" s="68"/>
      <c r="AK88" s="68"/>
      <c r="AL88" s="68"/>
      <c r="AM88" s="61"/>
      <c r="AN88" s="62"/>
      <c r="AO88" s="61"/>
      <c r="AP88" s="65"/>
      <c r="AQ88" s="66"/>
      <c r="AR88" s="67"/>
      <c r="AS88" s="68"/>
      <c r="AT88" s="68"/>
      <c r="AU88" s="68"/>
      <c r="AV88" s="61"/>
      <c r="AW88" s="62"/>
      <c r="AX88" s="61"/>
      <c r="AY88" s="65"/>
      <c r="AZ88" s="66"/>
      <c r="BA88" s="67"/>
      <c r="BB88" s="68"/>
      <c r="BC88" s="68"/>
      <c r="BD88" s="68"/>
      <c r="BE88" s="61"/>
      <c r="BF88" s="62"/>
      <c r="BG88" s="61"/>
      <c r="BH88" s="65"/>
      <c r="BI88" s="66"/>
      <c r="BJ88" s="67"/>
      <c r="BK88" s="68"/>
      <c r="BL88" s="68"/>
      <c r="BM88" s="68"/>
      <c r="BN88" s="63"/>
      <c r="BO88" s="64"/>
      <c r="BP88" s="61"/>
      <c r="BQ88" s="65"/>
      <c r="BR88" s="66"/>
      <c r="BS88" s="67"/>
      <c r="BT88" s="68"/>
      <c r="BU88" s="68"/>
      <c r="BV88" s="68"/>
      <c r="BW88" s="63"/>
      <c r="BX88" s="64"/>
      <c r="BY88" s="61"/>
      <c r="BZ88" s="65"/>
      <c r="CA88" s="66"/>
      <c r="CB88" s="67"/>
      <c r="CC88" s="68"/>
      <c r="CD88" s="68"/>
      <c r="CE88" s="68"/>
      <c r="CF88" s="63"/>
      <c r="CG88" s="64"/>
      <c r="CH88" s="61"/>
      <c r="CI88" s="65"/>
      <c r="CJ88" s="66"/>
      <c r="CK88" s="67"/>
      <c r="CL88" s="68"/>
      <c r="CM88" s="68"/>
      <c r="CN88" s="68"/>
      <c r="CO88" s="69"/>
      <c r="CP88" s="66"/>
      <c r="CQ88" s="66"/>
      <c r="CR88" s="66"/>
      <c r="CS88" s="70"/>
    </row>
    <row r="89" spans="1:98">
      <c r="A89" s="30"/>
      <c r="B89" s="37"/>
      <c r="C89" s="21"/>
      <c r="D89" s="21"/>
      <c r="E89" s="21"/>
      <c r="F89" s="22"/>
      <c r="G89" s="36"/>
      <c r="H89" s="36"/>
      <c r="I89" s="73"/>
      <c r="J89" s="182"/>
      <c r="K89" s="34"/>
      <c r="L89" s="34"/>
      <c r="M89" s="31"/>
      <c r="N89" s="23"/>
      <c r="O89" s="23"/>
      <c r="P89" s="23"/>
      <c r="Q89" s="32"/>
      <c r="R89" s="32"/>
      <c r="S89" s="23"/>
      <c r="T89" s="32"/>
      <c r="U89" s="187"/>
      <c r="V89" s="25"/>
      <c r="W89" s="25"/>
      <c r="X89" s="187"/>
      <c r="Y89" s="187"/>
      <c r="Z89" s="187"/>
      <c r="AA89" s="187"/>
      <c r="AB89" s="33"/>
      <c r="AC89" s="59"/>
      <c r="AD89" s="61"/>
      <c r="AE89" s="62"/>
      <c r="AF89" s="61"/>
      <c r="AG89" s="65"/>
      <c r="AH89" s="66"/>
      <c r="AI89" s="67"/>
      <c r="AJ89" s="68"/>
      <c r="AK89" s="68"/>
      <c r="AL89" s="68"/>
      <c r="AM89" s="61"/>
      <c r="AN89" s="62"/>
      <c r="AO89" s="61"/>
      <c r="AP89" s="65"/>
      <c r="AQ89" s="66"/>
      <c r="AR89" s="67"/>
      <c r="AS89" s="68"/>
      <c r="AT89" s="68"/>
      <c r="AU89" s="68"/>
      <c r="AV89" s="61"/>
      <c r="AW89" s="62"/>
      <c r="AX89" s="61"/>
      <c r="AY89" s="65"/>
      <c r="AZ89" s="66"/>
      <c r="BA89" s="67"/>
      <c r="BB89" s="68"/>
      <c r="BC89" s="68"/>
      <c r="BD89" s="68"/>
      <c r="BE89" s="61"/>
      <c r="BF89" s="62"/>
      <c r="BG89" s="61"/>
      <c r="BH89" s="65"/>
      <c r="BI89" s="66"/>
      <c r="BJ89" s="67"/>
      <c r="BK89" s="68"/>
      <c r="BL89" s="68"/>
      <c r="BM89" s="68"/>
      <c r="BN89" s="63"/>
      <c r="BO89" s="64"/>
      <c r="BP89" s="61"/>
      <c r="BQ89" s="65"/>
      <c r="BR89" s="66"/>
      <c r="BS89" s="67"/>
      <c r="BT89" s="68"/>
      <c r="BU89" s="68"/>
      <c r="BV89" s="68"/>
      <c r="BW89" s="63"/>
      <c r="BX89" s="64"/>
      <c r="BY89" s="61"/>
      <c r="BZ89" s="65"/>
      <c r="CA89" s="66"/>
      <c r="CB89" s="67"/>
      <c r="CC89" s="68"/>
      <c r="CD89" s="68"/>
      <c r="CE89" s="68"/>
      <c r="CF89" s="63"/>
      <c r="CG89" s="64"/>
      <c r="CH89" s="61"/>
      <c r="CI89" s="65"/>
      <c r="CJ89" s="66"/>
      <c r="CK89" s="67"/>
      <c r="CL89" s="68"/>
      <c r="CM89" s="68"/>
      <c r="CN89" s="68"/>
      <c r="CO89" s="69"/>
      <c r="CP89" s="66"/>
      <c r="CQ89" s="66"/>
      <c r="CR89" s="66"/>
      <c r="CS89" s="70"/>
    </row>
    <row r="90" spans="1:98">
      <c r="A90" s="19">
        <f>AB90</f>
        <v>0.48752922837101</v>
      </c>
      <c r="B90" s="39"/>
      <c r="C90" s="39"/>
      <c r="D90" s="39"/>
      <c r="E90" s="39"/>
      <c r="F90" s="39"/>
      <c r="G90" s="40" t="s">
        <v>224</v>
      </c>
      <c r="H90" s="40"/>
      <c r="I90" s="40"/>
      <c r="J90" s="183">
        <f>SUM(J6:J89)</f>
        <v>7698000</v>
      </c>
      <c r="K90" s="41">
        <f>SUM(K6:K89)</f>
        <v>1888</v>
      </c>
      <c r="L90" s="41">
        <f>SUM(L6:L89)</f>
        <v>902</v>
      </c>
      <c r="M90" s="41">
        <f>SUM(M6:M89)</f>
        <v>2295</v>
      </c>
      <c r="N90" s="41">
        <f>SUM(N6:N89)</f>
        <v>339</v>
      </c>
      <c r="O90" s="41">
        <f>SUM(O6:O89)</f>
        <v>2</v>
      </c>
      <c r="P90" s="41">
        <f>SUM(P6:P89)</f>
        <v>341</v>
      </c>
      <c r="Q90" s="42">
        <f>IFERROR(P90/M90,"-")</f>
        <v>0.14858387799564</v>
      </c>
      <c r="R90" s="76">
        <f>SUM(R6:R89)</f>
        <v>40</v>
      </c>
      <c r="S90" s="76">
        <f>SUM(S6:S89)</f>
        <v>119</v>
      </c>
      <c r="T90" s="42">
        <f>IFERROR(R90/P90,"-")</f>
        <v>0.11730205278592</v>
      </c>
      <c r="U90" s="188">
        <f>IFERROR(J90/P90,"-")</f>
        <v>22574.780058651</v>
      </c>
      <c r="V90" s="44">
        <f>SUM(V6:V89)</f>
        <v>90</v>
      </c>
      <c r="W90" s="42">
        <f>IFERROR(V90/P90,"-")</f>
        <v>0.26392961876833</v>
      </c>
      <c r="X90" s="183">
        <f>SUM(X6:X89)</f>
        <v>3753000</v>
      </c>
      <c r="Y90" s="183">
        <f>IFERROR(X90/P90,"-")</f>
        <v>11005.865102639</v>
      </c>
      <c r="Z90" s="183">
        <f>IFERROR(X90/V90,"-")</f>
        <v>41700</v>
      </c>
      <c r="AA90" s="183">
        <f>X90-J90</f>
        <v>-3945000</v>
      </c>
      <c r="AB90" s="45">
        <f>X90/J90</f>
        <v>0.48752922837101</v>
      </c>
      <c r="AC90" s="58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0"/>
      <c r="AX90" s="60"/>
      <c r="AY90" s="60"/>
      <c r="AZ90" s="60"/>
      <c r="BA90" s="60"/>
      <c r="BB90" s="60"/>
      <c r="BC90" s="60"/>
      <c r="BD90" s="60"/>
      <c r="BE90" s="60"/>
      <c r="BF90" s="60"/>
      <c r="BG90" s="60"/>
      <c r="BH90" s="60"/>
      <c r="BI90" s="60"/>
      <c r="BJ90" s="60"/>
      <c r="BK90" s="60"/>
      <c r="BL90" s="60"/>
      <c r="BM90" s="60"/>
      <c r="BN90" s="60"/>
      <c r="BO90" s="60"/>
      <c r="BP90" s="60"/>
      <c r="BQ90" s="60"/>
      <c r="BR90" s="60"/>
      <c r="BS90" s="60"/>
      <c r="BT90" s="60"/>
      <c r="BU90" s="60"/>
      <c r="BV90" s="60"/>
      <c r="BW90" s="60"/>
      <c r="BX90" s="60"/>
      <c r="BY90" s="60"/>
      <c r="BZ90" s="60"/>
      <c r="CA90" s="60"/>
      <c r="CB90" s="60"/>
      <c r="CC90" s="60"/>
      <c r="CD90" s="60"/>
      <c r="CE90" s="60"/>
      <c r="CF90" s="60"/>
      <c r="CG90" s="60"/>
      <c r="CH90" s="60"/>
      <c r="CI90" s="60"/>
      <c r="CJ90" s="60"/>
      <c r="CK90" s="60"/>
      <c r="CL90" s="60"/>
      <c r="CM90" s="60"/>
      <c r="CN90" s="60"/>
      <c r="CO90" s="60"/>
      <c r="CP90" s="60"/>
      <c r="CQ90" s="60"/>
      <c r="CR90" s="60"/>
      <c r="CS9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5"/>
    <mergeCell ref="J21:J25"/>
    <mergeCell ref="U21:U25"/>
    <mergeCell ref="AA21:AA25"/>
    <mergeCell ref="AB21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4"/>
    <mergeCell ref="J30:J34"/>
    <mergeCell ref="U30:U34"/>
    <mergeCell ref="AA30:AA34"/>
    <mergeCell ref="AB30:AB34"/>
    <mergeCell ref="A35:A39"/>
    <mergeCell ref="J35:J39"/>
    <mergeCell ref="U35:U39"/>
    <mergeCell ref="AA35:AA39"/>
    <mergeCell ref="AB35:AB39"/>
    <mergeCell ref="A40:A43"/>
    <mergeCell ref="J40:J43"/>
    <mergeCell ref="U40:U43"/>
    <mergeCell ref="AA40:AA43"/>
    <mergeCell ref="AB40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73"/>
    <mergeCell ref="J68:J73"/>
    <mergeCell ref="U68:U73"/>
    <mergeCell ref="AA68:AA73"/>
    <mergeCell ref="AB68:AB73"/>
    <mergeCell ref="A74:A75"/>
    <mergeCell ref="J74:J75"/>
    <mergeCell ref="U74:U75"/>
    <mergeCell ref="AA74:AA75"/>
    <mergeCell ref="AB74:AB75"/>
    <mergeCell ref="A76:A79"/>
    <mergeCell ref="J76:J79"/>
    <mergeCell ref="U76:U79"/>
    <mergeCell ref="AA76:AA79"/>
    <mergeCell ref="AB76:AB79"/>
    <mergeCell ref="A80:A81"/>
    <mergeCell ref="J80:J81"/>
    <mergeCell ref="U80:U81"/>
    <mergeCell ref="AA80:AA81"/>
    <mergeCell ref="AB80:AB81"/>
    <mergeCell ref="A82:A83"/>
    <mergeCell ref="J82:J83"/>
    <mergeCell ref="U82:U83"/>
    <mergeCell ref="AA82:AA83"/>
    <mergeCell ref="AB82:AB83"/>
    <mergeCell ref="A84:A85"/>
    <mergeCell ref="J84:J85"/>
    <mergeCell ref="U84:U85"/>
    <mergeCell ref="AA84:AA85"/>
    <mergeCell ref="AB84:AB85"/>
    <mergeCell ref="A86:A87"/>
    <mergeCell ref="J86:J87"/>
    <mergeCell ref="U86:U87"/>
    <mergeCell ref="AA86:AA87"/>
    <mergeCell ref="AB86:AB8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225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0.045238095238095</v>
      </c>
      <c r="B6" s="189" t="s">
        <v>226</v>
      </c>
      <c r="C6" s="189" t="s">
        <v>227</v>
      </c>
      <c r="D6" s="189" t="s">
        <v>117</v>
      </c>
      <c r="E6" s="189" t="s">
        <v>64</v>
      </c>
      <c r="F6" s="189" t="s">
        <v>228</v>
      </c>
      <c r="G6" s="88" t="s">
        <v>229</v>
      </c>
      <c r="H6" s="88" t="s">
        <v>230</v>
      </c>
      <c r="I6" s="88" t="s">
        <v>231</v>
      </c>
      <c r="J6" s="180">
        <v>420000</v>
      </c>
      <c r="K6" s="79">
        <v>19</v>
      </c>
      <c r="L6" s="79">
        <v>0</v>
      </c>
      <c r="M6" s="79">
        <v>46</v>
      </c>
      <c r="N6" s="89">
        <v>7</v>
      </c>
      <c r="O6" s="90">
        <v>0</v>
      </c>
      <c r="P6" s="91">
        <f>N6+O6</f>
        <v>7</v>
      </c>
      <c r="Q6" s="80">
        <f>IFERROR(P6/M6,"-")</f>
        <v>0.15217391304348</v>
      </c>
      <c r="R6" s="79">
        <v>0</v>
      </c>
      <c r="S6" s="79">
        <v>4</v>
      </c>
      <c r="T6" s="80">
        <f>IFERROR(R6/(P6),"-")</f>
        <v>0</v>
      </c>
      <c r="U6" s="186">
        <f>IFERROR(J6/SUM(N6:O7),"-")</f>
        <v>30000</v>
      </c>
      <c r="V6" s="82">
        <v>1</v>
      </c>
      <c r="W6" s="80">
        <f>IF(P6=0,"-",V6/P6)</f>
        <v>0.14285714285714</v>
      </c>
      <c r="X6" s="185">
        <v>0</v>
      </c>
      <c r="Y6" s="186">
        <f>IFERROR(X6/P6,"-")</f>
        <v>0</v>
      </c>
      <c r="Z6" s="186">
        <f>IFERROR(X6/V6,"-")</f>
        <v>0</v>
      </c>
      <c r="AA6" s="180">
        <f>SUM(X6:X7)-SUM(J6:J7)</f>
        <v>-401000</v>
      </c>
      <c r="AB6" s="83">
        <f>SUM(X6:X7)/SUM(J6:J7)</f>
        <v>0.045238095238095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1</v>
      </c>
      <c r="AW6" s="105">
        <f>IF(P6=0,"",IF(AV6=0,"",(AV6/P6)))</f>
        <v>0.14285714285714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3</v>
      </c>
      <c r="BO6" s="118">
        <f>IF(P6=0,"",IF(BN6=0,"",(BN6/P6)))</f>
        <v>0.42857142857143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3</v>
      </c>
      <c r="BX6" s="125">
        <f>IF(P6=0,"",IF(BW6=0,"",(BW6/P6)))</f>
        <v>0.42857142857143</v>
      </c>
      <c r="BY6" s="126">
        <v>1</v>
      </c>
      <c r="BZ6" s="127">
        <f>IFERROR(BY6/BW6,"-")</f>
        <v>0.33333333333333</v>
      </c>
      <c r="CA6" s="128">
        <v>1000</v>
      </c>
      <c r="CB6" s="129">
        <f>IFERROR(CA6/BW6,"-")</f>
        <v>333.33333333333</v>
      </c>
      <c r="CC6" s="130">
        <v>1</v>
      </c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0</v>
      </c>
      <c r="CQ6" s="139">
        <v>1000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232</v>
      </c>
      <c r="C7" s="189"/>
      <c r="D7" s="189"/>
      <c r="E7" s="189"/>
      <c r="F7" s="189" t="s">
        <v>77</v>
      </c>
      <c r="G7" s="88"/>
      <c r="H7" s="88"/>
      <c r="I7" s="88"/>
      <c r="J7" s="180"/>
      <c r="K7" s="79">
        <v>69</v>
      </c>
      <c r="L7" s="79">
        <v>34</v>
      </c>
      <c r="M7" s="79">
        <v>8</v>
      </c>
      <c r="N7" s="89">
        <v>7</v>
      </c>
      <c r="O7" s="90">
        <v>0</v>
      </c>
      <c r="P7" s="91">
        <f>N7+O7</f>
        <v>7</v>
      </c>
      <c r="Q7" s="80">
        <f>IFERROR(P7/M7,"-")</f>
        <v>0.875</v>
      </c>
      <c r="R7" s="79">
        <v>2</v>
      </c>
      <c r="S7" s="79">
        <v>1</v>
      </c>
      <c r="T7" s="80">
        <f>IFERROR(R7/(P7),"-")</f>
        <v>0.28571428571429</v>
      </c>
      <c r="U7" s="186"/>
      <c r="V7" s="82">
        <v>3</v>
      </c>
      <c r="W7" s="80">
        <f>IF(P7=0,"-",V7/P7)</f>
        <v>0.42857142857143</v>
      </c>
      <c r="X7" s="185">
        <v>19000</v>
      </c>
      <c r="Y7" s="186">
        <f>IFERROR(X7/P7,"-")</f>
        <v>2714.2857142857</v>
      </c>
      <c r="Z7" s="186">
        <f>IFERROR(X7/V7,"-")</f>
        <v>6333.3333333333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0.14285714285714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</v>
      </c>
      <c r="BO7" s="118">
        <f>IF(P7=0,"",IF(BN7=0,"",(BN7/P7)))</f>
        <v>0.28571428571429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4</v>
      </c>
      <c r="BX7" s="125">
        <f>IF(P7=0,"",IF(BW7=0,"",(BW7/P7)))</f>
        <v>0.57142857142857</v>
      </c>
      <c r="BY7" s="126">
        <v>3</v>
      </c>
      <c r="BZ7" s="127">
        <f>IFERROR(BY7/BW7,"-")</f>
        <v>0.75</v>
      </c>
      <c r="CA7" s="128">
        <v>1256000</v>
      </c>
      <c r="CB7" s="129">
        <f>IFERROR(CA7/BW7,"-")</f>
        <v>314000</v>
      </c>
      <c r="CC7" s="130"/>
      <c r="CD7" s="130">
        <v>1</v>
      </c>
      <c r="CE7" s="130">
        <v>2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3</v>
      </c>
      <c r="CP7" s="139">
        <v>19000</v>
      </c>
      <c r="CQ7" s="139">
        <v>1237000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0.29824561403509</v>
      </c>
      <c r="B8" s="189" t="s">
        <v>233</v>
      </c>
      <c r="C8" s="189" t="s">
        <v>234</v>
      </c>
      <c r="D8" s="189" t="s">
        <v>235</v>
      </c>
      <c r="E8" s="189"/>
      <c r="F8" s="189" t="s">
        <v>236</v>
      </c>
      <c r="G8" s="88" t="s">
        <v>237</v>
      </c>
      <c r="H8" s="88" t="s">
        <v>238</v>
      </c>
      <c r="I8" s="88" t="s">
        <v>231</v>
      </c>
      <c r="J8" s="180">
        <v>114000</v>
      </c>
      <c r="K8" s="79">
        <v>20</v>
      </c>
      <c r="L8" s="79">
        <v>0</v>
      </c>
      <c r="M8" s="79">
        <v>53</v>
      </c>
      <c r="N8" s="89">
        <v>8</v>
      </c>
      <c r="O8" s="90">
        <v>0</v>
      </c>
      <c r="P8" s="91">
        <f>N8+O8</f>
        <v>8</v>
      </c>
      <c r="Q8" s="80">
        <f>IFERROR(P8/M8,"-")</f>
        <v>0.15094339622642</v>
      </c>
      <c r="R8" s="79">
        <v>0</v>
      </c>
      <c r="S8" s="79">
        <v>4</v>
      </c>
      <c r="T8" s="80">
        <f>IFERROR(R8/(P8),"-")</f>
        <v>0</v>
      </c>
      <c r="U8" s="186">
        <f>IFERROR(J8/SUM(N8:O9),"-")</f>
        <v>6333.3333333333</v>
      </c>
      <c r="V8" s="82">
        <v>2</v>
      </c>
      <c r="W8" s="80">
        <f>IF(P8=0,"-",V8/P8)</f>
        <v>0.25</v>
      </c>
      <c r="X8" s="185">
        <v>6000</v>
      </c>
      <c r="Y8" s="186">
        <f>IFERROR(X8/P8,"-")</f>
        <v>750</v>
      </c>
      <c r="Z8" s="186">
        <f>IFERROR(X8/V8,"-")</f>
        <v>3000</v>
      </c>
      <c r="AA8" s="180">
        <f>SUM(X8:X9)-SUM(J8:J9)</f>
        <v>-80000</v>
      </c>
      <c r="AB8" s="83">
        <f>SUM(X8:X9)/SUM(J8:J9)</f>
        <v>0.29824561403509</v>
      </c>
      <c r="AC8" s="77"/>
      <c r="AD8" s="92">
        <v>1</v>
      </c>
      <c r="AE8" s="93">
        <f>IF(P8=0,"",IF(AD8=0,"",(AD8/P8)))</f>
        <v>0.125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3</v>
      </c>
      <c r="AW8" s="105">
        <f>IF(P8=0,"",IF(AV8=0,"",(AV8/P8)))</f>
        <v>0.375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3</v>
      </c>
      <c r="BF8" s="111">
        <f>IF(P8=0,"",IF(BE8=0,"",(BE8/P8)))</f>
        <v>0.375</v>
      </c>
      <c r="BG8" s="110">
        <v>1</v>
      </c>
      <c r="BH8" s="112">
        <f>IFERROR(BG8/BE8,"-")</f>
        <v>0.33333333333333</v>
      </c>
      <c r="BI8" s="113">
        <v>6000</v>
      </c>
      <c r="BJ8" s="114">
        <f>IFERROR(BI8/BE8,"-")</f>
        <v>2000</v>
      </c>
      <c r="BK8" s="115"/>
      <c r="BL8" s="115">
        <v>1</v>
      </c>
      <c r="BM8" s="115"/>
      <c r="BN8" s="117">
        <v>1</v>
      </c>
      <c r="BO8" s="118">
        <f>IF(P8=0,"",IF(BN8=0,"",(BN8/P8)))</f>
        <v>0.125</v>
      </c>
      <c r="BP8" s="119">
        <v>1</v>
      </c>
      <c r="BQ8" s="120">
        <f>IFERROR(BP8/BN8,"-")</f>
        <v>1</v>
      </c>
      <c r="BR8" s="121">
        <v>19000</v>
      </c>
      <c r="BS8" s="122">
        <f>IFERROR(BR8/BN8,"-")</f>
        <v>19000</v>
      </c>
      <c r="BT8" s="123"/>
      <c r="BU8" s="123"/>
      <c r="BV8" s="123">
        <v>1</v>
      </c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6000</v>
      </c>
      <c r="CQ8" s="139">
        <v>19000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239</v>
      </c>
      <c r="C9" s="189"/>
      <c r="D9" s="189"/>
      <c r="E9" s="189"/>
      <c r="F9" s="189" t="s">
        <v>77</v>
      </c>
      <c r="G9" s="88"/>
      <c r="H9" s="88"/>
      <c r="I9" s="88"/>
      <c r="J9" s="180"/>
      <c r="K9" s="79">
        <v>69</v>
      </c>
      <c r="L9" s="79">
        <v>34</v>
      </c>
      <c r="M9" s="79">
        <v>3</v>
      </c>
      <c r="N9" s="89">
        <v>10</v>
      </c>
      <c r="O9" s="90">
        <v>0</v>
      </c>
      <c r="P9" s="91">
        <f>N9+O9</f>
        <v>10</v>
      </c>
      <c r="Q9" s="80">
        <f>IFERROR(P9/M9,"-")</f>
        <v>3.3333333333333</v>
      </c>
      <c r="R9" s="79">
        <v>1</v>
      </c>
      <c r="S9" s="79">
        <v>5</v>
      </c>
      <c r="T9" s="80">
        <f>IFERROR(R9/(P9),"-")</f>
        <v>0.1</v>
      </c>
      <c r="U9" s="186"/>
      <c r="V9" s="82">
        <v>3</v>
      </c>
      <c r="W9" s="80">
        <f>IF(P9=0,"-",V9/P9)</f>
        <v>0.3</v>
      </c>
      <c r="X9" s="185">
        <v>28000</v>
      </c>
      <c r="Y9" s="186">
        <f>IFERROR(X9/P9,"-")</f>
        <v>2800</v>
      </c>
      <c r="Z9" s="186">
        <f>IFERROR(X9/V9,"-")</f>
        <v>9333.3333333333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2</v>
      </c>
      <c r="BF9" s="111">
        <f>IF(P9=0,"",IF(BE9=0,"",(BE9/P9)))</f>
        <v>0.2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7</v>
      </c>
      <c r="BO9" s="118">
        <f>IF(P9=0,"",IF(BN9=0,"",(BN9/P9)))</f>
        <v>0.7</v>
      </c>
      <c r="BP9" s="119">
        <v>3</v>
      </c>
      <c r="BQ9" s="120">
        <f>IFERROR(BP9/BN9,"-")</f>
        <v>0.42857142857143</v>
      </c>
      <c r="BR9" s="121">
        <v>107000</v>
      </c>
      <c r="BS9" s="122">
        <f>IFERROR(BR9/BN9,"-")</f>
        <v>15285.714285714</v>
      </c>
      <c r="BT9" s="123"/>
      <c r="BU9" s="123"/>
      <c r="BV9" s="123">
        <v>3</v>
      </c>
      <c r="BW9" s="124">
        <v>1</v>
      </c>
      <c r="BX9" s="125">
        <f>IF(P9=0,"",IF(BW9=0,"",(BW9/P9)))</f>
        <v>0.1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3</v>
      </c>
      <c r="CP9" s="139">
        <v>28000</v>
      </c>
      <c r="CQ9" s="139">
        <v>79000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0.62962962962963</v>
      </c>
      <c r="B10" s="189" t="s">
        <v>240</v>
      </c>
      <c r="C10" s="189" t="s">
        <v>241</v>
      </c>
      <c r="D10" s="189" t="s">
        <v>235</v>
      </c>
      <c r="E10" s="189"/>
      <c r="F10" s="189" t="s">
        <v>236</v>
      </c>
      <c r="G10" s="88" t="s">
        <v>242</v>
      </c>
      <c r="H10" s="88" t="s">
        <v>238</v>
      </c>
      <c r="I10" s="190" t="s">
        <v>98</v>
      </c>
      <c r="J10" s="180">
        <v>54000</v>
      </c>
      <c r="K10" s="79">
        <v>3</v>
      </c>
      <c r="L10" s="79">
        <v>0</v>
      </c>
      <c r="M10" s="79">
        <v>5</v>
      </c>
      <c r="N10" s="89">
        <v>3</v>
      </c>
      <c r="O10" s="90">
        <v>0</v>
      </c>
      <c r="P10" s="91">
        <f>N10+O10</f>
        <v>3</v>
      </c>
      <c r="Q10" s="80">
        <f>IFERROR(P10/M10,"-")</f>
        <v>0.6</v>
      </c>
      <c r="R10" s="79">
        <v>0</v>
      </c>
      <c r="S10" s="79">
        <v>0</v>
      </c>
      <c r="T10" s="80">
        <f>IFERROR(R10/(P10),"-")</f>
        <v>0</v>
      </c>
      <c r="U10" s="186">
        <f>IFERROR(J10/SUM(N10:O11),"-")</f>
        <v>4909.0909090909</v>
      </c>
      <c r="V10" s="82">
        <v>0</v>
      </c>
      <c r="W10" s="80">
        <f>IF(P10=0,"-",V10/P10)</f>
        <v>0</v>
      </c>
      <c r="X10" s="185">
        <v>0</v>
      </c>
      <c r="Y10" s="186">
        <f>IFERROR(X10/P10,"-")</f>
        <v>0</v>
      </c>
      <c r="Z10" s="186" t="str">
        <f>IFERROR(X10/V10,"-")</f>
        <v>-</v>
      </c>
      <c r="AA10" s="180">
        <f>SUM(X10:X11)-SUM(J10:J11)</f>
        <v>-20000</v>
      </c>
      <c r="AB10" s="83">
        <f>SUM(X10:X11)/SUM(J10:J11)</f>
        <v>0.62962962962963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0.33333333333333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2</v>
      </c>
      <c r="AW10" s="105">
        <f>IF(P10=0,"",IF(AV10=0,"",(AV10/P10)))</f>
        <v>0.66666666666667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>
        <f>IF(P10=0,"",IF(BN10=0,"",(BN10/P10)))</f>
        <v>0</v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243</v>
      </c>
      <c r="C11" s="189"/>
      <c r="D11" s="189"/>
      <c r="E11" s="189"/>
      <c r="F11" s="189" t="s">
        <v>77</v>
      </c>
      <c r="G11" s="88"/>
      <c r="H11" s="88"/>
      <c r="I11" s="88"/>
      <c r="J11" s="180"/>
      <c r="K11" s="79">
        <v>35</v>
      </c>
      <c r="L11" s="79">
        <v>24</v>
      </c>
      <c r="M11" s="79">
        <v>1</v>
      </c>
      <c r="N11" s="89">
        <v>7</v>
      </c>
      <c r="O11" s="90">
        <v>1</v>
      </c>
      <c r="P11" s="91">
        <f>N11+O11</f>
        <v>8</v>
      </c>
      <c r="Q11" s="80">
        <f>IFERROR(P11/M11,"-")</f>
        <v>8</v>
      </c>
      <c r="R11" s="79">
        <v>1</v>
      </c>
      <c r="S11" s="79">
        <v>2</v>
      </c>
      <c r="T11" s="80">
        <f>IFERROR(R11/(P11),"-")</f>
        <v>0.125</v>
      </c>
      <c r="U11" s="186"/>
      <c r="V11" s="82">
        <v>3</v>
      </c>
      <c r="W11" s="80">
        <f>IF(P11=0,"-",V11/P11)</f>
        <v>0.375</v>
      </c>
      <c r="X11" s="185">
        <v>34000</v>
      </c>
      <c r="Y11" s="186">
        <f>IFERROR(X11/P11,"-")</f>
        <v>4250</v>
      </c>
      <c r="Z11" s="186">
        <f>IFERROR(X11/V11,"-")</f>
        <v>11333.333333333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4</v>
      </c>
      <c r="BF11" s="111">
        <f>IF(P11=0,"",IF(BE11=0,"",(BE11/P11)))</f>
        <v>0.5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4</v>
      </c>
      <c r="BO11" s="118">
        <f>IF(P11=0,"",IF(BN11=0,"",(BN11/P11)))</f>
        <v>0.5</v>
      </c>
      <c r="BP11" s="119">
        <v>3</v>
      </c>
      <c r="BQ11" s="120">
        <f>IFERROR(BP11/BN11,"-")</f>
        <v>0.75</v>
      </c>
      <c r="BR11" s="121">
        <v>83000</v>
      </c>
      <c r="BS11" s="122">
        <f>IFERROR(BR11/BN11,"-")</f>
        <v>20750</v>
      </c>
      <c r="BT11" s="123">
        <v>1</v>
      </c>
      <c r="BU11" s="123"/>
      <c r="BV11" s="123">
        <v>2</v>
      </c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3</v>
      </c>
      <c r="CP11" s="139">
        <v>34000</v>
      </c>
      <c r="CQ11" s="139">
        <v>49000</v>
      </c>
      <c r="CR11" s="139">
        <v>3000</v>
      </c>
      <c r="CS11" s="140" t="str">
        <f>IF(AND(CQ11=0,CR11=0),"",IF(AND(CQ11&lt;=100000,CR11&lt;=100000),"",IF(CQ11/CP11&gt;0.7,"男高",IF(CR11/CP11&gt;0.7,"女高",""))))</f>
        <v/>
      </c>
    </row>
    <row r="12" spans="1:98">
      <c r="A12" s="30"/>
      <c r="B12" s="85"/>
      <c r="C12" s="86"/>
      <c r="D12" s="86"/>
      <c r="E12" s="86"/>
      <c r="F12" s="87"/>
      <c r="G12" s="88"/>
      <c r="H12" s="88"/>
      <c r="I12" s="88"/>
      <c r="J12" s="181"/>
      <c r="K12" s="34"/>
      <c r="L12" s="34"/>
      <c r="M12" s="31"/>
      <c r="N12" s="23"/>
      <c r="O12" s="23"/>
      <c r="P12" s="23"/>
      <c r="Q12" s="32"/>
      <c r="R12" s="32"/>
      <c r="S12" s="23"/>
      <c r="T12" s="32"/>
      <c r="U12" s="187"/>
      <c r="V12" s="25"/>
      <c r="W12" s="25"/>
      <c r="X12" s="187"/>
      <c r="Y12" s="187"/>
      <c r="Z12" s="187"/>
      <c r="AA12" s="187"/>
      <c r="AB12" s="33"/>
      <c r="AC12" s="57"/>
      <c r="AD12" s="61"/>
      <c r="AE12" s="62"/>
      <c r="AF12" s="61"/>
      <c r="AG12" s="65"/>
      <c r="AH12" s="66"/>
      <c r="AI12" s="67"/>
      <c r="AJ12" s="68"/>
      <c r="AK12" s="68"/>
      <c r="AL12" s="68"/>
      <c r="AM12" s="61"/>
      <c r="AN12" s="62"/>
      <c r="AO12" s="61"/>
      <c r="AP12" s="65"/>
      <c r="AQ12" s="66"/>
      <c r="AR12" s="67"/>
      <c r="AS12" s="68"/>
      <c r="AT12" s="68"/>
      <c r="AU12" s="68"/>
      <c r="AV12" s="61"/>
      <c r="AW12" s="62"/>
      <c r="AX12" s="61"/>
      <c r="AY12" s="65"/>
      <c r="AZ12" s="66"/>
      <c r="BA12" s="67"/>
      <c r="BB12" s="68"/>
      <c r="BC12" s="68"/>
      <c r="BD12" s="68"/>
      <c r="BE12" s="61"/>
      <c r="BF12" s="62"/>
      <c r="BG12" s="61"/>
      <c r="BH12" s="65"/>
      <c r="BI12" s="66"/>
      <c r="BJ12" s="67"/>
      <c r="BK12" s="68"/>
      <c r="BL12" s="68"/>
      <c r="BM12" s="68"/>
      <c r="BN12" s="63"/>
      <c r="BO12" s="64"/>
      <c r="BP12" s="61"/>
      <c r="BQ12" s="65"/>
      <c r="BR12" s="66"/>
      <c r="BS12" s="67"/>
      <c r="BT12" s="68"/>
      <c r="BU12" s="68"/>
      <c r="BV12" s="68"/>
      <c r="BW12" s="63"/>
      <c r="BX12" s="64"/>
      <c r="BY12" s="61"/>
      <c r="BZ12" s="65"/>
      <c r="CA12" s="66"/>
      <c r="CB12" s="67"/>
      <c r="CC12" s="68"/>
      <c r="CD12" s="68"/>
      <c r="CE12" s="68"/>
      <c r="CF12" s="63"/>
      <c r="CG12" s="64"/>
      <c r="CH12" s="61"/>
      <c r="CI12" s="65"/>
      <c r="CJ12" s="66"/>
      <c r="CK12" s="67"/>
      <c r="CL12" s="68"/>
      <c r="CM12" s="68"/>
      <c r="CN12" s="68"/>
      <c r="CO12" s="69"/>
      <c r="CP12" s="66"/>
      <c r="CQ12" s="66"/>
      <c r="CR12" s="66"/>
      <c r="CS12" s="70"/>
    </row>
    <row r="13" spans="1:98">
      <c r="A13" s="30"/>
      <c r="B13" s="37"/>
      <c r="C13" s="21"/>
      <c r="D13" s="21"/>
      <c r="E13" s="21"/>
      <c r="F13" s="22"/>
      <c r="G13" s="36"/>
      <c r="H13" s="36"/>
      <c r="I13" s="73"/>
      <c r="J13" s="182"/>
      <c r="K13" s="34"/>
      <c r="L13" s="34"/>
      <c r="M13" s="31"/>
      <c r="N13" s="23"/>
      <c r="O13" s="23"/>
      <c r="P13" s="23"/>
      <c r="Q13" s="32"/>
      <c r="R13" s="32"/>
      <c r="S13" s="23"/>
      <c r="T13" s="32"/>
      <c r="U13" s="187"/>
      <c r="V13" s="25"/>
      <c r="W13" s="25"/>
      <c r="X13" s="187"/>
      <c r="Y13" s="187"/>
      <c r="Z13" s="187"/>
      <c r="AA13" s="187"/>
      <c r="AB13" s="33"/>
      <c r="AC13" s="59"/>
      <c r="AD13" s="61"/>
      <c r="AE13" s="62"/>
      <c r="AF13" s="61"/>
      <c r="AG13" s="65"/>
      <c r="AH13" s="66"/>
      <c r="AI13" s="67"/>
      <c r="AJ13" s="68"/>
      <c r="AK13" s="68"/>
      <c r="AL13" s="68"/>
      <c r="AM13" s="61"/>
      <c r="AN13" s="62"/>
      <c r="AO13" s="61"/>
      <c r="AP13" s="65"/>
      <c r="AQ13" s="66"/>
      <c r="AR13" s="67"/>
      <c r="AS13" s="68"/>
      <c r="AT13" s="68"/>
      <c r="AU13" s="68"/>
      <c r="AV13" s="61"/>
      <c r="AW13" s="62"/>
      <c r="AX13" s="61"/>
      <c r="AY13" s="65"/>
      <c r="AZ13" s="66"/>
      <c r="BA13" s="67"/>
      <c r="BB13" s="68"/>
      <c r="BC13" s="68"/>
      <c r="BD13" s="68"/>
      <c r="BE13" s="61"/>
      <c r="BF13" s="62"/>
      <c r="BG13" s="61"/>
      <c r="BH13" s="65"/>
      <c r="BI13" s="66"/>
      <c r="BJ13" s="67"/>
      <c r="BK13" s="68"/>
      <c r="BL13" s="68"/>
      <c r="BM13" s="68"/>
      <c r="BN13" s="63"/>
      <c r="BO13" s="64"/>
      <c r="BP13" s="61"/>
      <c r="BQ13" s="65"/>
      <c r="BR13" s="66"/>
      <c r="BS13" s="67"/>
      <c r="BT13" s="68"/>
      <c r="BU13" s="68"/>
      <c r="BV13" s="68"/>
      <c r="BW13" s="63"/>
      <c r="BX13" s="64"/>
      <c r="BY13" s="61"/>
      <c r="BZ13" s="65"/>
      <c r="CA13" s="66"/>
      <c r="CB13" s="67"/>
      <c r="CC13" s="68"/>
      <c r="CD13" s="68"/>
      <c r="CE13" s="68"/>
      <c r="CF13" s="63"/>
      <c r="CG13" s="64"/>
      <c r="CH13" s="61"/>
      <c r="CI13" s="65"/>
      <c r="CJ13" s="66"/>
      <c r="CK13" s="67"/>
      <c r="CL13" s="68"/>
      <c r="CM13" s="68"/>
      <c r="CN13" s="68"/>
      <c r="CO13" s="69"/>
      <c r="CP13" s="66"/>
      <c r="CQ13" s="66"/>
      <c r="CR13" s="66"/>
      <c r="CS13" s="70"/>
    </row>
    <row r="14" spans="1:98">
      <c r="A14" s="19">
        <f>AB14</f>
        <v>0.14795918367347</v>
      </c>
      <c r="B14" s="39"/>
      <c r="C14" s="39"/>
      <c r="D14" s="39"/>
      <c r="E14" s="39"/>
      <c r="F14" s="39"/>
      <c r="G14" s="40" t="s">
        <v>244</v>
      </c>
      <c r="H14" s="40"/>
      <c r="I14" s="40"/>
      <c r="J14" s="183">
        <f>SUM(J6:J13)</f>
        <v>588000</v>
      </c>
      <c r="K14" s="41">
        <f>SUM(K6:K13)</f>
        <v>215</v>
      </c>
      <c r="L14" s="41">
        <f>SUM(L6:L13)</f>
        <v>92</v>
      </c>
      <c r="M14" s="41">
        <f>SUM(M6:M13)</f>
        <v>116</v>
      </c>
      <c r="N14" s="41">
        <f>SUM(N6:N13)</f>
        <v>42</v>
      </c>
      <c r="O14" s="41">
        <f>SUM(O6:O13)</f>
        <v>1</v>
      </c>
      <c r="P14" s="41">
        <f>SUM(P6:P13)</f>
        <v>43</v>
      </c>
      <c r="Q14" s="42">
        <f>IFERROR(P14/M14,"-")</f>
        <v>0.37068965517241</v>
      </c>
      <c r="R14" s="76">
        <f>SUM(R6:R13)</f>
        <v>4</v>
      </c>
      <c r="S14" s="76">
        <f>SUM(S6:S13)</f>
        <v>16</v>
      </c>
      <c r="T14" s="42">
        <f>IFERROR(R14/P14,"-")</f>
        <v>0.093023255813953</v>
      </c>
      <c r="U14" s="188">
        <f>IFERROR(J14/P14,"-")</f>
        <v>13674.418604651</v>
      </c>
      <c r="V14" s="44">
        <f>SUM(V6:V13)</f>
        <v>12</v>
      </c>
      <c r="W14" s="42">
        <f>IFERROR(V14/P14,"-")</f>
        <v>0.27906976744186</v>
      </c>
      <c r="X14" s="183">
        <f>SUM(X6:X13)</f>
        <v>87000</v>
      </c>
      <c r="Y14" s="183">
        <f>IFERROR(X14/P14,"-")</f>
        <v>2023.2558139535</v>
      </c>
      <c r="Z14" s="183">
        <f>IFERROR(X14/V14,"-")</f>
        <v>7250</v>
      </c>
      <c r="AA14" s="183">
        <f>X14-J14</f>
        <v>-501000</v>
      </c>
      <c r="AB14" s="45">
        <f>X14/J14</f>
        <v>0.14795918367347</v>
      </c>
      <c r="AC14" s="58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245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0.29487179487179</v>
      </c>
      <c r="B6" s="189" t="s">
        <v>246</v>
      </c>
      <c r="C6" s="189" t="s">
        <v>247</v>
      </c>
      <c r="D6" s="189" t="s">
        <v>248</v>
      </c>
      <c r="E6" s="189" t="s">
        <v>249</v>
      </c>
      <c r="F6" s="189" t="s">
        <v>250</v>
      </c>
      <c r="G6" s="88" t="s">
        <v>251</v>
      </c>
      <c r="H6" s="88" t="s">
        <v>252</v>
      </c>
      <c r="I6" s="88" t="s">
        <v>253</v>
      </c>
      <c r="J6" s="180">
        <v>78000</v>
      </c>
      <c r="K6" s="79">
        <v>0</v>
      </c>
      <c r="L6" s="79">
        <v>0</v>
      </c>
      <c r="M6" s="79">
        <v>9</v>
      </c>
      <c r="N6" s="89">
        <v>0</v>
      </c>
      <c r="O6" s="90">
        <v>0</v>
      </c>
      <c r="P6" s="91">
        <f>N6+O6</f>
        <v>0</v>
      </c>
      <c r="Q6" s="80">
        <f>IFERROR(P6/M6,"-")</f>
        <v>0</v>
      </c>
      <c r="R6" s="79">
        <v>0</v>
      </c>
      <c r="S6" s="79">
        <v>0</v>
      </c>
      <c r="T6" s="80" t="str">
        <f>IFERROR(R6/(P6),"-")</f>
        <v>-</v>
      </c>
      <c r="U6" s="186">
        <f>IFERROR(J6/SUM(N6:O7),"-")</f>
        <v>4333.3333333333</v>
      </c>
      <c r="V6" s="82">
        <v>0</v>
      </c>
      <c r="W6" s="80" t="str">
        <f>IF(P6=0,"-",V6/P6)</f>
        <v>-</v>
      </c>
      <c r="X6" s="185">
        <v>0</v>
      </c>
      <c r="Y6" s="186" t="str">
        <f>IFERROR(X6/P6,"-")</f>
        <v>-</v>
      </c>
      <c r="Z6" s="186" t="str">
        <f>IFERROR(X6/V6,"-")</f>
        <v>-</v>
      </c>
      <c r="AA6" s="180">
        <f>SUM(X6:X7)-SUM(J6:J7)</f>
        <v>-55000</v>
      </c>
      <c r="AB6" s="83">
        <f>SUM(X6:X7)/SUM(J6:J7)</f>
        <v>0.29487179487179</v>
      </c>
      <c r="AC6" s="77"/>
      <c r="AD6" s="92"/>
      <c r="AE6" s="93" t="str">
        <f>IF(P6=0,"",IF(AD6=0,"",(AD6/P6)))</f>
        <v/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 t="str">
        <f>IF(P6=0,"",IF(AM6=0,"",(AM6/P6)))</f>
        <v/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 t="str">
        <f>IF(P6=0,"",IF(AV6=0,"",(AV6/P6)))</f>
        <v/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 t="str">
        <f>IF(P6=0,"",IF(BE6=0,"",(BE6/P6)))</f>
        <v/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/>
      <c r="BO6" s="118" t="str">
        <f>IF(P6=0,"",IF(BN6=0,"",(BN6/P6)))</f>
        <v/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 t="str">
        <f>IF(P6=0,"",IF(BW6=0,"",(BW6/P6)))</f>
        <v/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 t="str">
        <f>IF(P6=0,"",IF(CF6=0,"",(CF6/P6)))</f>
        <v/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254</v>
      </c>
      <c r="C7" s="189"/>
      <c r="D7" s="189"/>
      <c r="E7" s="189"/>
      <c r="F7" s="189" t="s">
        <v>77</v>
      </c>
      <c r="G7" s="88"/>
      <c r="H7" s="88"/>
      <c r="I7" s="88"/>
      <c r="J7" s="180"/>
      <c r="K7" s="79">
        <v>75</v>
      </c>
      <c r="L7" s="79">
        <v>59</v>
      </c>
      <c r="M7" s="79">
        <v>36</v>
      </c>
      <c r="N7" s="89">
        <v>18</v>
      </c>
      <c r="O7" s="90">
        <v>0</v>
      </c>
      <c r="P7" s="91">
        <f>N7+O7</f>
        <v>18</v>
      </c>
      <c r="Q7" s="80">
        <f>IFERROR(P7/M7,"-")</f>
        <v>0.5</v>
      </c>
      <c r="R7" s="79">
        <v>2</v>
      </c>
      <c r="S7" s="79">
        <v>3</v>
      </c>
      <c r="T7" s="80">
        <f>IFERROR(R7/(P7),"-")</f>
        <v>0.11111111111111</v>
      </c>
      <c r="U7" s="186"/>
      <c r="V7" s="82">
        <v>1</v>
      </c>
      <c r="W7" s="80">
        <f>IF(P7=0,"-",V7/P7)</f>
        <v>0.055555555555556</v>
      </c>
      <c r="X7" s="185">
        <v>23000</v>
      </c>
      <c r="Y7" s="186">
        <f>IFERROR(X7/P7,"-")</f>
        <v>1277.7777777778</v>
      </c>
      <c r="Z7" s="186">
        <f>IFERROR(X7/V7,"-")</f>
        <v>23000</v>
      </c>
      <c r="AA7" s="180"/>
      <c r="AB7" s="83"/>
      <c r="AC7" s="77"/>
      <c r="AD7" s="92">
        <v>4</v>
      </c>
      <c r="AE7" s="93">
        <f>IF(P7=0,"",IF(AD7=0,"",(AD7/P7)))</f>
        <v>0.22222222222222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3</v>
      </c>
      <c r="AN7" s="99">
        <f>IF(P7=0,"",IF(AM7=0,"",(AM7/P7)))</f>
        <v>0.16666666666667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2</v>
      </c>
      <c r="AW7" s="105">
        <f>IF(P7=0,"",IF(AV7=0,"",(AV7/P7)))</f>
        <v>0.11111111111111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2</v>
      </c>
      <c r="BF7" s="111">
        <f>IF(P7=0,"",IF(BE7=0,"",(BE7/P7)))</f>
        <v>0.11111111111111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7</v>
      </c>
      <c r="BO7" s="118">
        <f>IF(P7=0,"",IF(BN7=0,"",(BN7/P7)))</f>
        <v>0.38888888888889</v>
      </c>
      <c r="BP7" s="119">
        <v>1</v>
      </c>
      <c r="BQ7" s="120">
        <f>IFERROR(BP7/BN7,"-")</f>
        <v>0.14285714285714</v>
      </c>
      <c r="BR7" s="121">
        <v>23000</v>
      </c>
      <c r="BS7" s="122">
        <f>IFERROR(BR7/BN7,"-")</f>
        <v>3285.7142857143</v>
      </c>
      <c r="BT7" s="123"/>
      <c r="BU7" s="123"/>
      <c r="BV7" s="123">
        <v>1</v>
      </c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23000</v>
      </c>
      <c r="CQ7" s="139">
        <v>23000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</v>
      </c>
      <c r="B8" s="189" t="s">
        <v>255</v>
      </c>
      <c r="C8" s="189" t="s">
        <v>241</v>
      </c>
      <c r="D8" s="189" t="s">
        <v>248</v>
      </c>
      <c r="E8" s="189" t="s">
        <v>256</v>
      </c>
      <c r="F8" s="189" t="s">
        <v>250</v>
      </c>
      <c r="G8" s="88" t="s">
        <v>257</v>
      </c>
      <c r="H8" s="88" t="s">
        <v>258</v>
      </c>
      <c r="I8" s="88" t="s">
        <v>259</v>
      </c>
      <c r="J8" s="180">
        <v>78000</v>
      </c>
      <c r="K8" s="79">
        <v>0</v>
      </c>
      <c r="L8" s="79">
        <v>0</v>
      </c>
      <c r="M8" s="79">
        <v>6</v>
      </c>
      <c r="N8" s="89">
        <v>0</v>
      </c>
      <c r="O8" s="90">
        <v>0</v>
      </c>
      <c r="P8" s="91">
        <f>N8+O8</f>
        <v>0</v>
      </c>
      <c r="Q8" s="80">
        <f>IFERROR(P8/M8,"-")</f>
        <v>0</v>
      </c>
      <c r="R8" s="79">
        <v>0</v>
      </c>
      <c r="S8" s="79">
        <v>0</v>
      </c>
      <c r="T8" s="80" t="str">
        <f>IFERROR(R8/(P8),"-")</f>
        <v>-</v>
      </c>
      <c r="U8" s="186">
        <f>IFERROR(J8/SUM(N8:O9),"-")</f>
        <v>11142.857142857</v>
      </c>
      <c r="V8" s="82">
        <v>0</v>
      </c>
      <c r="W8" s="80" t="str">
        <f>IF(P8=0,"-",V8/P8)</f>
        <v>-</v>
      </c>
      <c r="X8" s="185">
        <v>0</v>
      </c>
      <c r="Y8" s="186" t="str">
        <f>IFERROR(X8/P8,"-")</f>
        <v>-</v>
      </c>
      <c r="Z8" s="186" t="str">
        <f>IFERROR(X8/V8,"-")</f>
        <v>-</v>
      </c>
      <c r="AA8" s="180">
        <f>SUM(X8:X9)-SUM(J8:J9)</f>
        <v>-78000</v>
      </c>
      <c r="AB8" s="83">
        <f>SUM(X8:X9)/SUM(J8:J9)</f>
        <v>0</v>
      </c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260</v>
      </c>
      <c r="C9" s="189"/>
      <c r="D9" s="189"/>
      <c r="E9" s="189"/>
      <c r="F9" s="189" t="s">
        <v>77</v>
      </c>
      <c r="G9" s="88"/>
      <c r="H9" s="88"/>
      <c r="I9" s="88"/>
      <c r="J9" s="180"/>
      <c r="K9" s="79">
        <v>17</v>
      </c>
      <c r="L9" s="79">
        <v>11</v>
      </c>
      <c r="M9" s="79">
        <v>4</v>
      </c>
      <c r="N9" s="89">
        <v>7</v>
      </c>
      <c r="O9" s="90">
        <v>0</v>
      </c>
      <c r="P9" s="91">
        <f>N9+O9</f>
        <v>7</v>
      </c>
      <c r="Q9" s="80">
        <f>IFERROR(P9/M9,"-")</f>
        <v>1.75</v>
      </c>
      <c r="R9" s="79">
        <v>0</v>
      </c>
      <c r="S9" s="79">
        <v>1</v>
      </c>
      <c r="T9" s="80">
        <f>IFERROR(R9/(P9),"-")</f>
        <v>0</v>
      </c>
      <c r="U9" s="186"/>
      <c r="V9" s="82">
        <v>0</v>
      </c>
      <c r="W9" s="80">
        <f>IF(P9=0,"-",V9/P9)</f>
        <v>0</v>
      </c>
      <c r="X9" s="185">
        <v>0</v>
      </c>
      <c r="Y9" s="186">
        <f>IFERROR(X9/P9,"-")</f>
        <v>0</v>
      </c>
      <c r="Z9" s="186" t="str">
        <f>IFERROR(X9/V9,"-")</f>
        <v>-</v>
      </c>
      <c r="AA9" s="180"/>
      <c r="AB9" s="83"/>
      <c r="AC9" s="77"/>
      <c r="AD9" s="92">
        <v>1</v>
      </c>
      <c r="AE9" s="93">
        <f>IF(P9=0,"",IF(AD9=0,"",(AD9/P9)))</f>
        <v>0.14285714285714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0.14285714285714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4</v>
      </c>
      <c r="BO9" s="118">
        <f>IF(P9=0,"",IF(BN9=0,"",(BN9/P9)))</f>
        <v>0.57142857142857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1</v>
      </c>
      <c r="BX9" s="125">
        <f>IF(P9=0,"",IF(BW9=0,"",(BW9/P9)))</f>
        <v>0.14285714285714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18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187"/>
      <c r="V10" s="25"/>
      <c r="W10" s="25"/>
      <c r="X10" s="187"/>
      <c r="Y10" s="187"/>
      <c r="Z10" s="187"/>
      <c r="AA10" s="18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18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187"/>
      <c r="V11" s="25"/>
      <c r="W11" s="25"/>
      <c r="X11" s="187"/>
      <c r="Y11" s="187"/>
      <c r="Z11" s="187"/>
      <c r="AA11" s="18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0.1474358974359</v>
      </c>
      <c r="B12" s="39"/>
      <c r="C12" s="39"/>
      <c r="D12" s="39"/>
      <c r="E12" s="39"/>
      <c r="F12" s="39"/>
      <c r="G12" s="40" t="s">
        <v>261</v>
      </c>
      <c r="H12" s="40"/>
      <c r="I12" s="40"/>
      <c r="J12" s="183">
        <f>SUM(J6:J11)</f>
        <v>156000</v>
      </c>
      <c r="K12" s="41">
        <f>SUM(K6:K11)</f>
        <v>92</v>
      </c>
      <c r="L12" s="41">
        <f>SUM(L6:L11)</f>
        <v>70</v>
      </c>
      <c r="M12" s="41">
        <f>SUM(M6:M11)</f>
        <v>55</v>
      </c>
      <c r="N12" s="41">
        <f>SUM(N6:N11)</f>
        <v>25</v>
      </c>
      <c r="O12" s="41">
        <f>SUM(O6:O11)</f>
        <v>0</v>
      </c>
      <c r="P12" s="41">
        <f>SUM(P6:P11)</f>
        <v>25</v>
      </c>
      <c r="Q12" s="42">
        <f>IFERROR(P12/M12,"-")</f>
        <v>0.45454545454545</v>
      </c>
      <c r="R12" s="76">
        <f>SUM(R6:R11)</f>
        <v>2</v>
      </c>
      <c r="S12" s="76">
        <f>SUM(S6:S11)</f>
        <v>4</v>
      </c>
      <c r="T12" s="42">
        <f>IFERROR(R12/P12,"-")</f>
        <v>0.08</v>
      </c>
      <c r="U12" s="188">
        <f>IFERROR(J12/P12,"-")</f>
        <v>6240</v>
      </c>
      <c r="V12" s="44">
        <f>SUM(V6:V11)</f>
        <v>1</v>
      </c>
      <c r="W12" s="42">
        <f>IFERROR(V12/P12,"-")</f>
        <v>0.04</v>
      </c>
      <c r="X12" s="183">
        <f>SUM(X6:X11)</f>
        <v>23000</v>
      </c>
      <c r="Y12" s="183">
        <f>IFERROR(X12/P12,"-")</f>
        <v>920</v>
      </c>
      <c r="Z12" s="183">
        <f>IFERROR(X12/V12,"-")</f>
        <v>23000</v>
      </c>
      <c r="AA12" s="183">
        <f>X12-J12</f>
        <v>-133000</v>
      </c>
      <c r="AB12" s="45">
        <f>X12/J12</f>
        <v>0.1474358974359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