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<sst xmlns="http://schemas.openxmlformats.org/spreadsheetml/2006/main" uniqueCount="269">
  <si>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</si>
  <si>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</si>
  <si>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</si>
  <si>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</si>
  <si>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</si>
  <si>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</si>
  <si>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</si>
  <si>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</si>
  <si>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</si>
  <si>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</si>
  <si>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</si>
  <si>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</si>
  <si>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</si>
  <si>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</si>
  <si>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</si>
  <si>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</si>
  <si>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</si>
  <si>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</si>
  <si>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</si>
  <si>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</si>
  <si>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</si>
  <si>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</si>
  <si>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</si>
  <si>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</si>
  <si>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</si>
  <si>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</si>
  <si>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</si>
  <si>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</si>
  <si>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</si>
  <si>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</si>
  <si>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</si>
  <si>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</si>
  <si>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</si>
  <si>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</si>
  <si>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</si>
  <si>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</si>
  <si>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</si>
  <si>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</si>
  <si>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</si>
  <si>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</si>
  <si>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</si>
  <si>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</si>
  <si>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</si>
  <si>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</si>
  <si>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</si>
  <si>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</si>
  <si>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</si>
  <si>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</si>
  <si>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</si>
  <si>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</si>
  <si>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</si>
  <si>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</si>
  <si>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</si>
  <si>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</si>
  <si>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</si>
  <si>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</si>
  <si>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</si>
  <si>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</si>
  <si>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</si>
  <si>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</si>
  <si>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</si>
  <si>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</si>
  <si>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np1576</t>
  </si>
  <si>
    <t>右女３</t>
  </si>
  <si>
    <t>女性から逆指名</t>
  </si>
  <si>
    <t>lp03_a</t>
  </si>
  <si>
    <t>スポニチ関東</t>
  </si>
  <si>
    <t>4C終面全5段</t>
  </si>
  <si>
    <t>6月09日(日)</t>
  </si>
  <si>
    <t>np1577</t>
  </si>
  <si>
    <t>スポニチ関西</t>
  </si>
  <si>
    <t>np1578</t>
  </si>
  <si>
    <t>スポニチ西部</t>
  </si>
  <si>
    <t>np1579</t>
  </si>
  <si>
    <t>スポニチ北海道</t>
  </si>
  <si>
    <t>np1580</t>
  </si>
  <si>
    <t>(空電共通)</t>
  </si>
  <si>
    <t>空電</t>
  </si>
  <si>
    <t>空電 (共通)</t>
  </si>
  <si>
    <t>np1581</t>
  </si>
  <si>
    <t>C版</t>
  </si>
  <si>
    <t>ニッカン関東</t>
  </si>
  <si>
    <t>6月08日(土)</t>
  </si>
  <si>
    <t>np1582</t>
  </si>
  <si>
    <t>np1583</t>
  </si>
  <si>
    <t>黒：右女３</t>
  </si>
  <si>
    <t>75「一人で飲まないで。恋人作って一緒に飲もう」</t>
  </si>
  <si>
    <t>サンスポ関東</t>
  </si>
  <si>
    <t>半2段・半3段つかみ10段保証</t>
  </si>
  <si>
    <t>1～10日</t>
  </si>
  <si>
    <t>np1584</t>
  </si>
  <si>
    <t>77「出会い系使ってみたいけど、携帯メールが苦手という方」</t>
  </si>
  <si>
    <t>11～20日</t>
  </si>
  <si>
    <t>np1585</t>
  </si>
  <si>
    <t>78「50代の70%が出会い系〇〇を使っている」</t>
  </si>
  <si>
    <t>21～31日</t>
  </si>
  <si>
    <t>np1586</t>
  </si>
  <si>
    <t>np1587</t>
  </si>
  <si>
    <t>サンスポ関西</t>
  </si>
  <si>
    <t>np1588</t>
  </si>
  <si>
    <t>np1589</t>
  </si>
  <si>
    <t>np1590</t>
  </si>
  <si>
    <t>np1591</t>
  </si>
  <si>
    <t>半2段つかみ20段保証</t>
  </si>
  <si>
    <t>20段保証</t>
  </si>
  <si>
    <t>np1592</t>
  </si>
  <si>
    <t>76「オシャレ不要！！オッサンは中身で勝負」</t>
  </si>
  <si>
    <t>np1593</t>
  </si>
  <si>
    <t>np1594</t>
  </si>
  <si>
    <t>女性からナンパしてほしい・・・</t>
  </si>
  <si>
    <t>np1595</t>
  </si>
  <si>
    <t>np1596</t>
  </si>
  <si>
    <t>ニッカン北海道</t>
  </si>
  <si>
    <t>半2段つかみ10回以上</t>
  </si>
  <si>
    <t>np1597</t>
  </si>
  <si>
    <t>np1598</t>
  </si>
  <si>
    <t>np1599</t>
  </si>
  <si>
    <t>np1600</t>
  </si>
  <si>
    <t>スポーツ報知関東</t>
  </si>
  <si>
    <t>np1601</t>
  </si>
  <si>
    <t>半3段つかみ20段保証</t>
  </si>
  <si>
    <t>np1602</t>
  </si>
  <si>
    <t>半5段つかみ20段保証</t>
  </si>
  <si>
    <t>np1603</t>
  </si>
  <si>
    <t>np1604</t>
  </si>
  <si>
    <t>東スポ 8回セット</t>
  </si>
  <si>
    <t>半2段金土</t>
  </si>
  <si>
    <t>6/1～</t>
  </si>
  <si>
    <t>np1605</t>
  </si>
  <si>
    <t>np1606</t>
  </si>
  <si>
    <t>np1607</t>
  </si>
  <si>
    <t>np1608</t>
  </si>
  <si>
    <t>丸コメント風版</t>
  </si>
  <si>
    <t>利用者急増で盛り上がりを見せる高齢者恋愛サービス。</t>
  </si>
  <si>
    <t>全5段</t>
  </si>
  <si>
    <t>6月15日(土)</t>
  </si>
  <si>
    <t>np1609</t>
  </si>
  <si>
    <t>np1610</t>
  </si>
  <si>
    <t>なんと一度も利用した事がなかった男性がいた！</t>
  </si>
  <si>
    <t>np1611</t>
  </si>
  <si>
    <t>np1612</t>
  </si>
  <si>
    <t>黒：C版</t>
  </si>
  <si>
    <t>彼女50だけど、すごいんです</t>
  </si>
  <si>
    <t>6月16日(日)</t>
  </si>
  <si>
    <t>np1613</t>
  </si>
  <si>
    <t>np1614</t>
  </si>
  <si>
    <t>週末会える女性を探すなら◯◯</t>
  </si>
  <si>
    <t>6月22日(土)</t>
  </si>
  <si>
    <t>np1615</t>
  </si>
  <si>
    <t>np1616</t>
  </si>
  <si>
    <t>終面全5段</t>
  </si>
  <si>
    <t>np1617</t>
  </si>
  <si>
    <t>np1618</t>
  </si>
  <si>
    <t>6月02日(日)</t>
  </si>
  <si>
    <t>np1619</t>
  </si>
  <si>
    <t>np1620</t>
  </si>
  <si>
    <t>(新txt)女性から逆指名</t>
  </si>
  <si>
    <t>np1621</t>
  </si>
  <si>
    <t>np1622</t>
  </si>
  <si>
    <t>ニッカン関西</t>
  </si>
  <si>
    <t>np1623</t>
  </si>
  <si>
    <t>np1624</t>
  </si>
  <si>
    <t>np1625</t>
  </si>
  <si>
    <t>np1626</t>
  </si>
  <si>
    <t>ホントにこんなおばさんでもいいの？</t>
  </si>
  <si>
    <t>デイリースポーツ関西</t>
  </si>
  <si>
    <t>6月14日(金)</t>
  </si>
  <si>
    <t>np1627</t>
  </si>
  <si>
    <t>np1628</t>
  </si>
  <si>
    <t>黒：熟女版</t>
  </si>
  <si>
    <t>九スポ</t>
  </si>
  <si>
    <t>np1629</t>
  </si>
  <si>
    <t>np1630</t>
  </si>
  <si>
    <t>4C終面雑報</t>
  </si>
  <si>
    <t>6月01日(土)</t>
  </si>
  <si>
    <t>np1631</t>
  </si>
  <si>
    <t>np1632</t>
  </si>
  <si>
    <t>6月06日(木)</t>
  </si>
  <si>
    <t>np1633</t>
  </si>
  <si>
    <t>np1634</t>
  </si>
  <si>
    <t>記事</t>
  </si>
  <si>
    <t>4C記事枠</t>
  </si>
  <si>
    <t>np1635</t>
  </si>
  <si>
    <t>np1636</t>
  </si>
  <si>
    <t>np1637</t>
  </si>
  <si>
    <t>6月23日(日)</t>
  </si>
  <si>
    <t>np1638</t>
  </si>
  <si>
    <t>記事35「恋愛経験は不要！女性がリードしてくれます」</t>
  </si>
  <si>
    <t>6月29日(土)</t>
  </si>
  <si>
    <t>np1639</t>
  </si>
  <si>
    <t>共通</t>
  </si>
  <si>
    <t>np1640</t>
  </si>
  <si>
    <t>中京スポーツ</t>
  </si>
  <si>
    <t>np1641</t>
  </si>
  <si>
    <t>np1642</t>
  </si>
  <si>
    <t>np1643</t>
  </si>
  <si>
    <t>np1644</t>
  </si>
  <si>
    <t>道新スポーツ</t>
  </si>
  <si>
    <t>np1645</t>
  </si>
  <si>
    <t>(改)記事風版</t>
  </si>
  <si>
    <t>np1646</t>
  </si>
  <si>
    <t>雑誌版</t>
  </si>
  <si>
    <t>40代女性が恋愛リベンジ</t>
  </si>
  <si>
    <t>np1647</t>
  </si>
  <si>
    <t>献身交際。キュートな四十路妻。</t>
  </si>
  <si>
    <t>np1648</t>
  </si>
  <si>
    <t>清純そうな見た目キャッチ</t>
  </si>
  <si>
    <t>np1649</t>
  </si>
  <si>
    <t>新聞 TOTAL</t>
  </si>
  <si>
    <t>●雑誌 広告</t>
  </si>
  <si>
    <t>zw143</t>
  </si>
  <si>
    <t>光文社</t>
  </si>
  <si>
    <t>新50代</t>
  </si>
  <si>
    <t>lp03_l</t>
  </si>
  <si>
    <t>FLASH</t>
  </si>
  <si>
    <t>4C1P</t>
  </si>
  <si>
    <t>6月18日(火)</t>
  </si>
  <si>
    <t>zw144</t>
  </si>
  <si>
    <t>zw145</t>
  </si>
  <si>
    <t>扶桑社</t>
  </si>
  <si>
    <t>求む50歳以上の女性と恋愛・結婚したい男性</t>
  </si>
  <si>
    <t>Tvnavi</t>
  </si>
  <si>
    <t>(月間Tvnavi)①</t>
  </si>
  <si>
    <t>6月24日(月)</t>
  </si>
  <si>
    <t>zw146</t>
  </si>
  <si>
    <t>zw147</t>
  </si>
  <si>
    <t>もう50代の熟女だけど、試しに付き合ってみる？</t>
  </si>
  <si>
    <t>zw148</t>
  </si>
  <si>
    <t>zw149</t>
  </si>
  <si>
    <t>双葉社</t>
  </si>
  <si>
    <t>求む！５０歳以上の女性と…</t>
  </si>
  <si>
    <t>週刊大衆</t>
  </si>
  <si>
    <t>1C2P</t>
  </si>
  <si>
    <t>6月10日(月)</t>
  </si>
  <si>
    <t>zw150</t>
  </si>
  <si>
    <t>zw151</t>
  </si>
  <si>
    <t>交通タイムス社</t>
  </si>
  <si>
    <t>トラック魂</t>
  </si>
  <si>
    <t>zw152</t>
  </si>
  <si>
    <t>ac079</t>
  </si>
  <si>
    <t>CCG用(わくドキ漫画)</t>
  </si>
  <si>
    <t>週刊大衆.2W月（コミュニケーションガイド）</t>
  </si>
  <si>
    <t>2枠</t>
  </si>
  <si>
    <t>6月13日(木)</t>
  </si>
  <si>
    <t>ac080</t>
  </si>
  <si>
    <t>大洋図書</t>
  </si>
  <si>
    <t>2Pスポーツ新聞_v01_わくドキ(黒ギャル)</t>
  </si>
  <si>
    <t>lp03_f</t>
  </si>
  <si>
    <t>臨時増刊ラヴァーズ</t>
  </si>
  <si>
    <t>4C2P</t>
  </si>
  <si>
    <t>ac081</t>
  </si>
  <si>
    <t>雑誌 TOTAL</t>
  </si>
  <si>
    <t>●DVD 広告</t>
  </si>
  <si>
    <t>pw085</t>
  </si>
  <si>
    <t>インフォメディア</t>
  </si>
  <si>
    <t>DVD漫画けんじ</t>
  </si>
  <si>
    <t>A5、日版PB、540円、10万部</t>
  </si>
  <si>
    <t>lp07</t>
  </si>
  <si>
    <t>五十路妻 イキまくる絶頂の瞬間!</t>
  </si>
  <si>
    <t>DVD対向4C1P</t>
  </si>
  <si>
    <t>6月11日(火)</t>
  </si>
  <si>
    <t>pw086</t>
  </si>
  <si>
    <t>pw087</t>
  </si>
  <si>
    <t>ダイアプレス</t>
  </si>
  <si>
    <t>ロシアの妖精</t>
  </si>
  <si>
    <t>DVD袋表4C</t>
  </si>
  <si>
    <t>6月26日(水)</t>
  </si>
  <si>
    <t>pw088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</si>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</sst>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74</v>
      </c>
      <c r="D6" s="180">
        <v>6330000</v>
      </c>
      <c r="E6" s="79">
        <v>2178</v>
      </c>
      <c r="F6" s="79">
        <v>952</v>
      </c>
      <c r="G6" s="79">
        <v>2451</v>
      </c>
      <c r="H6" s="89">
        <v>417</v>
      </c>
      <c r="I6" s="90">
        <v>0</v>
      </c>
      <c r="J6" s="143">
        <f>H6+I6</f>
        <v>417</v>
      </c>
      <c r="K6" s="80">
        <f>IFERROR(J6/G6,"-")</f>
        <v>0.17013463892289</v>
      </c>
      <c r="L6" s="79">
        <v>58</v>
      </c>
      <c r="M6" s="79">
        <v>137</v>
      </c>
      <c r="N6" s="80">
        <f>IFERROR(L6/J6,"-")</f>
        <v>0.13908872901679</v>
      </c>
      <c r="O6" s="81">
        <f>IFERROR(D6/J6,"-")</f>
        <v>15179.856115108</v>
      </c>
      <c r="P6" s="82">
        <v>115</v>
      </c>
      <c r="Q6" s="80">
        <f>IFERROR(P6/J6,"-")</f>
        <v>0.2757793764988</v>
      </c>
      <c r="R6" s="185">
        <v>7033400</v>
      </c>
      <c r="S6" s="186">
        <f>IFERROR(R6/J6,"-")</f>
        <v>16866.666666667</v>
      </c>
      <c r="T6" s="186">
        <f>IFERROR(R6/P6,"-")</f>
        <v>61160</v>
      </c>
      <c r="U6" s="180">
        <f>IFERROR(R6-D6,"-")</f>
        <v>703400</v>
      </c>
      <c r="V6" s="83">
        <f>R6/D6</f>
        <v>1.11112164297</v>
      </c>
      <c r="W6" s="77"/>
      <c r="X6" s="142"/>
    </row>
    <row r="7" spans="1:24">
      <c r="A7" s="78"/>
      <c r="B7" s="84" t="s">
        <v>24</v>
      </c>
      <c r="C7" s="84">
        <v>13</v>
      </c>
      <c r="D7" s="180">
        <v>1446000</v>
      </c>
      <c r="E7" s="79">
        <v>552</v>
      </c>
      <c r="F7" s="79">
        <v>256</v>
      </c>
      <c r="G7" s="79">
        <v>466</v>
      </c>
      <c r="H7" s="89">
        <v>144</v>
      </c>
      <c r="I7" s="90">
        <v>4</v>
      </c>
      <c r="J7" s="143">
        <f>H7+I7</f>
        <v>148</v>
      </c>
      <c r="K7" s="80">
        <f>IFERROR(J7/G7,"-")</f>
        <v>0.31759656652361</v>
      </c>
      <c r="L7" s="79">
        <v>28</v>
      </c>
      <c r="M7" s="79">
        <v>46</v>
      </c>
      <c r="N7" s="80">
        <f>IFERROR(L7/J7,"-")</f>
        <v>0.18918918918919</v>
      </c>
      <c r="O7" s="81">
        <f>IFERROR(D7/J7,"-")</f>
        <v>9770.2702702703</v>
      </c>
      <c r="P7" s="82">
        <v>39</v>
      </c>
      <c r="Q7" s="80">
        <f>IFERROR(P7/J7,"-")</f>
        <v>0.26351351351351</v>
      </c>
      <c r="R7" s="185">
        <v>1831000</v>
      </c>
      <c r="S7" s="186">
        <f>IFERROR(R7/J7,"-")</f>
        <v>12371.621621622</v>
      </c>
      <c r="T7" s="186">
        <f>IFERROR(R7/P7,"-")</f>
        <v>46948.717948718</v>
      </c>
      <c r="U7" s="180">
        <f>IFERROR(R7-D7,"-")</f>
        <v>385000</v>
      </c>
      <c r="V7" s="83">
        <f>R7/D7</f>
        <v>1.2662517289073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186000</v>
      </c>
      <c r="E8" s="79">
        <v>421</v>
      </c>
      <c r="F8" s="79">
        <v>260</v>
      </c>
      <c r="G8" s="79">
        <v>336</v>
      </c>
      <c r="H8" s="89">
        <v>108</v>
      </c>
      <c r="I8" s="90">
        <v>2</v>
      </c>
      <c r="J8" s="143">
        <f>H8+I8</f>
        <v>110</v>
      </c>
      <c r="K8" s="80">
        <f>IFERROR(J8/G8,"-")</f>
        <v>0.32738095238095</v>
      </c>
      <c r="L8" s="79">
        <v>6</v>
      </c>
      <c r="M8" s="79">
        <v>28</v>
      </c>
      <c r="N8" s="80">
        <f>IFERROR(L8/J8,"-")</f>
        <v>0.054545454545455</v>
      </c>
      <c r="O8" s="81">
        <f>IFERROR(D8/J8,"-")</f>
        <v>1690.9090909091</v>
      </c>
      <c r="P8" s="82">
        <v>7</v>
      </c>
      <c r="Q8" s="80">
        <f>IFERROR(P8/J8,"-")</f>
        <v>0.063636363636364</v>
      </c>
      <c r="R8" s="185">
        <v>136000</v>
      </c>
      <c r="S8" s="186">
        <f>IFERROR(R8/J8,"-")</f>
        <v>1236.3636363636</v>
      </c>
      <c r="T8" s="186">
        <f>IFERROR(R8/P8,"-")</f>
        <v>19428.571428571</v>
      </c>
      <c r="U8" s="180">
        <f>IFERROR(R8-D8,"-")</f>
        <v>-50000</v>
      </c>
      <c r="V8" s="83">
        <f>R8/D8</f>
        <v>0.73118279569892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7962000</v>
      </c>
      <c r="E11" s="41">
        <f>SUM(E6:E9)</f>
        <v>3151</v>
      </c>
      <c r="F11" s="41">
        <f>SUM(F6:F9)</f>
        <v>1468</v>
      </c>
      <c r="G11" s="41">
        <f>SUM(G6:G9)</f>
        <v>3253</v>
      </c>
      <c r="H11" s="41">
        <f>SUM(H6:H9)</f>
        <v>669</v>
      </c>
      <c r="I11" s="41">
        <f>SUM(I6:I9)</f>
        <v>6</v>
      </c>
      <c r="J11" s="41">
        <f>SUM(J6:J9)</f>
        <v>675</v>
      </c>
      <c r="K11" s="42">
        <f>IFERROR(J11/G11,"-")</f>
        <v>0.20750076852136</v>
      </c>
      <c r="L11" s="76">
        <f>SUM(L6:L9)</f>
        <v>92</v>
      </c>
      <c r="M11" s="76">
        <f>SUM(M6:M9)</f>
        <v>211</v>
      </c>
      <c r="N11" s="42">
        <f>IFERROR(L11/J11,"-")</f>
        <v>0.1362962962963</v>
      </c>
      <c r="O11" s="43">
        <f>IFERROR(D11/J11,"-")</f>
        <v>11795.555555556</v>
      </c>
      <c r="P11" s="44">
        <f>SUM(P6:P9)</f>
        <v>161</v>
      </c>
      <c r="Q11" s="42">
        <f>IFERROR(P11/J11,"-")</f>
        <v>0.23851851851852</v>
      </c>
      <c r="R11" s="183">
        <f>SUM(R6:R9)</f>
        <v>9000400</v>
      </c>
      <c r="S11" s="183">
        <f>IFERROR(R11/J11,"-")</f>
        <v>13333.925925926</v>
      </c>
      <c r="T11" s="183">
        <f>IFERROR(P11/P11,"-")</f>
        <v>1</v>
      </c>
      <c r="U11" s="183">
        <f>SUM(U6:U9)</f>
        <v>1038400</v>
      </c>
      <c r="V11" s="45">
        <f>IFERROR(R11/D11,"-")</f>
        <v>1.1304194925898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1.4880952380952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25</v>
      </c>
      <c r="L6" s="79">
        <v>0</v>
      </c>
      <c r="M6" s="79">
        <v>147</v>
      </c>
      <c r="N6" s="89">
        <v>15</v>
      </c>
      <c r="O6" s="90">
        <v>0</v>
      </c>
      <c r="P6" s="91">
        <f>N6+O6</f>
        <v>15</v>
      </c>
      <c r="Q6" s="80">
        <f>IFERROR(P6/M6,"-")</f>
        <v>0.10204081632653</v>
      </c>
      <c r="R6" s="79">
        <v>2</v>
      </c>
      <c r="S6" s="79">
        <v>5</v>
      </c>
      <c r="T6" s="80">
        <f>IFERROR(R6/(P6),"-")</f>
        <v>0.13333333333333</v>
      </c>
      <c r="U6" s="186">
        <f>IFERROR(J6/SUM(N6:O10),"-")</f>
        <v>10500</v>
      </c>
      <c r="V6" s="82">
        <v>3</v>
      </c>
      <c r="W6" s="80">
        <f>IF(P6=0,"-",V6/P6)</f>
        <v>0.2</v>
      </c>
      <c r="X6" s="185">
        <v>100000</v>
      </c>
      <c r="Y6" s="186">
        <f>IFERROR(X6/P6,"-")</f>
        <v>6666.6666666667</v>
      </c>
      <c r="Z6" s="186">
        <f>IFERROR(X6/V6,"-")</f>
        <v>33333.333333333</v>
      </c>
      <c r="AA6" s="180">
        <f>SUM(X6:X10)-SUM(J6:J10)</f>
        <v>410000</v>
      </c>
      <c r="AB6" s="83">
        <f>SUM(X6:X10)/SUM(J6:J10)</f>
        <v>1.4880952380952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>
        <v>1</v>
      </c>
      <c r="BH6" s="112">
        <f>IFERROR(BG6/BE6,"-")</f>
        <v>0.25</v>
      </c>
      <c r="BI6" s="113">
        <v>16000</v>
      </c>
      <c r="BJ6" s="114">
        <f>IFERROR(BI6/BE6,"-")</f>
        <v>4000</v>
      </c>
      <c r="BK6" s="115"/>
      <c r="BL6" s="115"/>
      <c r="BM6" s="115">
        <v>1</v>
      </c>
      <c r="BN6" s="117">
        <v>8</v>
      </c>
      <c r="BO6" s="118">
        <f>IF(P6=0,"",IF(BN6=0,"",(BN6/P6)))</f>
        <v>0.53333333333333</v>
      </c>
      <c r="BP6" s="119">
        <v>2</v>
      </c>
      <c r="BQ6" s="120">
        <f>IFERROR(BP6/BN6,"-")</f>
        <v>0.25</v>
      </c>
      <c r="BR6" s="121">
        <v>144000</v>
      </c>
      <c r="BS6" s="122">
        <f>IFERROR(BR6/BN6,"-")</f>
        <v>18000</v>
      </c>
      <c r="BT6" s="123"/>
      <c r="BU6" s="123">
        <v>1</v>
      </c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100000</v>
      </c>
      <c r="CQ6" s="139">
        <v>129000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55</v>
      </c>
      <c r="L7" s="79">
        <v>0</v>
      </c>
      <c r="M7" s="79">
        <v>135</v>
      </c>
      <c r="N7" s="89">
        <v>25</v>
      </c>
      <c r="O7" s="90">
        <v>0</v>
      </c>
      <c r="P7" s="91">
        <f>N7+O7</f>
        <v>25</v>
      </c>
      <c r="Q7" s="80">
        <f>IFERROR(P7/M7,"-")</f>
        <v>0.18518518518519</v>
      </c>
      <c r="R7" s="79">
        <v>3</v>
      </c>
      <c r="S7" s="79">
        <v>13</v>
      </c>
      <c r="T7" s="80">
        <f>IFERROR(R7/(P7),"-")</f>
        <v>0.12</v>
      </c>
      <c r="U7" s="186"/>
      <c r="V7" s="82">
        <v>7</v>
      </c>
      <c r="W7" s="80">
        <f>IF(P7=0,"-",V7/P7)</f>
        <v>0.28</v>
      </c>
      <c r="X7" s="185">
        <v>624000</v>
      </c>
      <c r="Y7" s="186">
        <f>IFERROR(X7/P7,"-")</f>
        <v>24960</v>
      </c>
      <c r="Z7" s="186">
        <f>IFERROR(X7/V7,"-")</f>
        <v>89142.857142857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4</v>
      </c>
      <c r="AN7" s="99">
        <f>IF(P7=0,"",IF(AM7=0,"",(AM7/P7)))</f>
        <v>0.16</v>
      </c>
      <c r="AO7" s="98">
        <v>1</v>
      </c>
      <c r="AP7" s="100">
        <f>IFERROR(AO7/AM7,"-")</f>
        <v>0.25</v>
      </c>
      <c r="AQ7" s="101">
        <v>10000</v>
      </c>
      <c r="AR7" s="102">
        <f>IFERROR(AQ7/AM7,"-")</f>
        <v>2500</v>
      </c>
      <c r="AS7" s="103"/>
      <c r="AT7" s="103"/>
      <c r="AU7" s="103">
        <v>1</v>
      </c>
      <c r="AV7" s="104">
        <v>3</v>
      </c>
      <c r="AW7" s="105">
        <f>IF(P7=0,"",IF(AV7=0,"",(AV7/P7)))</f>
        <v>0.12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0.28</v>
      </c>
      <c r="BG7" s="110">
        <v>2</v>
      </c>
      <c r="BH7" s="112">
        <f>IFERROR(BG7/BE7,"-")</f>
        <v>0.28571428571429</v>
      </c>
      <c r="BI7" s="113">
        <v>163000</v>
      </c>
      <c r="BJ7" s="114">
        <f>IFERROR(BI7/BE7,"-")</f>
        <v>23285.714285714</v>
      </c>
      <c r="BK7" s="115"/>
      <c r="BL7" s="115">
        <v>1</v>
      </c>
      <c r="BM7" s="115">
        <v>1</v>
      </c>
      <c r="BN7" s="117">
        <v>9</v>
      </c>
      <c r="BO7" s="118">
        <f>IF(P7=0,"",IF(BN7=0,"",(BN7/P7)))</f>
        <v>0.36</v>
      </c>
      <c r="BP7" s="119">
        <v>2</v>
      </c>
      <c r="BQ7" s="120">
        <f>IFERROR(BP7/BN7,"-")</f>
        <v>0.22222222222222</v>
      </c>
      <c r="BR7" s="121">
        <v>104000</v>
      </c>
      <c r="BS7" s="122">
        <f>IFERROR(BR7/BN7,"-")</f>
        <v>11555.555555556</v>
      </c>
      <c r="BT7" s="123"/>
      <c r="BU7" s="123"/>
      <c r="BV7" s="123">
        <v>2</v>
      </c>
      <c r="BW7" s="124">
        <v>2</v>
      </c>
      <c r="BX7" s="125">
        <f>IF(P7=0,"",IF(BW7=0,"",(BW7/P7)))</f>
        <v>0.08</v>
      </c>
      <c r="BY7" s="126">
        <v>2</v>
      </c>
      <c r="BZ7" s="127">
        <f>IFERROR(BY7/BW7,"-")</f>
        <v>1</v>
      </c>
      <c r="CA7" s="128">
        <v>664000</v>
      </c>
      <c r="CB7" s="129">
        <f>IFERROR(CA7/BW7,"-")</f>
        <v>332000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7</v>
      </c>
      <c r="CP7" s="139">
        <v>624000</v>
      </c>
      <c r="CQ7" s="139">
        <v>661000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8</v>
      </c>
      <c r="L8" s="79">
        <v>0</v>
      </c>
      <c r="M8" s="79">
        <v>33</v>
      </c>
      <c r="N8" s="89">
        <v>5</v>
      </c>
      <c r="O8" s="90">
        <v>0</v>
      </c>
      <c r="P8" s="91">
        <f>N8+O8</f>
        <v>5</v>
      </c>
      <c r="Q8" s="80">
        <f>IFERROR(P8/M8,"-")</f>
        <v>0.15151515151515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3</v>
      </c>
      <c r="L9" s="79">
        <v>0</v>
      </c>
      <c r="M9" s="79">
        <v>23</v>
      </c>
      <c r="N9" s="89">
        <v>2</v>
      </c>
      <c r="O9" s="90">
        <v>0</v>
      </c>
      <c r="P9" s="91">
        <f>N9+O9</f>
        <v>2</v>
      </c>
      <c r="Q9" s="80">
        <f>IFERROR(P9/M9,"-")</f>
        <v>0.08695652173913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154</v>
      </c>
      <c r="L10" s="79">
        <v>123</v>
      </c>
      <c r="M10" s="79">
        <v>44</v>
      </c>
      <c r="N10" s="89">
        <v>33</v>
      </c>
      <c r="O10" s="90">
        <v>0</v>
      </c>
      <c r="P10" s="91">
        <f>N10+O10</f>
        <v>33</v>
      </c>
      <c r="Q10" s="80">
        <f>IFERROR(P10/M10,"-")</f>
        <v>0.75</v>
      </c>
      <c r="R10" s="79">
        <v>4</v>
      </c>
      <c r="S10" s="79">
        <v>6</v>
      </c>
      <c r="T10" s="80">
        <f>IFERROR(R10/(P10),"-")</f>
        <v>0.12121212121212</v>
      </c>
      <c r="U10" s="186"/>
      <c r="V10" s="82">
        <v>10</v>
      </c>
      <c r="W10" s="80">
        <f>IF(P10=0,"-",V10/P10)</f>
        <v>0.3030303030303</v>
      </c>
      <c r="X10" s="185">
        <v>526000</v>
      </c>
      <c r="Y10" s="186">
        <f>IFERROR(X10/P10,"-")</f>
        <v>15939.393939394</v>
      </c>
      <c r="Z10" s="186">
        <f>IFERROR(X10/V10,"-")</f>
        <v>52600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3</v>
      </c>
      <c r="AW10" s="105">
        <f>IF(P10=0,"",IF(AV10=0,"",(AV10/P10)))</f>
        <v>0.090909090909091</v>
      </c>
      <c r="AX10" s="104">
        <v>2</v>
      </c>
      <c r="AY10" s="106">
        <f>IFERROR(AX10/AV10,"-")</f>
        <v>0.66666666666667</v>
      </c>
      <c r="AZ10" s="107">
        <v>56000</v>
      </c>
      <c r="BA10" s="108">
        <f>IFERROR(AZ10/AV10,"-")</f>
        <v>18666.666666667</v>
      </c>
      <c r="BB10" s="109">
        <v>1</v>
      </c>
      <c r="BC10" s="109"/>
      <c r="BD10" s="109">
        <v>1</v>
      </c>
      <c r="BE10" s="110">
        <v>9</v>
      </c>
      <c r="BF10" s="111">
        <f>IF(P10=0,"",IF(BE10=0,"",(BE10/P10)))</f>
        <v>0.27272727272727</v>
      </c>
      <c r="BG10" s="110">
        <v>2</v>
      </c>
      <c r="BH10" s="112">
        <f>IFERROR(BG10/BE10,"-")</f>
        <v>0.22222222222222</v>
      </c>
      <c r="BI10" s="113">
        <v>130000</v>
      </c>
      <c r="BJ10" s="114">
        <f>IFERROR(BI10/BE10,"-")</f>
        <v>14444.444444444</v>
      </c>
      <c r="BK10" s="115"/>
      <c r="BL10" s="115"/>
      <c r="BM10" s="115">
        <v>2</v>
      </c>
      <c r="BN10" s="117">
        <v>16</v>
      </c>
      <c r="BO10" s="118">
        <f>IF(P10=0,"",IF(BN10=0,"",(BN10/P10)))</f>
        <v>0.48484848484848</v>
      </c>
      <c r="BP10" s="119">
        <v>6</v>
      </c>
      <c r="BQ10" s="120">
        <f>IFERROR(BP10/BN10,"-")</f>
        <v>0.375</v>
      </c>
      <c r="BR10" s="121">
        <v>425000</v>
      </c>
      <c r="BS10" s="122">
        <f>IFERROR(BR10/BN10,"-")</f>
        <v>26562.5</v>
      </c>
      <c r="BT10" s="123">
        <v>2</v>
      </c>
      <c r="BU10" s="123"/>
      <c r="BV10" s="123">
        <v>4</v>
      </c>
      <c r="BW10" s="124">
        <v>5</v>
      </c>
      <c r="BX10" s="125">
        <f>IF(P10=0,"",IF(BW10=0,"",(BW10/P10)))</f>
        <v>0.15151515151515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10</v>
      </c>
      <c r="CP10" s="139">
        <v>526000</v>
      </c>
      <c r="CQ10" s="139">
        <v>265000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0.42361111111111</v>
      </c>
      <c r="B11" s="189" t="s">
        <v>79</v>
      </c>
      <c r="C11" s="189"/>
      <c r="D11" s="189" t="s">
        <v>80</v>
      </c>
      <c r="E11" s="189" t="s">
        <v>64</v>
      </c>
      <c r="F11" s="189" t="s">
        <v>65</v>
      </c>
      <c r="G11" s="88" t="s">
        <v>81</v>
      </c>
      <c r="H11" s="88" t="s">
        <v>67</v>
      </c>
      <c r="I11" s="191" t="s">
        <v>82</v>
      </c>
      <c r="J11" s="180">
        <v>720000</v>
      </c>
      <c r="K11" s="79">
        <v>61</v>
      </c>
      <c r="L11" s="79">
        <v>0</v>
      </c>
      <c r="M11" s="79">
        <v>176</v>
      </c>
      <c r="N11" s="89">
        <v>25</v>
      </c>
      <c r="O11" s="90">
        <v>0</v>
      </c>
      <c r="P11" s="91">
        <f>N11+O11</f>
        <v>25</v>
      </c>
      <c r="Q11" s="80">
        <f>IFERROR(P11/M11,"-")</f>
        <v>0.14204545454545</v>
      </c>
      <c r="R11" s="79">
        <v>1</v>
      </c>
      <c r="S11" s="79">
        <v>7</v>
      </c>
      <c r="T11" s="80">
        <f>IFERROR(R11/(P11),"-")</f>
        <v>0.04</v>
      </c>
      <c r="U11" s="186">
        <f>IFERROR(J11/SUM(N11:O12),"-")</f>
        <v>18947.368421053</v>
      </c>
      <c r="V11" s="82">
        <v>2</v>
      </c>
      <c r="W11" s="80">
        <f>IF(P11=0,"-",V11/P11)</f>
        <v>0.08</v>
      </c>
      <c r="X11" s="185">
        <v>61000</v>
      </c>
      <c r="Y11" s="186">
        <f>IFERROR(X11/P11,"-")</f>
        <v>2440</v>
      </c>
      <c r="Z11" s="186">
        <f>IFERROR(X11/V11,"-")</f>
        <v>30500</v>
      </c>
      <c r="AA11" s="180">
        <f>SUM(X11:X12)-SUM(J11:J12)</f>
        <v>-415000</v>
      </c>
      <c r="AB11" s="83">
        <f>SUM(X11:X12)/SUM(J11:J12)</f>
        <v>0.42361111111111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6</v>
      </c>
      <c r="AN11" s="99">
        <f>IF(P11=0,"",IF(AM11=0,"",(AM11/P11)))</f>
        <v>0.24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8</v>
      </c>
      <c r="BF11" s="111">
        <f>IF(P11=0,"",IF(BE11=0,"",(BE11/P11)))</f>
        <v>0.32</v>
      </c>
      <c r="BG11" s="110">
        <v>1</v>
      </c>
      <c r="BH11" s="112">
        <f>IFERROR(BG11/BE11,"-")</f>
        <v>0.125</v>
      </c>
      <c r="BI11" s="113">
        <v>1000</v>
      </c>
      <c r="BJ11" s="114">
        <f>IFERROR(BI11/BE11,"-")</f>
        <v>125</v>
      </c>
      <c r="BK11" s="115">
        <v>1</v>
      </c>
      <c r="BL11" s="115"/>
      <c r="BM11" s="115"/>
      <c r="BN11" s="117">
        <v>10</v>
      </c>
      <c r="BO11" s="118">
        <f>IF(P11=0,"",IF(BN11=0,"",(BN11/P11)))</f>
        <v>0.4</v>
      </c>
      <c r="BP11" s="119">
        <v>1</v>
      </c>
      <c r="BQ11" s="120">
        <f>IFERROR(BP11/BN11,"-")</f>
        <v>0.1</v>
      </c>
      <c r="BR11" s="121">
        <v>60000</v>
      </c>
      <c r="BS11" s="122">
        <f>IFERROR(BR11/BN11,"-")</f>
        <v>6000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0.04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61000</v>
      </c>
      <c r="CQ11" s="139">
        <v>60000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80</v>
      </c>
      <c r="E12" s="189" t="s">
        <v>64</v>
      </c>
      <c r="F12" s="189" t="s">
        <v>77</v>
      </c>
      <c r="G12" s="88"/>
      <c r="H12" s="88"/>
      <c r="I12" s="88"/>
      <c r="J12" s="180"/>
      <c r="K12" s="79">
        <v>64</v>
      </c>
      <c r="L12" s="79">
        <v>46</v>
      </c>
      <c r="M12" s="79">
        <v>2</v>
      </c>
      <c r="N12" s="89">
        <v>13</v>
      </c>
      <c r="O12" s="90">
        <v>0</v>
      </c>
      <c r="P12" s="91">
        <f>N12+O12</f>
        <v>13</v>
      </c>
      <c r="Q12" s="80">
        <f>IFERROR(P12/M12,"-")</f>
        <v>6.5</v>
      </c>
      <c r="R12" s="79">
        <v>1</v>
      </c>
      <c r="S12" s="79">
        <v>6</v>
      </c>
      <c r="T12" s="80">
        <f>IFERROR(R12/(P12),"-")</f>
        <v>0.076923076923077</v>
      </c>
      <c r="U12" s="186"/>
      <c r="V12" s="82">
        <v>3</v>
      </c>
      <c r="W12" s="80">
        <f>IF(P12=0,"-",V12/P12)</f>
        <v>0.23076923076923</v>
      </c>
      <c r="X12" s="185">
        <v>244000</v>
      </c>
      <c r="Y12" s="186">
        <f>IFERROR(X12/P12,"-")</f>
        <v>18769.230769231</v>
      </c>
      <c r="Z12" s="186">
        <f>IFERROR(X12/V12,"-")</f>
        <v>81333.333333333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0.076923076923077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0.46153846153846</v>
      </c>
      <c r="BP12" s="119">
        <v>1</v>
      </c>
      <c r="BQ12" s="120">
        <f>IFERROR(BP12/BN12,"-")</f>
        <v>0.16666666666667</v>
      </c>
      <c r="BR12" s="121">
        <v>5000</v>
      </c>
      <c r="BS12" s="122">
        <f>IFERROR(BR12/BN12,"-")</f>
        <v>833.33333333333</v>
      </c>
      <c r="BT12" s="123">
        <v>1</v>
      </c>
      <c r="BU12" s="123"/>
      <c r="BV12" s="123"/>
      <c r="BW12" s="124">
        <v>2</v>
      </c>
      <c r="BX12" s="125">
        <f>IF(P12=0,"",IF(BW12=0,"",(BW12/P12)))</f>
        <v>0.15384615384615</v>
      </c>
      <c r="BY12" s="126">
        <v>1</v>
      </c>
      <c r="BZ12" s="127">
        <f>IFERROR(BY12/BW12,"-")</f>
        <v>0.5</v>
      </c>
      <c r="CA12" s="128">
        <v>186000</v>
      </c>
      <c r="CB12" s="129">
        <f>IFERROR(CA12/BW12,"-")</f>
        <v>93000</v>
      </c>
      <c r="CC12" s="130"/>
      <c r="CD12" s="130"/>
      <c r="CE12" s="130">
        <v>1</v>
      </c>
      <c r="CF12" s="131">
        <v>4</v>
      </c>
      <c r="CG12" s="132">
        <f>IF(P12=0,"",IF(CF12=0,"",(CF12/P12)))</f>
        <v>0.30769230769231</v>
      </c>
      <c r="CH12" s="133">
        <v>1</v>
      </c>
      <c r="CI12" s="134">
        <f>IFERROR(CH12/CF12,"-")</f>
        <v>0.25</v>
      </c>
      <c r="CJ12" s="135">
        <v>95000</v>
      </c>
      <c r="CK12" s="136">
        <f>IFERROR(CJ12/CF12,"-")</f>
        <v>23750</v>
      </c>
      <c r="CL12" s="137"/>
      <c r="CM12" s="137"/>
      <c r="CN12" s="137">
        <v>1</v>
      </c>
      <c r="CO12" s="138">
        <v>3</v>
      </c>
      <c r="CP12" s="139">
        <v>244000</v>
      </c>
      <c r="CQ12" s="139">
        <v>186000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>
        <f>AB13</f>
        <v>1.9273333333333</v>
      </c>
      <c r="B13" s="189" t="s">
        <v>84</v>
      </c>
      <c r="C13" s="189"/>
      <c r="D13" s="189" t="s">
        <v>85</v>
      </c>
      <c r="E13" s="189" t="s">
        <v>86</v>
      </c>
      <c r="F13" s="189" t="s">
        <v>65</v>
      </c>
      <c r="G13" s="88" t="s">
        <v>87</v>
      </c>
      <c r="H13" s="88" t="s">
        <v>88</v>
      </c>
      <c r="I13" s="88" t="s">
        <v>89</v>
      </c>
      <c r="J13" s="180">
        <v>600000</v>
      </c>
      <c r="K13" s="79">
        <v>2</v>
      </c>
      <c r="L13" s="79">
        <v>0</v>
      </c>
      <c r="M13" s="79">
        <v>18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>
        <f>IFERROR(J13/SUM(N13:O20),"-")</f>
        <v>13333.333333333</v>
      </c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>
        <f>SUM(X13:X20)-SUM(J13:J20)</f>
        <v>556400</v>
      </c>
      <c r="AB13" s="83">
        <f>SUM(X13:X20)/SUM(J13:J20)</f>
        <v>1.9273333333333</v>
      </c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85</v>
      </c>
      <c r="E14" s="189" t="s">
        <v>91</v>
      </c>
      <c r="F14" s="189" t="s">
        <v>65</v>
      </c>
      <c r="G14" s="88"/>
      <c r="H14" s="88" t="s">
        <v>88</v>
      </c>
      <c r="I14" s="88" t="s">
        <v>92</v>
      </c>
      <c r="J14" s="180"/>
      <c r="K14" s="79">
        <v>26</v>
      </c>
      <c r="L14" s="79">
        <v>0</v>
      </c>
      <c r="M14" s="79">
        <v>89</v>
      </c>
      <c r="N14" s="89">
        <v>8</v>
      </c>
      <c r="O14" s="90">
        <v>0</v>
      </c>
      <c r="P14" s="91">
        <f>N14+O14</f>
        <v>8</v>
      </c>
      <c r="Q14" s="80">
        <f>IFERROR(P14/M14,"-")</f>
        <v>0.089887640449438</v>
      </c>
      <c r="R14" s="79">
        <v>0</v>
      </c>
      <c r="S14" s="79">
        <v>3</v>
      </c>
      <c r="T14" s="80">
        <f>IFERROR(R14/(P14),"-")</f>
        <v>0</v>
      </c>
      <c r="U14" s="186"/>
      <c r="V14" s="82">
        <v>1</v>
      </c>
      <c r="W14" s="80">
        <f>IF(P14=0,"-",V14/P14)</f>
        <v>0.125</v>
      </c>
      <c r="X14" s="185">
        <v>5000</v>
      </c>
      <c r="Y14" s="186">
        <f>IFERROR(X14/P14,"-")</f>
        <v>625</v>
      </c>
      <c r="Z14" s="186">
        <f>IFERROR(X14/V14,"-")</f>
        <v>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0.625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0.375</v>
      </c>
      <c r="BY14" s="126">
        <v>1</v>
      </c>
      <c r="BZ14" s="127">
        <f>IFERROR(BY14/BW14,"-")</f>
        <v>0.33333333333333</v>
      </c>
      <c r="CA14" s="128">
        <v>5000</v>
      </c>
      <c r="CB14" s="129">
        <f>IFERROR(CA14/BW14,"-")</f>
        <v>1666.6666666667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93</v>
      </c>
      <c r="C15" s="189"/>
      <c r="D15" s="189" t="s">
        <v>85</v>
      </c>
      <c r="E15" s="189" t="s">
        <v>94</v>
      </c>
      <c r="F15" s="189" t="s">
        <v>65</v>
      </c>
      <c r="G15" s="88"/>
      <c r="H15" s="88" t="s">
        <v>88</v>
      </c>
      <c r="I15" s="88" t="s">
        <v>95</v>
      </c>
      <c r="J15" s="180"/>
      <c r="K15" s="79">
        <v>1</v>
      </c>
      <c r="L15" s="79">
        <v>0</v>
      </c>
      <c r="M15" s="79">
        <v>9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96</v>
      </c>
      <c r="C16" s="189"/>
      <c r="D16" s="189" t="s">
        <v>76</v>
      </c>
      <c r="E16" s="189" t="s">
        <v>76</v>
      </c>
      <c r="F16" s="189" t="s">
        <v>77</v>
      </c>
      <c r="G16" s="88"/>
      <c r="H16" s="88"/>
      <c r="I16" s="88"/>
      <c r="J16" s="180"/>
      <c r="K16" s="79">
        <v>149</v>
      </c>
      <c r="L16" s="79">
        <v>80</v>
      </c>
      <c r="M16" s="79">
        <v>34</v>
      </c>
      <c r="N16" s="89">
        <v>18</v>
      </c>
      <c r="O16" s="90">
        <v>0</v>
      </c>
      <c r="P16" s="91">
        <f>N16+O16</f>
        <v>18</v>
      </c>
      <c r="Q16" s="80">
        <f>IFERROR(P16/M16,"-")</f>
        <v>0.52941176470588</v>
      </c>
      <c r="R16" s="79">
        <v>6</v>
      </c>
      <c r="S16" s="79">
        <v>6</v>
      </c>
      <c r="T16" s="80">
        <f>IFERROR(R16/(P16),"-")</f>
        <v>0.33333333333333</v>
      </c>
      <c r="U16" s="186"/>
      <c r="V16" s="82">
        <v>7</v>
      </c>
      <c r="W16" s="80">
        <f>IF(P16=0,"-",V16/P16)</f>
        <v>0.38888888888889</v>
      </c>
      <c r="X16" s="185">
        <v>470000</v>
      </c>
      <c r="Y16" s="186">
        <f>IFERROR(X16/P16,"-")</f>
        <v>26111.111111111</v>
      </c>
      <c r="Z16" s="186">
        <f>IFERROR(X16/V16,"-")</f>
        <v>67142.857142857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0.16666666666667</v>
      </c>
      <c r="BG16" s="110">
        <v>1</v>
      </c>
      <c r="BH16" s="112">
        <f>IFERROR(BG16/BE16,"-")</f>
        <v>0.33333333333333</v>
      </c>
      <c r="BI16" s="113">
        <v>60000</v>
      </c>
      <c r="BJ16" s="114">
        <f>IFERROR(BI16/BE16,"-")</f>
        <v>20000</v>
      </c>
      <c r="BK16" s="115"/>
      <c r="BL16" s="115"/>
      <c r="BM16" s="115">
        <v>1</v>
      </c>
      <c r="BN16" s="117">
        <v>1</v>
      </c>
      <c r="BO16" s="118">
        <f>IF(P16=0,"",IF(BN16=0,"",(BN16/P16)))</f>
        <v>0.055555555555556</v>
      </c>
      <c r="BP16" s="119">
        <v>1</v>
      </c>
      <c r="BQ16" s="120">
        <f>IFERROR(BP16/BN16,"-")</f>
        <v>1</v>
      </c>
      <c r="BR16" s="121">
        <v>16000</v>
      </c>
      <c r="BS16" s="122">
        <f>IFERROR(BR16/BN16,"-")</f>
        <v>16000</v>
      </c>
      <c r="BT16" s="123"/>
      <c r="BU16" s="123"/>
      <c r="BV16" s="123">
        <v>1</v>
      </c>
      <c r="BW16" s="124">
        <v>11</v>
      </c>
      <c r="BX16" s="125">
        <f>IF(P16=0,"",IF(BW16=0,"",(BW16/P16)))</f>
        <v>0.61111111111111</v>
      </c>
      <c r="BY16" s="126">
        <v>3</v>
      </c>
      <c r="BZ16" s="127">
        <f>IFERROR(BY16/BW16,"-")</f>
        <v>0.27272727272727</v>
      </c>
      <c r="CA16" s="128">
        <v>434000</v>
      </c>
      <c r="CB16" s="129">
        <f>IFERROR(CA16/BW16,"-")</f>
        <v>39454.545454545</v>
      </c>
      <c r="CC16" s="130"/>
      <c r="CD16" s="130"/>
      <c r="CE16" s="130">
        <v>3</v>
      </c>
      <c r="CF16" s="131">
        <v>3</v>
      </c>
      <c r="CG16" s="132">
        <f>IF(P16=0,"",IF(CF16=0,"",(CF16/P16)))</f>
        <v>0.16666666666667</v>
      </c>
      <c r="CH16" s="133">
        <v>2</v>
      </c>
      <c r="CI16" s="134">
        <f>IFERROR(CH16/CF16,"-")</f>
        <v>0.66666666666667</v>
      </c>
      <c r="CJ16" s="135">
        <v>8000</v>
      </c>
      <c r="CK16" s="136">
        <f>IFERROR(CJ16/CF16,"-")</f>
        <v>2666.6666666667</v>
      </c>
      <c r="CL16" s="137">
        <v>2</v>
      </c>
      <c r="CM16" s="137"/>
      <c r="CN16" s="137"/>
      <c r="CO16" s="138">
        <v>7</v>
      </c>
      <c r="CP16" s="139">
        <v>470000</v>
      </c>
      <c r="CQ16" s="139">
        <v>218000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97</v>
      </c>
      <c r="C17" s="189"/>
      <c r="D17" s="189" t="s">
        <v>85</v>
      </c>
      <c r="E17" s="189" t="s">
        <v>86</v>
      </c>
      <c r="F17" s="189" t="s">
        <v>65</v>
      </c>
      <c r="G17" s="88" t="s">
        <v>98</v>
      </c>
      <c r="H17" s="88" t="s">
        <v>88</v>
      </c>
      <c r="I17" s="88" t="s">
        <v>89</v>
      </c>
      <c r="J17" s="180"/>
      <c r="K17" s="79">
        <v>10</v>
      </c>
      <c r="L17" s="79">
        <v>0</v>
      </c>
      <c r="M17" s="79">
        <v>19</v>
      </c>
      <c r="N17" s="89">
        <v>4</v>
      </c>
      <c r="O17" s="90">
        <v>0</v>
      </c>
      <c r="P17" s="91">
        <f>N17+O17</f>
        <v>4</v>
      </c>
      <c r="Q17" s="80">
        <f>IFERROR(P17/M17,"-")</f>
        <v>0.21052631578947</v>
      </c>
      <c r="R17" s="79">
        <v>0</v>
      </c>
      <c r="S17" s="79">
        <v>1</v>
      </c>
      <c r="T17" s="80">
        <f>IFERROR(R17/(P17),"-")</f>
        <v>0</v>
      </c>
      <c r="U17" s="186"/>
      <c r="V17" s="82">
        <v>2</v>
      </c>
      <c r="W17" s="80">
        <f>IF(P17=0,"-",V17/P17)</f>
        <v>0.5</v>
      </c>
      <c r="X17" s="185">
        <v>19000</v>
      </c>
      <c r="Y17" s="186">
        <f>IFERROR(X17/P17,"-")</f>
        <v>4750</v>
      </c>
      <c r="Z17" s="186">
        <f>IFERROR(X17/V17,"-")</f>
        <v>9500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>
        <v>1</v>
      </c>
      <c r="BQ17" s="120">
        <f>IFERROR(BP17/BN17,"-")</f>
        <v>0.5</v>
      </c>
      <c r="BR17" s="121">
        <v>9000</v>
      </c>
      <c r="BS17" s="122">
        <f>IFERROR(BR17/BN17,"-")</f>
        <v>4500</v>
      </c>
      <c r="BT17" s="123"/>
      <c r="BU17" s="123"/>
      <c r="BV17" s="123">
        <v>1</v>
      </c>
      <c r="BW17" s="124">
        <v>1</v>
      </c>
      <c r="BX17" s="125">
        <f>IF(P17=0,"",IF(BW17=0,"",(BW17/P17)))</f>
        <v>0.25</v>
      </c>
      <c r="BY17" s="126">
        <v>1</v>
      </c>
      <c r="BZ17" s="127">
        <f>IFERROR(BY17/BW17,"-")</f>
        <v>1</v>
      </c>
      <c r="CA17" s="128">
        <v>10000</v>
      </c>
      <c r="CB17" s="129">
        <f>IFERROR(CA17/BW17,"-")</f>
        <v>10000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19000</v>
      </c>
      <c r="CQ17" s="139">
        <v>10000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85</v>
      </c>
      <c r="E18" s="189" t="s">
        <v>91</v>
      </c>
      <c r="F18" s="189" t="s">
        <v>65</v>
      </c>
      <c r="G18" s="88"/>
      <c r="H18" s="88" t="s">
        <v>88</v>
      </c>
      <c r="I18" s="88" t="s">
        <v>92</v>
      </c>
      <c r="J18" s="180"/>
      <c r="K18" s="79">
        <v>9</v>
      </c>
      <c r="L18" s="79">
        <v>0</v>
      </c>
      <c r="M18" s="79">
        <v>64</v>
      </c>
      <c r="N18" s="89">
        <v>3</v>
      </c>
      <c r="O18" s="90">
        <v>0</v>
      </c>
      <c r="P18" s="91">
        <f>N18+O18</f>
        <v>3</v>
      </c>
      <c r="Q18" s="80">
        <f>IFERROR(P18/M18,"-")</f>
        <v>0.046875</v>
      </c>
      <c r="R18" s="79">
        <v>1</v>
      </c>
      <c r="S18" s="79">
        <v>0</v>
      </c>
      <c r="T18" s="80">
        <f>IFERROR(R18/(P18),"-")</f>
        <v>0.33333333333333</v>
      </c>
      <c r="U18" s="186"/>
      <c r="V18" s="82">
        <v>2</v>
      </c>
      <c r="W18" s="80">
        <f>IF(P18=0,"-",V18/P18)</f>
        <v>0.66666666666667</v>
      </c>
      <c r="X18" s="185">
        <v>19400</v>
      </c>
      <c r="Y18" s="186">
        <f>IFERROR(X18/P18,"-")</f>
        <v>6466.6666666667</v>
      </c>
      <c r="Z18" s="186">
        <f>IFERROR(X18/V18,"-")</f>
        <v>9700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>
        <v>1</v>
      </c>
      <c r="BH18" s="112">
        <f>IFERROR(BG18/BE18,"-")</f>
        <v>1</v>
      </c>
      <c r="BI18" s="113">
        <v>26400</v>
      </c>
      <c r="BJ18" s="114">
        <f>IFERROR(BI18/BE18,"-")</f>
        <v>26400</v>
      </c>
      <c r="BK18" s="115"/>
      <c r="BL18" s="115"/>
      <c r="BM18" s="115">
        <v>1</v>
      </c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0.66666666666667</v>
      </c>
      <c r="BY18" s="126">
        <v>1</v>
      </c>
      <c r="BZ18" s="127">
        <f>IFERROR(BY18/BW18,"-")</f>
        <v>0.5</v>
      </c>
      <c r="CA18" s="128">
        <v>3000</v>
      </c>
      <c r="CB18" s="129">
        <f>IFERROR(CA18/BW18,"-")</f>
        <v>1500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19400</v>
      </c>
      <c r="CQ18" s="139">
        <v>26400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85</v>
      </c>
      <c r="E19" s="189" t="s">
        <v>94</v>
      </c>
      <c r="F19" s="189" t="s">
        <v>65</v>
      </c>
      <c r="G19" s="88"/>
      <c r="H19" s="88" t="s">
        <v>88</v>
      </c>
      <c r="I19" s="88" t="s">
        <v>95</v>
      </c>
      <c r="J19" s="180"/>
      <c r="K19" s="79">
        <v>0</v>
      </c>
      <c r="L19" s="79">
        <v>0</v>
      </c>
      <c r="M19" s="79">
        <v>2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76</v>
      </c>
      <c r="E20" s="189" t="s">
        <v>76</v>
      </c>
      <c r="F20" s="189" t="s">
        <v>77</v>
      </c>
      <c r="G20" s="88"/>
      <c r="H20" s="88"/>
      <c r="I20" s="88"/>
      <c r="J20" s="180"/>
      <c r="K20" s="79">
        <v>129</v>
      </c>
      <c r="L20" s="79">
        <v>60</v>
      </c>
      <c r="M20" s="79">
        <v>8</v>
      </c>
      <c r="N20" s="89">
        <v>12</v>
      </c>
      <c r="O20" s="90">
        <v>0</v>
      </c>
      <c r="P20" s="91">
        <f>N20+O20</f>
        <v>12</v>
      </c>
      <c r="Q20" s="80">
        <f>IFERROR(P20/M20,"-")</f>
        <v>1.5</v>
      </c>
      <c r="R20" s="79">
        <v>2</v>
      </c>
      <c r="S20" s="79">
        <v>0</v>
      </c>
      <c r="T20" s="80">
        <f>IFERROR(R20/(P20),"-")</f>
        <v>0.16666666666667</v>
      </c>
      <c r="U20" s="186"/>
      <c r="V20" s="82">
        <v>2</v>
      </c>
      <c r="W20" s="80">
        <f>IF(P20=0,"-",V20/P20)</f>
        <v>0.16666666666667</v>
      </c>
      <c r="X20" s="185">
        <v>643000</v>
      </c>
      <c r="Y20" s="186">
        <f>IFERROR(X20/P20,"-")</f>
        <v>53583.333333333</v>
      </c>
      <c r="Z20" s="186">
        <f>IFERROR(X20/V20,"-")</f>
        <v>321500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0.41666666666667</v>
      </c>
      <c r="BP20" s="119">
        <v>1</v>
      </c>
      <c r="BQ20" s="120">
        <f>IFERROR(BP20/BN20,"-")</f>
        <v>0.2</v>
      </c>
      <c r="BR20" s="121">
        <v>10000</v>
      </c>
      <c r="BS20" s="122">
        <f>IFERROR(BR20/BN20,"-")</f>
        <v>2000</v>
      </c>
      <c r="BT20" s="123"/>
      <c r="BU20" s="123"/>
      <c r="BV20" s="123">
        <v>1</v>
      </c>
      <c r="BW20" s="124">
        <v>2</v>
      </c>
      <c r="BX20" s="125">
        <f>IF(P20=0,"",IF(BW20=0,"",(BW20/P20)))</f>
        <v>0.16666666666667</v>
      </c>
      <c r="BY20" s="126">
        <v>1</v>
      </c>
      <c r="BZ20" s="127">
        <f>IFERROR(BY20/BW20,"-")</f>
        <v>0.5</v>
      </c>
      <c r="CA20" s="128">
        <v>795000</v>
      </c>
      <c r="CB20" s="129">
        <f>IFERROR(CA20/BW20,"-")</f>
        <v>397500</v>
      </c>
      <c r="CC20" s="130"/>
      <c r="CD20" s="130"/>
      <c r="CE20" s="130">
        <v>1</v>
      </c>
      <c r="CF20" s="131">
        <v>2</v>
      </c>
      <c r="CG20" s="132">
        <f>IF(P20=0,"",IF(CF20=0,"",(CF20/P20)))</f>
        <v>0.16666666666667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643000</v>
      </c>
      <c r="CQ20" s="139">
        <v>795000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0.59375</v>
      </c>
      <c r="B21" s="189" t="s">
        <v>102</v>
      </c>
      <c r="C21" s="189"/>
      <c r="D21" s="189" t="s">
        <v>85</v>
      </c>
      <c r="E21" s="189" t="s">
        <v>86</v>
      </c>
      <c r="F21" s="189" t="s">
        <v>65</v>
      </c>
      <c r="G21" s="88" t="s">
        <v>66</v>
      </c>
      <c r="H21" s="88" t="s">
        <v>103</v>
      </c>
      <c r="I21" s="88" t="s">
        <v>104</v>
      </c>
      <c r="J21" s="180">
        <v>480000</v>
      </c>
      <c r="K21" s="79">
        <v>8</v>
      </c>
      <c r="L21" s="79">
        <v>0</v>
      </c>
      <c r="M21" s="79">
        <v>56</v>
      </c>
      <c r="N21" s="89">
        <v>3</v>
      </c>
      <c r="O21" s="90">
        <v>0</v>
      </c>
      <c r="P21" s="91">
        <f>N21+O21</f>
        <v>3</v>
      </c>
      <c r="Q21" s="80">
        <f>IFERROR(P21/M21,"-")</f>
        <v>0.053571428571429</v>
      </c>
      <c r="R21" s="79">
        <v>0</v>
      </c>
      <c r="S21" s="79">
        <v>2</v>
      </c>
      <c r="T21" s="80">
        <f>IFERROR(R21/(P21),"-")</f>
        <v>0</v>
      </c>
      <c r="U21" s="186">
        <f>IFERROR(J21/SUM(N21:O25),"-")</f>
        <v>13333.333333333</v>
      </c>
      <c r="V21" s="82">
        <v>1</v>
      </c>
      <c r="W21" s="80">
        <f>IF(P21=0,"-",V21/P21)</f>
        <v>0.33333333333333</v>
      </c>
      <c r="X21" s="185">
        <v>6000</v>
      </c>
      <c r="Y21" s="186">
        <f>IFERROR(X21/P21,"-")</f>
        <v>2000</v>
      </c>
      <c r="Z21" s="186">
        <f>IFERROR(X21/V21,"-")</f>
        <v>6000</v>
      </c>
      <c r="AA21" s="180">
        <f>SUM(X21:X25)-SUM(J21:J25)</f>
        <v>-195000</v>
      </c>
      <c r="AB21" s="83">
        <f>SUM(X21:X25)/SUM(J21:J25)</f>
        <v>0.59375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1</v>
      </c>
      <c r="BG21" s="110">
        <v>1</v>
      </c>
      <c r="BH21" s="112">
        <f>IFERROR(BG21/BE21,"-")</f>
        <v>0.33333333333333</v>
      </c>
      <c r="BI21" s="113">
        <v>6000</v>
      </c>
      <c r="BJ21" s="114">
        <f>IFERROR(BI21/BE21,"-")</f>
        <v>2000</v>
      </c>
      <c r="BK21" s="115"/>
      <c r="BL21" s="115">
        <v>1</v>
      </c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6000</v>
      </c>
      <c r="CQ21" s="139">
        <v>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105</v>
      </c>
      <c r="C22" s="189"/>
      <c r="D22" s="189" t="s">
        <v>85</v>
      </c>
      <c r="E22" s="189" t="s">
        <v>106</v>
      </c>
      <c r="F22" s="189" t="s">
        <v>65</v>
      </c>
      <c r="G22" s="88"/>
      <c r="H22" s="88" t="s">
        <v>103</v>
      </c>
      <c r="I22" s="88"/>
      <c r="J22" s="180"/>
      <c r="K22" s="79">
        <v>10</v>
      </c>
      <c r="L22" s="79">
        <v>0</v>
      </c>
      <c r="M22" s="79">
        <v>51</v>
      </c>
      <c r="N22" s="89">
        <v>1</v>
      </c>
      <c r="O22" s="90">
        <v>0</v>
      </c>
      <c r="P22" s="91">
        <f>N22+O22</f>
        <v>1</v>
      </c>
      <c r="Q22" s="80">
        <f>IFERROR(P22/M22,"-")</f>
        <v>0.019607843137255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107</v>
      </c>
      <c r="C23" s="189"/>
      <c r="D23" s="189" t="s">
        <v>85</v>
      </c>
      <c r="E23" s="189" t="s">
        <v>91</v>
      </c>
      <c r="F23" s="189" t="s">
        <v>65</v>
      </c>
      <c r="G23" s="88"/>
      <c r="H23" s="88" t="s">
        <v>103</v>
      </c>
      <c r="I23" s="88"/>
      <c r="J23" s="180"/>
      <c r="K23" s="79">
        <v>8</v>
      </c>
      <c r="L23" s="79">
        <v>0</v>
      </c>
      <c r="M23" s="79">
        <v>51</v>
      </c>
      <c r="N23" s="89">
        <v>4</v>
      </c>
      <c r="O23" s="90">
        <v>0</v>
      </c>
      <c r="P23" s="91">
        <f>N23+O23</f>
        <v>4</v>
      </c>
      <c r="Q23" s="80">
        <f>IFERROR(P23/M23,"-")</f>
        <v>0.07843137254902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108</v>
      </c>
      <c r="C24" s="189"/>
      <c r="D24" s="189" t="s">
        <v>85</v>
      </c>
      <c r="E24" s="189" t="s">
        <v>109</v>
      </c>
      <c r="F24" s="189" t="s">
        <v>65</v>
      </c>
      <c r="G24" s="88"/>
      <c r="H24" s="88" t="s">
        <v>103</v>
      </c>
      <c r="I24" s="88"/>
      <c r="J24" s="180"/>
      <c r="K24" s="79">
        <v>22</v>
      </c>
      <c r="L24" s="79">
        <v>0</v>
      </c>
      <c r="M24" s="79">
        <v>73</v>
      </c>
      <c r="N24" s="89">
        <v>9</v>
      </c>
      <c r="O24" s="90">
        <v>0</v>
      </c>
      <c r="P24" s="91">
        <f>N24+O24</f>
        <v>9</v>
      </c>
      <c r="Q24" s="80">
        <f>IFERROR(P24/M24,"-")</f>
        <v>0.12328767123288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0.11111111111111</v>
      </c>
      <c r="X24" s="185">
        <v>18000</v>
      </c>
      <c r="Y24" s="186">
        <f>IFERROR(X24/P24,"-")</f>
        <v>2000</v>
      </c>
      <c r="Z24" s="186">
        <f>IFERROR(X24/V24,"-")</f>
        <v>18000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0.11111111111111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0.22222222222222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5</v>
      </c>
      <c r="BO24" s="118">
        <f>IF(P24=0,"",IF(BN24=0,"",(BN24/P24)))</f>
        <v>0.55555555555556</v>
      </c>
      <c r="BP24" s="119">
        <v>1</v>
      </c>
      <c r="BQ24" s="120">
        <f>IFERROR(BP24/BN24,"-")</f>
        <v>0.2</v>
      </c>
      <c r="BR24" s="121">
        <v>18000</v>
      </c>
      <c r="BS24" s="122">
        <f>IFERROR(BR24/BN24,"-")</f>
        <v>3600</v>
      </c>
      <c r="BT24" s="123"/>
      <c r="BU24" s="123"/>
      <c r="BV24" s="123">
        <v>1</v>
      </c>
      <c r="BW24" s="124">
        <v>1</v>
      </c>
      <c r="BX24" s="125">
        <f>IF(P24=0,"",IF(BW24=0,"",(BW24/P24)))</f>
        <v>0.11111111111111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18000</v>
      </c>
      <c r="CQ24" s="139">
        <v>18000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110</v>
      </c>
      <c r="C25" s="189"/>
      <c r="D25" s="189" t="s">
        <v>76</v>
      </c>
      <c r="E25" s="189" t="s">
        <v>76</v>
      </c>
      <c r="F25" s="189" t="s">
        <v>77</v>
      </c>
      <c r="G25" s="88"/>
      <c r="H25" s="88"/>
      <c r="I25" s="88"/>
      <c r="J25" s="180"/>
      <c r="K25" s="79">
        <v>188</v>
      </c>
      <c r="L25" s="79">
        <v>89</v>
      </c>
      <c r="M25" s="79">
        <v>27</v>
      </c>
      <c r="N25" s="89">
        <v>19</v>
      </c>
      <c r="O25" s="90">
        <v>0</v>
      </c>
      <c r="P25" s="91">
        <f>N25+O25</f>
        <v>19</v>
      </c>
      <c r="Q25" s="80">
        <f>IFERROR(P25/M25,"-")</f>
        <v>0.7037037037037</v>
      </c>
      <c r="R25" s="79">
        <v>3</v>
      </c>
      <c r="S25" s="79">
        <v>5</v>
      </c>
      <c r="T25" s="80">
        <f>IFERROR(R25/(P25),"-")</f>
        <v>0.15789473684211</v>
      </c>
      <c r="U25" s="186"/>
      <c r="V25" s="82">
        <v>7</v>
      </c>
      <c r="W25" s="80">
        <f>IF(P25=0,"-",V25/P25)</f>
        <v>0.36842105263158</v>
      </c>
      <c r="X25" s="185">
        <v>261000</v>
      </c>
      <c r="Y25" s="186">
        <f>IFERROR(X25/P25,"-")</f>
        <v>13736.842105263</v>
      </c>
      <c r="Z25" s="186">
        <f>IFERROR(X25/V25,"-")</f>
        <v>37285.714285714</v>
      </c>
      <c r="AA25" s="180"/>
      <c r="AB25" s="83"/>
      <c r="AC25" s="77"/>
      <c r="AD25" s="92">
        <v>2</v>
      </c>
      <c r="AE25" s="93">
        <f>IF(P25=0,"",IF(AD25=0,"",(AD25/P25)))</f>
        <v>0.10526315789474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0.052631578947368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8</v>
      </c>
      <c r="BO25" s="118">
        <f>IF(P25=0,"",IF(BN25=0,"",(BN25/P25)))</f>
        <v>0.42105263157895</v>
      </c>
      <c r="BP25" s="119">
        <v>3</v>
      </c>
      <c r="BQ25" s="120">
        <f>IFERROR(BP25/BN25,"-")</f>
        <v>0.375</v>
      </c>
      <c r="BR25" s="121">
        <v>344000</v>
      </c>
      <c r="BS25" s="122">
        <f>IFERROR(BR25/BN25,"-")</f>
        <v>43000</v>
      </c>
      <c r="BT25" s="123">
        <v>2</v>
      </c>
      <c r="BU25" s="123"/>
      <c r="BV25" s="123">
        <v>1</v>
      </c>
      <c r="BW25" s="124">
        <v>6</v>
      </c>
      <c r="BX25" s="125">
        <f>IF(P25=0,"",IF(BW25=0,"",(BW25/P25)))</f>
        <v>0.31578947368421</v>
      </c>
      <c r="BY25" s="126">
        <v>2</v>
      </c>
      <c r="BZ25" s="127">
        <f>IFERROR(BY25/BW25,"-")</f>
        <v>0.33333333333333</v>
      </c>
      <c r="CA25" s="128">
        <v>51000</v>
      </c>
      <c r="CB25" s="129">
        <f>IFERROR(CA25/BW25,"-")</f>
        <v>8500</v>
      </c>
      <c r="CC25" s="130"/>
      <c r="CD25" s="130">
        <v>1</v>
      </c>
      <c r="CE25" s="130">
        <v>1</v>
      </c>
      <c r="CF25" s="131">
        <v>2</v>
      </c>
      <c r="CG25" s="132">
        <f>IF(P25=0,"",IF(CF25=0,"",(CF25/P25)))</f>
        <v>0.10526315789474</v>
      </c>
      <c r="CH25" s="133">
        <v>2</v>
      </c>
      <c r="CI25" s="134">
        <f>IFERROR(CH25/CF25,"-")</f>
        <v>1</v>
      </c>
      <c r="CJ25" s="135">
        <v>41000</v>
      </c>
      <c r="CK25" s="136">
        <f>IFERROR(CJ25/CF25,"-")</f>
        <v>20500</v>
      </c>
      <c r="CL25" s="137"/>
      <c r="CM25" s="137"/>
      <c r="CN25" s="137">
        <v>2</v>
      </c>
      <c r="CO25" s="138">
        <v>7</v>
      </c>
      <c r="CP25" s="139">
        <v>261000</v>
      </c>
      <c r="CQ25" s="139">
        <v>338000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3.1066666666667</v>
      </c>
      <c r="B26" s="189" t="s">
        <v>111</v>
      </c>
      <c r="C26" s="189"/>
      <c r="D26" s="189" t="s">
        <v>85</v>
      </c>
      <c r="E26" s="189" t="s">
        <v>109</v>
      </c>
      <c r="F26" s="189" t="s">
        <v>65</v>
      </c>
      <c r="G26" s="88" t="s">
        <v>112</v>
      </c>
      <c r="H26" s="88" t="s">
        <v>113</v>
      </c>
      <c r="I26" s="88" t="s">
        <v>89</v>
      </c>
      <c r="J26" s="180">
        <v>150000</v>
      </c>
      <c r="K26" s="79">
        <v>9</v>
      </c>
      <c r="L26" s="79">
        <v>0</v>
      </c>
      <c r="M26" s="79">
        <v>32</v>
      </c>
      <c r="N26" s="89">
        <v>3</v>
      </c>
      <c r="O26" s="90">
        <v>0</v>
      </c>
      <c r="P26" s="91">
        <f>N26+O26</f>
        <v>3</v>
      </c>
      <c r="Q26" s="80">
        <f>IFERROR(P26/M26,"-")</f>
        <v>0.09375</v>
      </c>
      <c r="R26" s="79">
        <v>1</v>
      </c>
      <c r="S26" s="79">
        <v>1</v>
      </c>
      <c r="T26" s="80">
        <f>IFERROR(R26/(P26),"-")</f>
        <v>0.33333333333333</v>
      </c>
      <c r="U26" s="186">
        <f>IFERROR(J26/SUM(N26:O29),"-")</f>
        <v>9375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SUM(X26:X29)-SUM(J26:J29)</f>
        <v>316000</v>
      </c>
      <c r="AB26" s="83">
        <f>SUM(X26:X29)/SUM(J26:J29)</f>
        <v>3.1066666666667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0.66666666666667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114</v>
      </c>
      <c r="C27" s="189"/>
      <c r="D27" s="189" t="s">
        <v>85</v>
      </c>
      <c r="E27" s="189" t="s">
        <v>91</v>
      </c>
      <c r="F27" s="189" t="s">
        <v>65</v>
      </c>
      <c r="G27" s="88"/>
      <c r="H27" s="88" t="s">
        <v>113</v>
      </c>
      <c r="I27" s="88" t="s">
        <v>92</v>
      </c>
      <c r="J27" s="180"/>
      <c r="K27" s="79">
        <v>6</v>
      </c>
      <c r="L27" s="79">
        <v>0</v>
      </c>
      <c r="M27" s="79">
        <v>30</v>
      </c>
      <c r="N27" s="89">
        <v>2</v>
      </c>
      <c r="O27" s="90">
        <v>0</v>
      </c>
      <c r="P27" s="91">
        <f>N27+O27</f>
        <v>2</v>
      </c>
      <c r="Q27" s="80">
        <f>IFERROR(P27/M27,"-")</f>
        <v>0.066666666666667</v>
      </c>
      <c r="R27" s="79">
        <v>0</v>
      </c>
      <c r="S27" s="79">
        <v>2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115</v>
      </c>
      <c r="C28" s="189"/>
      <c r="D28" s="189" t="s">
        <v>85</v>
      </c>
      <c r="E28" s="189" t="s">
        <v>94</v>
      </c>
      <c r="F28" s="189" t="s">
        <v>65</v>
      </c>
      <c r="G28" s="88"/>
      <c r="H28" s="88" t="s">
        <v>113</v>
      </c>
      <c r="I28" s="88" t="s">
        <v>95</v>
      </c>
      <c r="J28" s="180"/>
      <c r="K28" s="79">
        <v>4</v>
      </c>
      <c r="L28" s="79">
        <v>0</v>
      </c>
      <c r="M28" s="79">
        <v>29</v>
      </c>
      <c r="N28" s="89">
        <v>3</v>
      </c>
      <c r="O28" s="90">
        <v>0</v>
      </c>
      <c r="P28" s="91">
        <f>N28+O28</f>
        <v>3</v>
      </c>
      <c r="Q28" s="80">
        <f>IFERROR(P28/M28,"-")</f>
        <v>0.10344827586207</v>
      </c>
      <c r="R28" s="79">
        <v>0</v>
      </c>
      <c r="S28" s="79">
        <v>3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0.33333333333333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116</v>
      </c>
      <c r="C29" s="189"/>
      <c r="D29" s="189" t="s">
        <v>76</v>
      </c>
      <c r="E29" s="189" t="s">
        <v>76</v>
      </c>
      <c r="F29" s="189" t="s">
        <v>77</v>
      </c>
      <c r="G29" s="88"/>
      <c r="H29" s="88"/>
      <c r="I29" s="88"/>
      <c r="J29" s="180"/>
      <c r="K29" s="79">
        <v>44</v>
      </c>
      <c r="L29" s="79">
        <v>28</v>
      </c>
      <c r="M29" s="79">
        <v>14</v>
      </c>
      <c r="N29" s="89">
        <v>8</v>
      </c>
      <c r="O29" s="90">
        <v>0</v>
      </c>
      <c r="P29" s="91">
        <f>N29+O29</f>
        <v>8</v>
      </c>
      <c r="Q29" s="80">
        <f>IFERROR(P29/M29,"-")</f>
        <v>0.57142857142857</v>
      </c>
      <c r="R29" s="79">
        <v>2</v>
      </c>
      <c r="S29" s="79">
        <v>4</v>
      </c>
      <c r="T29" s="80">
        <f>IFERROR(R29/(P29),"-")</f>
        <v>0.25</v>
      </c>
      <c r="U29" s="186"/>
      <c r="V29" s="82">
        <v>4</v>
      </c>
      <c r="W29" s="80">
        <f>IF(P29=0,"-",V29/P29)</f>
        <v>0.5</v>
      </c>
      <c r="X29" s="185">
        <v>466000</v>
      </c>
      <c r="Y29" s="186">
        <f>IFERROR(X29/P29,"-")</f>
        <v>58250</v>
      </c>
      <c r="Z29" s="186">
        <f>IFERROR(X29/V29,"-")</f>
        <v>116500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0.5</v>
      </c>
      <c r="BP29" s="119">
        <v>1</v>
      </c>
      <c r="BQ29" s="120">
        <f>IFERROR(BP29/BN29,"-")</f>
        <v>0.25</v>
      </c>
      <c r="BR29" s="121">
        <v>5000</v>
      </c>
      <c r="BS29" s="122">
        <f>IFERROR(BR29/BN29,"-")</f>
        <v>1250</v>
      </c>
      <c r="BT29" s="123">
        <v>1</v>
      </c>
      <c r="BU29" s="123"/>
      <c r="BV29" s="123"/>
      <c r="BW29" s="124">
        <v>2</v>
      </c>
      <c r="BX29" s="125">
        <f>IF(P29=0,"",IF(BW29=0,"",(BW29/P29)))</f>
        <v>0.25</v>
      </c>
      <c r="BY29" s="126">
        <v>2</v>
      </c>
      <c r="BZ29" s="127">
        <f>IFERROR(BY29/BW29,"-")</f>
        <v>1</v>
      </c>
      <c r="CA29" s="128">
        <v>460000</v>
      </c>
      <c r="CB29" s="129">
        <f>IFERROR(CA29/BW29,"-")</f>
        <v>230000</v>
      </c>
      <c r="CC29" s="130">
        <v>1</v>
      </c>
      <c r="CD29" s="130"/>
      <c r="CE29" s="130">
        <v>1</v>
      </c>
      <c r="CF29" s="131">
        <v>1</v>
      </c>
      <c r="CG29" s="132">
        <f>IF(P29=0,"",IF(CF29=0,"",(CF29/P29)))</f>
        <v>0.125</v>
      </c>
      <c r="CH29" s="133">
        <v>1</v>
      </c>
      <c r="CI29" s="134">
        <f>IFERROR(CH29/CF29,"-")</f>
        <v>1</v>
      </c>
      <c r="CJ29" s="135">
        <v>1000</v>
      </c>
      <c r="CK29" s="136">
        <f>IFERROR(CJ29/CF29,"-")</f>
        <v>1000</v>
      </c>
      <c r="CL29" s="137">
        <v>1</v>
      </c>
      <c r="CM29" s="137"/>
      <c r="CN29" s="137"/>
      <c r="CO29" s="138">
        <v>4</v>
      </c>
      <c r="CP29" s="139">
        <v>466000</v>
      </c>
      <c r="CQ29" s="139">
        <v>459000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0.76153846153846</v>
      </c>
      <c r="B30" s="189" t="s">
        <v>117</v>
      </c>
      <c r="C30" s="189"/>
      <c r="D30" s="189" t="s">
        <v>85</v>
      </c>
      <c r="E30" s="189" t="s">
        <v>86</v>
      </c>
      <c r="F30" s="189" t="s">
        <v>65</v>
      </c>
      <c r="G30" s="88" t="s">
        <v>118</v>
      </c>
      <c r="H30" s="88" t="s">
        <v>103</v>
      </c>
      <c r="I30" s="88" t="s">
        <v>104</v>
      </c>
      <c r="J30" s="180">
        <v>390000</v>
      </c>
      <c r="K30" s="79">
        <v>5</v>
      </c>
      <c r="L30" s="79">
        <v>0</v>
      </c>
      <c r="M30" s="79">
        <v>13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>
        <f>IFERROR(J30/SUM(N30:O33),"-")</f>
        <v>15600</v>
      </c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>
        <f>SUM(X30:X33)-SUM(J30:J33)</f>
        <v>-93000</v>
      </c>
      <c r="AB30" s="83">
        <f>SUM(X30:X33)/SUM(J30:J33)</f>
        <v>0.76153846153846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119</v>
      </c>
      <c r="C31" s="189"/>
      <c r="D31" s="189" t="s">
        <v>85</v>
      </c>
      <c r="E31" s="189" t="s">
        <v>91</v>
      </c>
      <c r="F31" s="189" t="s">
        <v>65</v>
      </c>
      <c r="G31" s="88" t="s">
        <v>118</v>
      </c>
      <c r="H31" s="88" t="s">
        <v>120</v>
      </c>
      <c r="I31" s="88"/>
      <c r="J31" s="180"/>
      <c r="K31" s="79">
        <v>8</v>
      </c>
      <c r="L31" s="79">
        <v>0</v>
      </c>
      <c r="M31" s="79">
        <v>31</v>
      </c>
      <c r="N31" s="89">
        <v>2</v>
      </c>
      <c r="O31" s="90">
        <v>0</v>
      </c>
      <c r="P31" s="91">
        <f>N31+O31</f>
        <v>2</v>
      </c>
      <c r="Q31" s="80">
        <f>IFERROR(P31/M31,"-")</f>
        <v>0.064516129032258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121</v>
      </c>
      <c r="C32" s="189"/>
      <c r="D32" s="189" t="s">
        <v>85</v>
      </c>
      <c r="E32" s="189" t="s">
        <v>94</v>
      </c>
      <c r="F32" s="189" t="s">
        <v>65</v>
      </c>
      <c r="G32" s="88" t="s">
        <v>118</v>
      </c>
      <c r="H32" s="88" t="s">
        <v>122</v>
      </c>
      <c r="I32" s="88"/>
      <c r="J32" s="180"/>
      <c r="K32" s="79">
        <v>15</v>
      </c>
      <c r="L32" s="79">
        <v>0</v>
      </c>
      <c r="M32" s="79">
        <v>53</v>
      </c>
      <c r="N32" s="89">
        <v>8</v>
      </c>
      <c r="O32" s="90">
        <v>0</v>
      </c>
      <c r="P32" s="91">
        <f>N32+O32</f>
        <v>8</v>
      </c>
      <c r="Q32" s="80">
        <f>IFERROR(P32/M32,"-")</f>
        <v>0.15094339622642</v>
      </c>
      <c r="R32" s="79">
        <v>0</v>
      </c>
      <c r="S32" s="79">
        <v>3</v>
      </c>
      <c r="T32" s="80">
        <f>IFERROR(R32/(P32),"-")</f>
        <v>0</v>
      </c>
      <c r="U32" s="186"/>
      <c r="V32" s="82">
        <v>1</v>
      </c>
      <c r="W32" s="80">
        <f>IF(P32=0,"-",V32/P32)</f>
        <v>0.125</v>
      </c>
      <c r="X32" s="185">
        <v>3000</v>
      </c>
      <c r="Y32" s="186">
        <f>IFERROR(X32/P32,"-")</f>
        <v>375</v>
      </c>
      <c r="Z32" s="186">
        <f>IFERROR(X32/V32,"-")</f>
        <v>3000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0.125</v>
      </c>
      <c r="AO32" s="98">
        <v>1</v>
      </c>
      <c r="AP32" s="100">
        <f>IFERROR(AO32/AM32,"-")</f>
        <v>1</v>
      </c>
      <c r="AQ32" s="101">
        <v>3000</v>
      </c>
      <c r="AR32" s="102">
        <f>IFERROR(AQ32/AM32,"-")</f>
        <v>3000</v>
      </c>
      <c r="AS32" s="103">
        <v>1</v>
      </c>
      <c r="AT32" s="103"/>
      <c r="AU32" s="103"/>
      <c r="AV32" s="104">
        <v>1</v>
      </c>
      <c r="AW32" s="105">
        <f>IF(P32=0,"",IF(AV32=0,"",(AV32/P32)))</f>
        <v>0.125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3</v>
      </c>
      <c r="BF32" s="111">
        <f>IF(P32=0,"",IF(BE32=0,"",(BE32/P32)))</f>
        <v>0.375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123</v>
      </c>
      <c r="C33" s="189"/>
      <c r="D33" s="189" t="s">
        <v>76</v>
      </c>
      <c r="E33" s="189" t="s">
        <v>76</v>
      </c>
      <c r="F33" s="189" t="s">
        <v>77</v>
      </c>
      <c r="G33" s="88"/>
      <c r="H33" s="88"/>
      <c r="I33" s="88"/>
      <c r="J33" s="180"/>
      <c r="K33" s="79">
        <v>121</v>
      </c>
      <c r="L33" s="79">
        <v>71</v>
      </c>
      <c r="M33" s="79">
        <v>32</v>
      </c>
      <c r="N33" s="89">
        <v>15</v>
      </c>
      <c r="O33" s="90">
        <v>0</v>
      </c>
      <c r="P33" s="91">
        <f>N33+O33</f>
        <v>15</v>
      </c>
      <c r="Q33" s="80">
        <f>IFERROR(P33/M33,"-")</f>
        <v>0.46875</v>
      </c>
      <c r="R33" s="79">
        <v>3</v>
      </c>
      <c r="S33" s="79">
        <v>5</v>
      </c>
      <c r="T33" s="80">
        <f>IFERROR(R33/(P33),"-")</f>
        <v>0.2</v>
      </c>
      <c r="U33" s="186"/>
      <c r="V33" s="82">
        <v>6</v>
      </c>
      <c r="W33" s="80">
        <f>IF(P33=0,"-",V33/P33)</f>
        <v>0.4</v>
      </c>
      <c r="X33" s="185">
        <v>294000</v>
      </c>
      <c r="Y33" s="186">
        <f>IFERROR(X33/P33,"-")</f>
        <v>19600</v>
      </c>
      <c r="Z33" s="186">
        <f>IFERROR(X33/V33,"-")</f>
        <v>49000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0.066666666666667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5</v>
      </c>
      <c r="BO33" s="118">
        <f>IF(P33=0,"",IF(BN33=0,"",(BN33/P33)))</f>
        <v>0.33333333333333</v>
      </c>
      <c r="BP33" s="119">
        <v>1</v>
      </c>
      <c r="BQ33" s="120">
        <f>IFERROR(BP33/BN33,"-")</f>
        <v>0.2</v>
      </c>
      <c r="BR33" s="121">
        <v>250000</v>
      </c>
      <c r="BS33" s="122">
        <f>IFERROR(BR33/BN33,"-")</f>
        <v>50000</v>
      </c>
      <c r="BT33" s="123"/>
      <c r="BU33" s="123"/>
      <c r="BV33" s="123">
        <v>1</v>
      </c>
      <c r="BW33" s="124">
        <v>6</v>
      </c>
      <c r="BX33" s="125">
        <f>IF(P33=0,"",IF(BW33=0,"",(BW33/P33)))</f>
        <v>0.4</v>
      </c>
      <c r="BY33" s="126">
        <v>3</v>
      </c>
      <c r="BZ33" s="127">
        <f>IFERROR(BY33/BW33,"-")</f>
        <v>0.5</v>
      </c>
      <c r="CA33" s="128">
        <v>53000</v>
      </c>
      <c r="CB33" s="129">
        <f>IFERROR(CA33/BW33,"-")</f>
        <v>8833.3333333333</v>
      </c>
      <c r="CC33" s="130">
        <v>1</v>
      </c>
      <c r="CD33" s="130">
        <v>1</v>
      </c>
      <c r="CE33" s="130">
        <v>1</v>
      </c>
      <c r="CF33" s="131">
        <v>3</v>
      </c>
      <c r="CG33" s="132">
        <f>IF(P33=0,"",IF(CF33=0,"",(CF33/P33)))</f>
        <v>0.2</v>
      </c>
      <c r="CH33" s="133">
        <v>2</v>
      </c>
      <c r="CI33" s="134">
        <f>IFERROR(CH33/CF33,"-")</f>
        <v>0.66666666666667</v>
      </c>
      <c r="CJ33" s="135">
        <v>91000</v>
      </c>
      <c r="CK33" s="136">
        <f>IFERROR(CJ33/CF33,"-")</f>
        <v>30333.333333333</v>
      </c>
      <c r="CL33" s="137">
        <v>1</v>
      </c>
      <c r="CM33" s="137"/>
      <c r="CN33" s="137">
        <v>1</v>
      </c>
      <c r="CO33" s="138">
        <v>6</v>
      </c>
      <c r="CP33" s="139">
        <v>294000</v>
      </c>
      <c r="CQ33" s="139">
        <v>250000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0.64</v>
      </c>
      <c r="B34" s="189" t="s">
        <v>124</v>
      </c>
      <c r="C34" s="189"/>
      <c r="D34" s="189" t="s">
        <v>85</v>
      </c>
      <c r="E34" s="189" t="s">
        <v>86</v>
      </c>
      <c r="F34" s="189" t="s">
        <v>65</v>
      </c>
      <c r="G34" s="88" t="s">
        <v>125</v>
      </c>
      <c r="H34" s="88" t="s">
        <v>126</v>
      </c>
      <c r="I34" s="88" t="s">
        <v>127</v>
      </c>
      <c r="J34" s="180">
        <v>300000</v>
      </c>
      <c r="K34" s="79">
        <v>9</v>
      </c>
      <c r="L34" s="79">
        <v>0</v>
      </c>
      <c r="M34" s="79">
        <v>38</v>
      </c>
      <c r="N34" s="89">
        <v>3</v>
      </c>
      <c r="O34" s="90">
        <v>0</v>
      </c>
      <c r="P34" s="91">
        <f>N34+O34</f>
        <v>3</v>
      </c>
      <c r="Q34" s="80">
        <f>IFERROR(P34/M34,"-")</f>
        <v>0.078947368421053</v>
      </c>
      <c r="R34" s="79">
        <v>0</v>
      </c>
      <c r="S34" s="79">
        <v>0</v>
      </c>
      <c r="T34" s="80">
        <f>IFERROR(R34/(P34),"-")</f>
        <v>0</v>
      </c>
      <c r="U34" s="186">
        <f>IFERROR(J34/SUM(N34:O37),"-")</f>
        <v>14285.714285714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SUM(X34:X37)-SUM(J34:J37)</f>
        <v>-108000</v>
      </c>
      <c r="AB34" s="83">
        <f>SUM(X34:X37)/SUM(J34:J37)</f>
        <v>0.64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128</v>
      </c>
      <c r="C35" s="189"/>
      <c r="D35" s="189" t="s">
        <v>85</v>
      </c>
      <c r="E35" s="189" t="s">
        <v>91</v>
      </c>
      <c r="F35" s="189" t="s">
        <v>65</v>
      </c>
      <c r="G35" s="88"/>
      <c r="H35" s="88" t="s">
        <v>126</v>
      </c>
      <c r="I35" s="88"/>
      <c r="J35" s="180"/>
      <c r="K35" s="79">
        <v>9</v>
      </c>
      <c r="L35" s="79">
        <v>0</v>
      </c>
      <c r="M35" s="79">
        <v>47</v>
      </c>
      <c r="N35" s="89">
        <v>2</v>
      </c>
      <c r="O35" s="90">
        <v>0</v>
      </c>
      <c r="P35" s="91">
        <f>N35+O35</f>
        <v>2</v>
      </c>
      <c r="Q35" s="80">
        <f>IFERROR(P35/M35,"-")</f>
        <v>0.042553191489362</v>
      </c>
      <c r="R35" s="79">
        <v>1</v>
      </c>
      <c r="S35" s="79">
        <v>0</v>
      </c>
      <c r="T35" s="80">
        <f>IFERROR(R35/(P35),"-")</f>
        <v>0.5</v>
      </c>
      <c r="U35" s="186"/>
      <c r="V35" s="82">
        <v>1</v>
      </c>
      <c r="W35" s="80">
        <f>IF(P35=0,"-",V35/P35)</f>
        <v>0.5</v>
      </c>
      <c r="X35" s="185">
        <v>3000</v>
      </c>
      <c r="Y35" s="186">
        <f>IFERROR(X35/P35,"-")</f>
        <v>1500</v>
      </c>
      <c r="Z35" s="186">
        <f>IFERROR(X35/V35,"-")</f>
        <v>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>
        <v>1</v>
      </c>
      <c r="BH35" s="112">
        <f>IFERROR(BG35/BE35,"-")</f>
        <v>1</v>
      </c>
      <c r="BI35" s="113">
        <v>3000</v>
      </c>
      <c r="BJ35" s="114">
        <f>IFERROR(BI35/BE35,"-")</f>
        <v>3000</v>
      </c>
      <c r="BK35" s="115">
        <v>1</v>
      </c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129</v>
      </c>
      <c r="C36" s="189"/>
      <c r="D36" s="189" t="s">
        <v>85</v>
      </c>
      <c r="E36" s="189" t="s">
        <v>94</v>
      </c>
      <c r="F36" s="189" t="s">
        <v>65</v>
      </c>
      <c r="G36" s="88"/>
      <c r="H36" s="88" t="s">
        <v>126</v>
      </c>
      <c r="I36" s="88"/>
      <c r="J36" s="180"/>
      <c r="K36" s="79">
        <v>10</v>
      </c>
      <c r="L36" s="79">
        <v>0</v>
      </c>
      <c r="M36" s="79">
        <v>37</v>
      </c>
      <c r="N36" s="89">
        <v>3</v>
      </c>
      <c r="O36" s="90">
        <v>0</v>
      </c>
      <c r="P36" s="91">
        <f>N36+O36</f>
        <v>3</v>
      </c>
      <c r="Q36" s="80">
        <f>IFERROR(P36/M36,"-")</f>
        <v>0.081081081081081</v>
      </c>
      <c r="R36" s="79">
        <v>1</v>
      </c>
      <c r="S36" s="79">
        <v>1</v>
      </c>
      <c r="T36" s="80">
        <f>IFERROR(R36/(P36),"-")</f>
        <v>0.33333333333333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3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130</v>
      </c>
      <c r="C37" s="189"/>
      <c r="D37" s="189" t="s">
        <v>76</v>
      </c>
      <c r="E37" s="189" t="s">
        <v>76</v>
      </c>
      <c r="F37" s="189" t="s">
        <v>77</v>
      </c>
      <c r="G37" s="88"/>
      <c r="H37" s="88"/>
      <c r="I37" s="88"/>
      <c r="J37" s="180"/>
      <c r="K37" s="79">
        <v>83</v>
      </c>
      <c r="L37" s="79">
        <v>42</v>
      </c>
      <c r="M37" s="79">
        <v>14</v>
      </c>
      <c r="N37" s="89">
        <v>13</v>
      </c>
      <c r="O37" s="90">
        <v>0</v>
      </c>
      <c r="P37" s="91">
        <f>N37+O37</f>
        <v>13</v>
      </c>
      <c r="Q37" s="80">
        <f>IFERROR(P37/M37,"-")</f>
        <v>0.92857142857143</v>
      </c>
      <c r="R37" s="79">
        <v>3</v>
      </c>
      <c r="S37" s="79">
        <v>3</v>
      </c>
      <c r="T37" s="80">
        <f>IFERROR(R37/(P37),"-")</f>
        <v>0.23076923076923</v>
      </c>
      <c r="U37" s="186"/>
      <c r="V37" s="82">
        <v>5</v>
      </c>
      <c r="W37" s="80">
        <f>IF(P37=0,"-",V37/P37)</f>
        <v>0.38461538461538</v>
      </c>
      <c r="X37" s="185">
        <v>189000</v>
      </c>
      <c r="Y37" s="186">
        <f>IFERROR(X37/P37,"-")</f>
        <v>14538.461538462</v>
      </c>
      <c r="Z37" s="186">
        <f>IFERROR(X37/V37,"-")</f>
        <v>37800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0.076923076923077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8</v>
      </c>
      <c r="BO37" s="118">
        <f>IF(P37=0,"",IF(BN37=0,"",(BN37/P37)))</f>
        <v>0.61538461538462</v>
      </c>
      <c r="BP37" s="119">
        <v>4</v>
      </c>
      <c r="BQ37" s="120">
        <f>IFERROR(BP37/BN37,"-")</f>
        <v>0.5</v>
      </c>
      <c r="BR37" s="121">
        <v>178000</v>
      </c>
      <c r="BS37" s="122">
        <f>IFERROR(BR37/BN37,"-")</f>
        <v>22250</v>
      </c>
      <c r="BT37" s="123">
        <v>2</v>
      </c>
      <c r="BU37" s="123"/>
      <c r="BV37" s="123">
        <v>2</v>
      </c>
      <c r="BW37" s="124">
        <v>4</v>
      </c>
      <c r="BX37" s="125">
        <f>IF(P37=0,"",IF(BW37=0,"",(BW37/P37)))</f>
        <v>0.30769230769231</v>
      </c>
      <c r="BY37" s="126">
        <v>1</v>
      </c>
      <c r="BZ37" s="127">
        <f>IFERROR(BY37/BW37,"-")</f>
        <v>0.25</v>
      </c>
      <c r="CA37" s="128">
        <v>11000</v>
      </c>
      <c r="CB37" s="129">
        <f>IFERROR(CA37/BW37,"-")</f>
        <v>2750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5</v>
      </c>
      <c r="CP37" s="139">
        <v>189000</v>
      </c>
      <c r="CQ37" s="139">
        <v>163000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</v>
      </c>
      <c r="B38" s="189" t="s">
        <v>131</v>
      </c>
      <c r="C38" s="189"/>
      <c r="D38" s="189" t="s">
        <v>132</v>
      </c>
      <c r="E38" s="189" t="s">
        <v>133</v>
      </c>
      <c r="F38" s="189" t="s">
        <v>65</v>
      </c>
      <c r="G38" s="88" t="s">
        <v>66</v>
      </c>
      <c r="H38" s="88" t="s">
        <v>134</v>
      </c>
      <c r="I38" s="191" t="s">
        <v>135</v>
      </c>
      <c r="J38" s="180">
        <v>144000</v>
      </c>
      <c r="K38" s="79">
        <v>17</v>
      </c>
      <c r="L38" s="79">
        <v>0</v>
      </c>
      <c r="M38" s="79">
        <v>60</v>
      </c>
      <c r="N38" s="89">
        <v>6</v>
      </c>
      <c r="O38" s="90">
        <v>0</v>
      </c>
      <c r="P38" s="91">
        <f>N38+O38</f>
        <v>6</v>
      </c>
      <c r="Q38" s="80">
        <f>IFERROR(P38/M38,"-")</f>
        <v>0.1</v>
      </c>
      <c r="R38" s="79">
        <v>0</v>
      </c>
      <c r="S38" s="79">
        <v>2</v>
      </c>
      <c r="T38" s="80">
        <f>IFERROR(R38/(P38),"-")</f>
        <v>0</v>
      </c>
      <c r="U38" s="186">
        <f>IFERROR(J38/SUM(N38:O39),"-")</f>
        <v>20571.428571429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-144000</v>
      </c>
      <c r="AB38" s="83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0.16666666666667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0.16666666666667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0.16666666666667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136</v>
      </c>
      <c r="C39" s="189"/>
      <c r="D39" s="189" t="s">
        <v>132</v>
      </c>
      <c r="E39" s="189" t="s">
        <v>133</v>
      </c>
      <c r="F39" s="189" t="s">
        <v>77</v>
      </c>
      <c r="G39" s="88"/>
      <c r="H39" s="88"/>
      <c r="I39" s="88"/>
      <c r="J39" s="180"/>
      <c r="K39" s="79">
        <v>73</v>
      </c>
      <c r="L39" s="79">
        <v>27</v>
      </c>
      <c r="M39" s="79">
        <v>8</v>
      </c>
      <c r="N39" s="89">
        <v>1</v>
      </c>
      <c r="O39" s="90">
        <v>0</v>
      </c>
      <c r="P39" s="91">
        <f>N39+O39</f>
        <v>1</v>
      </c>
      <c r="Q39" s="80">
        <f>IFERROR(P39/M39,"-")</f>
        <v>0.125</v>
      </c>
      <c r="R39" s="79">
        <v>0</v>
      </c>
      <c r="S39" s="79">
        <v>0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0.8</v>
      </c>
      <c r="B40" s="189" t="s">
        <v>137</v>
      </c>
      <c r="C40" s="189"/>
      <c r="D40" s="189" t="s">
        <v>132</v>
      </c>
      <c r="E40" s="189" t="s">
        <v>138</v>
      </c>
      <c r="F40" s="189" t="s">
        <v>65</v>
      </c>
      <c r="G40" s="88" t="s">
        <v>70</v>
      </c>
      <c r="H40" s="88" t="s">
        <v>134</v>
      </c>
      <c r="I40" s="191" t="s">
        <v>135</v>
      </c>
      <c r="J40" s="180">
        <v>180000</v>
      </c>
      <c r="K40" s="79">
        <v>9</v>
      </c>
      <c r="L40" s="79">
        <v>0</v>
      </c>
      <c r="M40" s="79">
        <v>55</v>
      </c>
      <c r="N40" s="89">
        <v>5</v>
      </c>
      <c r="O40" s="90">
        <v>0</v>
      </c>
      <c r="P40" s="91">
        <f>N40+O40</f>
        <v>5</v>
      </c>
      <c r="Q40" s="80">
        <f>IFERROR(P40/M40,"-")</f>
        <v>0.090909090909091</v>
      </c>
      <c r="R40" s="79">
        <v>1</v>
      </c>
      <c r="S40" s="79">
        <v>2</v>
      </c>
      <c r="T40" s="80">
        <f>IFERROR(R40/(P40),"-")</f>
        <v>0.2</v>
      </c>
      <c r="U40" s="186">
        <f>IFERROR(J40/SUM(N40:O41),"-")</f>
        <v>22500</v>
      </c>
      <c r="V40" s="82">
        <v>1</v>
      </c>
      <c r="W40" s="80">
        <f>IF(P40=0,"-",V40/P40)</f>
        <v>0.2</v>
      </c>
      <c r="X40" s="185">
        <v>4000</v>
      </c>
      <c r="Y40" s="186">
        <f>IFERROR(X40/P40,"-")</f>
        <v>800</v>
      </c>
      <c r="Z40" s="186">
        <f>IFERROR(X40/V40,"-")</f>
        <v>4000</v>
      </c>
      <c r="AA40" s="180">
        <f>SUM(X40:X41)-SUM(J40:J41)</f>
        <v>-36000</v>
      </c>
      <c r="AB40" s="83">
        <f>SUM(X40:X41)/SUM(J40:J41)</f>
        <v>0.8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0.4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0.4</v>
      </c>
      <c r="BY40" s="126">
        <v>1</v>
      </c>
      <c r="BZ40" s="127">
        <f>IFERROR(BY40/BW40,"-")</f>
        <v>0.5</v>
      </c>
      <c r="CA40" s="128">
        <v>4000</v>
      </c>
      <c r="CB40" s="129">
        <f>IFERROR(CA40/BW40,"-")</f>
        <v>2000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4000</v>
      </c>
      <c r="CQ40" s="139">
        <v>4000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139</v>
      </c>
      <c r="C41" s="189"/>
      <c r="D41" s="189" t="s">
        <v>132</v>
      </c>
      <c r="E41" s="189" t="s">
        <v>138</v>
      </c>
      <c r="F41" s="189" t="s">
        <v>77</v>
      </c>
      <c r="G41" s="88"/>
      <c r="H41" s="88"/>
      <c r="I41" s="88"/>
      <c r="J41" s="180"/>
      <c r="K41" s="79">
        <v>22</v>
      </c>
      <c r="L41" s="79">
        <v>19</v>
      </c>
      <c r="M41" s="79">
        <v>3</v>
      </c>
      <c r="N41" s="89">
        <v>3</v>
      </c>
      <c r="O41" s="90">
        <v>0</v>
      </c>
      <c r="P41" s="91">
        <f>N41+O41</f>
        <v>3</v>
      </c>
      <c r="Q41" s="80">
        <f>IFERROR(P41/M41,"-")</f>
        <v>1</v>
      </c>
      <c r="R41" s="79">
        <v>0</v>
      </c>
      <c r="S41" s="79">
        <v>1</v>
      </c>
      <c r="T41" s="80">
        <f>IFERROR(R41/(P41),"-")</f>
        <v>0</v>
      </c>
      <c r="U41" s="186"/>
      <c r="V41" s="82">
        <v>1</v>
      </c>
      <c r="W41" s="80">
        <f>IF(P41=0,"-",V41/P41)</f>
        <v>0.33333333333333</v>
      </c>
      <c r="X41" s="185">
        <v>140000</v>
      </c>
      <c r="Y41" s="186">
        <f>IFERROR(X41/P41,"-")</f>
        <v>46666.666666667</v>
      </c>
      <c r="Z41" s="186">
        <f>IFERROR(X41/V41,"-")</f>
        <v>140000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0.66666666666667</v>
      </c>
      <c r="BY41" s="126">
        <v>1</v>
      </c>
      <c r="BZ41" s="127">
        <f>IFERROR(BY41/BW41,"-")</f>
        <v>0.5</v>
      </c>
      <c r="CA41" s="128">
        <v>140000</v>
      </c>
      <c r="CB41" s="129">
        <f>IFERROR(CA41/BW41,"-")</f>
        <v>70000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140000</v>
      </c>
      <c r="CQ41" s="139">
        <v>140000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0.019230769230769</v>
      </c>
      <c r="B42" s="189" t="s">
        <v>140</v>
      </c>
      <c r="C42" s="189"/>
      <c r="D42" s="189" t="s">
        <v>141</v>
      </c>
      <c r="E42" s="189" t="s">
        <v>142</v>
      </c>
      <c r="F42" s="189" t="s">
        <v>65</v>
      </c>
      <c r="G42" s="88" t="s">
        <v>87</v>
      </c>
      <c r="H42" s="88" t="s">
        <v>134</v>
      </c>
      <c r="I42" s="190" t="s">
        <v>143</v>
      </c>
      <c r="J42" s="180">
        <v>156000</v>
      </c>
      <c r="K42" s="79">
        <v>10</v>
      </c>
      <c r="L42" s="79">
        <v>0</v>
      </c>
      <c r="M42" s="79">
        <v>31</v>
      </c>
      <c r="N42" s="89">
        <v>3</v>
      </c>
      <c r="O42" s="90">
        <v>0</v>
      </c>
      <c r="P42" s="91">
        <f>N42+O42</f>
        <v>3</v>
      </c>
      <c r="Q42" s="80">
        <f>IFERROR(P42/M42,"-")</f>
        <v>0.096774193548387</v>
      </c>
      <c r="R42" s="79">
        <v>0</v>
      </c>
      <c r="S42" s="79">
        <v>3</v>
      </c>
      <c r="T42" s="80">
        <f>IFERROR(R42/(P42),"-")</f>
        <v>0</v>
      </c>
      <c r="U42" s="186">
        <f>IFERROR(J42/SUM(N42:O43),"-")</f>
        <v>52000</v>
      </c>
      <c r="V42" s="82">
        <v>1</v>
      </c>
      <c r="W42" s="80">
        <f>IF(P42=0,"-",V42/P42)</f>
        <v>0.33333333333333</v>
      </c>
      <c r="X42" s="185">
        <v>3000</v>
      </c>
      <c r="Y42" s="186">
        <f>IFERROR(X42/P42,"-")</f>
        <v>1000</v>
      </c>
      <c r="Z42" s="186">
        <f>IFERROR(X42/V42,"-")</f>
        <v>3000</v>
      </c>
      <c r="AA42" s="180">
        <f>SUM(X42:X43)-SUM(J42:J43)</f>
        <v>-153000</v>
      </c>
      <c r="AB42" s="83">
        <f>SUM(X42:X43)/SUM(J42:J43)</f>
        <v>0.019230769230769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0.66666666666667</v>
      </c>
      <c r="BG42" s="110">
        <v>1</v>
      </c>
      <c r="BH42" s="112">
        <f>IFERROR(BG42/BE42,"-")</f>
        <v>0.5</v>
      </c>
      <c r="BI42" s="113">
        <v>3000</v>
      </c>
      <c r="BJ42" s="114">
        <f>IFERROR(BI42/BE42,"-")</f>
        <v>1500</v>
      </c>
      <c r="BK42" s="115">
        <v>1</v>
      </c>
      <c r="BL42" s="115"/>
      <c r="BM42" s="115"/>
      <c r="BN42" s="117">
        <v>1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144</v>
      </c>
      <c r="C43" s="189"/>
      <c r="D43" s="189" t="s">
        <v>141</v>
      </c>
      <c r="E43" s="189" t="s">
        <v>142</v>
      </c>
      <c r="F43" s="189" t="s">
        <v>77</v>
      </c>
      <c r="G43" s="88"/>
      <c r="H43" s="88"/>
      <c r="I43" s="88"/>
      <c r="J43" s="180"/>
      <c r="K43" s="79">
        <v>20</v>
      </c>
      <c r="L43" s="79">
        <v>12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186"/>
      <c r="V43" s="82">
        <v>0</v>
      </c>
      <c r="W43" s="80" t="str">
        <f>IF(P43=0,"-",V43/P43)</f>
        <v>-</v>
      </c>
      <c r="X43" s="185">
        <v>0</v>
      </c>
      <c r="Y43" s="186" t="str">
        <f>IFERROR(X43/P43,"-")</f>
        <v>-</v>
      </c>
      <c r="Z43" s="186" t="str">
        <f>IFERROR(X43/V43,"-")</f>
        <v>-</v>
      </c>
      <c r="AA43" s="18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0.16025641025641</v>
      </c>
      <c r="B44" s="189" t="s">
        <v>145</v>
      </c>
      <c r="C44" s="189"/>
      <c r="D44" s="189" t="s">
        <v>141</v>
      </c>
      <c r="E44" s="189" t="s">
        <v>146</v>
      </c>
      <c r="F44" s="189" t="s">
        <v>65</v>
      </c>
      <c r="G44" s="88" t="s">
        <v>98</v>
      </c>
      <c r="H44" s="88" t="s">
        <v>134</v>
      </c>
      <c r="I44" s="191" t="s">
        <v>147</v>
      </c>
      <c r="J44" s="180">
        <v>156000</v>
      </c>
      <c r="K44" s="79">
        <v>10</v>
      </c>
      <c r="L44" s="79">
        <v>0</v>
      </c>
      <c r="M44" s="79">
        <v>44</v>
      </c>
      <c r="N44" s="89">
        <v>4</v>
      </c>
      <c r="O44" s="90">
        <v>0</v>
      </c>
      <c r="P44" s="91">
        <f>N44+O44</f>
        <v>4</v>
      </c>
      <c r="Q44" s="80">
        <f>IFERROR(P44/M44,"-")</f>
        <v>0.090909090909091</v>
      </c>
      <c r="R44" s="79">
        <v>0</v>
      </c>
      <c r="S44" s="79">
        <v>2</v>
      </c>
      <c r="T44" s="80">
        <f>IFERROR(R44/(P44),"-")</f>
        <v>0</v>
      </c>
      <c r="U44" s="186">
        <f>IFERROR(J44/SUM(N44:O45),"-")</f>
        <v>17333.333333333</v>
      </c>
      <c r="V44" s="82">
        <v>1</v>
      </c>
      <c r="W44" s="80">
        <f>IF(P44=0,"-",V44/P44)</f>
        <v>0.25</v>
      </c>
      <c r="X44" s="185">
        <v>1000</v>
      </c>
      <c r="Y44" s="186">
        <f>IFERROR(X44/P44,"-")</f>
        <v>250</v>
      </c>
      <c r="Z44" s="186">
        <f>IFERROR(X44/V44,"-")</f>
        <v>1000</v>
      </c>
      <c r="AA44" s="180">
        <f>SUM(X44:X45)-SUM(J44:J45)</f>
        <v>-131000</v>
      </c>
      <c r="AB44" s="83">
        <f>SUM(X44:X45)/SUM(J44:J45)</f>
        <v>0.16025641025641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0.5</v>
      </c>
      <c r="BP44" s="119">
        <v>1</v>
      </c>
      <c r="BQ44" s="120">
        <f>IFERROR(BP44/BN44,"-")</f>
        <v>0.5</v>
      </c>
      <c r="BR44" s="121">
        <v>1000</v>
      </c>
      <c r="BS44" s="122">
        <f>IFERROR(BR44/BN44,"-")</f>
        <v>500</v>
      </c>
      <c r="BT44" s="123">
        <v>1</v>
      </c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0.25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1</v>
      </c>
      <c r="CP44" s="139">
        <v>1000</v>
      </c>
      <c r="CQ44" s="139">
        <v>1000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148</v>
      </c>
      <c r="C45" s="189"/>
      <c r="D45" s="189" t="s">
        <v>141</v>
      </c>
      <c r="E45" s="189" t="s">
        <v>146</v>
      </c>
      <c r="F45" s="189" t="s">
        <v>77</v>
      </c>
      <c r="G45" s="88"/>
      <c r="H45" s="88"/>
      <c r="I45" s="88"/>
      <c r="J45" s="180"/>
      <c r="K45" s="79">
        <v>35</v>
      </c>
      <c r="L45" s="79">
        <v>24</v>
      </c>
      <c r="M45" s="79">
        <v>7</v>
      </c>
      <c r="N45" s="89">
        <v>5</v>
      </c>
      <c r="O45" s="90">
        <v>0</v>
      </c>
      <c r="P45" s="91">
        <f>N45+O45</f>
        <v>5</v>
      </c>
      <c r="Q45" s="80">
        <f>IFERROR(P45/M45,"-")</f>
        <v>0.71428571428571</v>
      </c>
      <c r="R45" s="79">
        <v>2</v>
      </c>
      <c r="S45" s="79">
        <v>1</v>
      </c>
      <c r="T45" s="80">
        <f>IFERROR(R45/(P45),"-")</f>
        <v>0.4</v>
      </c>
      <c r="U45" s="186"/>
      <c r="V45" s="82">
        <v>2</v>
      </c>
      <c r="W45" s="80">
        <f>IF(P45=0,"-",V45/P45)</f>
        <v>0.4</v>
      </c>
      <c r="X45" s="185">
        <v>24000</v>
      </c>
      <c r="Y45" s="186">
        <f>IFERROR(X45/P45,"-")</f>
        <v>4800</v>
      </c>
      <c r="Z45" s="186">
        <f>IFERROR(X45/V45,"-")</f>
        <v>12000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3</v>
      </c>
      <c r="BO45" s="118">
        <f>IF(P45=0,"",IF(BN45=0,"",(BN45/P45)))</f>
        <v>0.6</v>
      </c>
      <c r="BP45" s="119">
        <v>1</v>
      </c>
      <c r="BQ45" s="120">
        <f>IFERROR(BP45/BN45,"-")</f>
        <v>0.33333333333333</v>
      </c>
      <c r="BR45" s="121">
        <v>313000</v>
      </c>
      <c r="BS45" s="122">
        <f>IFERROR(BR45/BN45,"-")</f>
        <v>104333.33333333</v>
      </c>
      <c r="BT45" s="123"/>
      <c r="BU45" s="123"/>
      <c r="BV45" s="123">
        <v>1</v>
      </c>
      <c r="BW45" s="124">
        <v>2</v>
      </c>
      <c r="BX45" s="125">
        <f>IF(P45=0,"",IF(BW45=0,"",(BW45/P45)))</f>
        <v>0.4</v>
      </c>
      <c r="BY45" s="126">
        <v>1</v>
      </c>
      <c r="BZ45" s="127">
        <f>IFERROR(BY45/BW45,"-")</f>
        <v>0.5</v>
      </c>
      <c r="CA45" s="128">
        <v>35000</v>
      </c>
      <c r="CB45" s="129">
        <f>IFERROR(CA45/BW45,"-")</f>
        <v>17500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24000</v>
      </c>
      <c r="CQ45" s="139">
        <v>313000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0.87666666666667</v>
      </c>
      <c r="B46" s="189" t="s">
        <v>149</v>
      </c>
      <c r="C46" s="189"/>
      <c r="D46" s="189" t="s">
        <v>80</v>
      </c>
      <c r="E46" s="189" t="s">
        <v>64</v>
      </c>
      <c r="F46" s="189" t="s">
        <v>65</v>
      </c>
      <c r="G46" s="88" t="s">
        <v>118</v>
      </c>
      <c r="H46" s="88" t="s">
        <v>150</v>
      </c>
      <c r="I46" s="190" t="s">
        <v>68</v>
      </c>
      <c r="J46" s="180">
        <v>300000</v>
      </c>
      <c r="K46" s="79">
        <v>22</v>
      </c>
      <c r="L46" s="79">
        <v>0</v>
      </c>
      <c r="M46" s="79">
        <v>77</v>
      </c>
      <c r="N46" s="89">
        <v>10</v>
      </c>
      <c r="O46" s="90">
        <v>0</v>
      </c>
      <c r="P46" s="91">
        <f>N46+O46</f>
        <v>10</v>
      </c>
      <c r="Q46" s="80">
        <f>IFERROR(P46/M46,"-")</f>
        <v>0.12987012987013</v>
      </c>
      <c r="R46" s="79">
        <v>1</v>
      </c>
      <c r="S46" s="79">
        <v>4</v>
      </c>
      <c r="T46" s="80">
        <f>IFERROR(R46/(P46),"-")</f>
        <v>0.1</v>
      </c>
      <c r="U46" s="186">
        <f>IFERROR(J46/SUM(N46:O47),"-")</f>
        <v>18750</v>
      </c>
      <c r="V46" s="82">
        <v>4</v>
      </c>
      <c r="W46" s="80">
        <f>IF(P46=0,"-",V46/P46)</f>
        <v>0.4</v>
      </c>
      <c r="X46" s="185">
        <v>127000</v>
      </c>
      <c r="Y46" s="186">
        <f>IFERROR(X46/P46,"-")</f>
        <v>12700</v>
      </c>
      <c r="Z46" s="186">
        <f>IFERROR(X46/V46,"-")</f>
        <v>31750</v>
      </c>
      <c r="AA46" s="180">
        <f>SUM(X46:X47)-SUM(J46:J47)</f>
        <v>-37000</v>
      </c>
      <c r="AB46" s="83">
        <f>SUM(X46:X47)/SUM(J46:J47)</f>
        <v>0.87666666666667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5</v>
      </c>
      <c r="BF46" s="111">
        <f>IF(P46=0,"",IF(BE46=0,"",(BE46/P46)))</f>
        <v>0.5</v>
      </c>
      <c r="BG46" s="110">
        <v>2</v>
      </c>
      <c r="BH46" s="112">
        <f>IFERROR(BG46/BE46,"-")</f>
        <v>0.4</v>
      </c>
      <c r="BI46" s="113">
        <v>25000</v>
      </c>
      <c r="BJ46" s="114">
        <f>IFERROR(BI46/BE46,"-")</f>
        <v>5000</v>
      </c>
      <c r="BK46" s="115">
        <v>2</v>
      </c>
      <c r="BL46" s="115"/>
      <c r="BM46" s="115"/>
      <c r="BN46" s="117">
        <v>5</v>
      </c>
      <c r="BO46" s="118">
        <f>IF(P46=0,"",IF(BN46=0,"",(BN46/P46)))</f>
        <v>0.5</v>
      </c>
      <c r="BP46" s="119">
        <v>2</v>
      </c>
      <c r="BQ46" s="120">
        <f>IFERROR(BP46/BN46,"-")</f>
        <v>0.4</v>
      </c>
      <c r="BR46" s="121">
        <v>102000</v>
      </c>
      <c r="BS46" s="122">
        <f>IFERROR(BR46/BN46,"-")</f>
        <v>20400</v>
      </c>
      <c r="BT46" s="123">
        <v>1</v>
      </c>
      <c r="BU46" s="123"/>
      <c r="BV46" s="123">
        <v>1</v>
      </c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4</v>
      </c>
      <c r="CP46" s="139">
        <v>127000</v>
      </c>
      <c r="CQ46" s="139">
        <v>99000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151</v>
      </c>
      <c r="C47" s="189"/>
      <c r="D47" s="189" t="s">
        <v>80</v>
      </c>
      <c r="E47" s="189" t="s">
        <v>64</v>
      </c>
      <c r="F47" s="189" t="s">
        <v>77</v>
      </c>
      <c r="G47" s="88"/>
      <c r="H47" s="88"/>
      <c r="I47" s="88"/>
      <c r="J47" s="180"/>
      <c r="K47" s="79">
        <v>65</v>
      </c>
      <c r="L47" s="79">
        <v>34</v>
      </c>
      <c r="M47" s="79">
        <v>15</v>
      </c>
      <c r="N47" s="89">
        <v>6</v>
      </c>
      <c r="O47" s="90">
        <v>0</v>
      </c>
      <c r="P47" s="91">
        <f>N47+O47</f>
        <v>6</v>
      </c>
      <c r="Q47" s="80">
        <f>IFERROR(P47/M47,"-")</f>
        <v>0.4</v>
      </c>
      <c r="R47" s="79">
        <v>1</v>
      </c>
      <c r="S47" s="79">
        <v>3</v>
      </c>
      <c r="T47" s="80">
        <f>IFERROR(R47/(P47),"-")</f>
        <v>0.16666666666667</v>
      </c>
      <c r="U47" s="186"/>
      <c r="V47" s="82">
        <v>4</v>
      </c>
      <c r="W47" s="80">
        <f>IF(P47=0,"-",V47/P47)</f>
        <v>0.66666666666667</v>
      </c>
      <c r="X47" s="185">
        <v>136000</v>
      </c>
      <c r="Y47" s="186">
        <f>IFERROR(X47/P47,"-")</f>
        <v>22666.666666667</v>
      </c>
      <c r="Z47" s="186">
        <f>IFERROR(X47/V47,"-")</f>
        <v>34000</v>
      </c>
      <c r="AA47" s="180"/>
      <c r="AB47" s="83"/>
      <c r="AC47" s="77"/>
      <c r="AD47" s="92">
        <v>1</v>
      </c>
      <c r="AE47" s="93">
        <f>IF(P47=0,"",IF(AD47=0,"",(AD47/P47)))</f>
        <v>0.16666666666667</v>
      </c>
      <c r="AF47" s="92">
        <v>1</v>
      </c>
      <c r="AG47" s="94">
        <f>IFERROR(AF47/AD47,"-")</f>
        <v>1</v>
      </c>
      <c r="AH47" s="95">
        <v>5000</v>
      </c>
      <c r="AI47" s="96">
        <f>IFERROR(AH47/AD47,"-")</f>
        <v>5000</v>
      </c>
      <c r="AJ47" s="97"/>
      <c r="AK47" s="97">
        <v>1</v>
      </c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0.33333333333333</v>
      </c>
      <c r="BP47" s="119">
        <v>1</v>
      </c>
      <c r="BQ47" s="120">
        <f>IFERROR(BP47/BN47,"-")</f>
        <v>0.5</v>
      </c>
      <c r="BR47" s="121">
        <v>90000</v>
      </c>
      <c r="BS47" s="122">
        <f>IFERROR(BR47/BN47,"-")</f>
        <v>45000</v>
      </c>
      <c r="BT47" s="123"/>
      <c r="BU47" s="123"/>
      <c r="BV47" s="123">
        <v>1</v>
      </c>
      <c r="BW47" s="124">
        <v>3</v>
      </c>
      <c r="BX47" s="125">
        <f>IF(P47=0,"",IF(BW47=0,"",(BW47/P47)))</f>
        <v>0.5</v>
      </c>
      <c r="BY47" s="126">
        <v>2</v>
      </c>
      <c r="BZ47" s="127">
        <f>IFERROR(BY47/BW47,"-")</f>
        <v>0.66666666666667</v>
      </c>
      <c r="CA47" s="128">
        <v>41000</v>
      </c>
      <c r="CB47" s="129">
        <f>IFERROR(CA47/BW47,"-")</f>
        <v>13666.666666667</v>
      </c>
      <c r="CC47" s="130"/>
      <c r="CD47" s="130"/>
      <c r="CE47" s="130">
        <v>2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4</v>
      </c>
      <c r="CP47" s="139">
        <v>136000</v>
      </c>
      <c r="CQ47" s="139">
        <v>90000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0.38333333333333</v>
      </c>
      <c r="B48" s="189" t="s">
        <v>152</v>
      </c>
      <c r="C48" s="189"/>
      <c r="D48" s="189" t="s">
        <v>63</v>
      </c>
      <c r="E48" s="189" t="s">
        <v>133</v>
      </c>
      <c r="F48" s="189" t="s">
        <v>65</v>
      </c>
      <c r="G48" s="88" t="s">
        <v>118</v>
      </c>
      <c r="H48" s="88" t="s">
        <v>134</v>
      </c>
      <c r="I48" s="190" t="s">
        <v>153</v>
      </c>
      <c r="J48" s="180">
        <v>180000</v>
      </c>
      <c r="K48" s="79">
        <v>13</v>
      </c>
      <c r="L48" s="79">
        <v>0</v>
      </c>
      <c r="M48" s="79">
        <v>43</v>
      </c>
      <c r="N48" s="89">
        <v>6</v>
      </c>
      <c r="O48" s="90">
        <v>0</v>
      </c>
      <c r="P48" s="91">
        <f>N48+O48</f>
        <v>6</v>
      </c>
      <c r="Q48" s="80">
        <f>IFERROR(P48/M48,"-")</f>
        <v>0.13953488372093</v>
      </c>
      <c r="R48" s="79">
        <v>1</v>
      </c>
      <c r="S48" s="79">
        <v>3</v>
      </c>
      <c r="T48" s="80">
        <f>IFERROR(R48/(P48),"-")</f>
        <v>0.16666666666667</v>
      </c>
      <c r="U48" s="186">
        <f>IFERROR(J48/SUM(N48:O49),"-")</f>
        <v>13846.153846154</v>
      </c>
      <c r="V48" s="82">
        <v>1</v>
      </c>
      <c r="W48" s="80">
        <f>IF(P48=0,"-",V48/P48)</f>
        <v>0.16666666666667</v>
      </c>
      <c r="X48" s="185">
        <v>25000</v>
      </c>
      <c r="Y48" s="186">
        <f>IFERROR(X48/P48,"-")</f>
        <v>4166.6666666667</v>
      </c>
      <c r="Z48" s="186">
        <f>IFERROR(X48/V48,"-")</f>
        <v>25000</v>
      </c>
      <c r="AA48" s="180">
        <f>SUM(X48:X49)-SUM(J48:J49)</f>
        <v>-111000</v>
      </c>
      <c r="AB48" s="83">
        <f>SUM(X48:X49)/SUM(J48:J49)</f>
        <v>0.38333333333333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3</v>
      </c>
      <c r="BF48" s="111">
        <f>IF(P48=0,"",IF(BE48=0,"",(BE48/P48)))</f>
        <v>0.5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0.5</v>
      </c>
      <c r="BP48" s="119">
        <v>1</v>
      </c>
      <c r="BQ48" s="120">
        <f>IFERROR(BP48/BN48,"-")</f>
        <v>0.33333333333333</v>
      </c>
      <c r="BR48" s="121">
        <v>25000</v>
      </c>
      <c r="BS48" s="122">
        <f>IFERROR(BR48/BN48,"-")</f>
        <v>8333.3333333333</v>
      </c>
      <c r="BT48" s="123"/>
      <c r="BU48" s="123"/>
      <c r="BV48" s="123">
        <v>1</v>
      </c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25000</v>
      </c>
      <c r="CQ48" s="139">
        <v>25000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154</v>
      </c>
      <c r="C49" s="189"/>
      <c r="D49" s="189" t="s">
        <v>63</v>
      </c>
      <c r="E49" s="189" t="s">
        <v>133</v>
      </c>
      <c r="F49" s="189" t="s">
        <v>77</v>
      </c>
      <c r="G49" s="88"/>
      <c r="H49" s="88"/>
      <c r="I49" s="88"/>
      <c r="J49" s="180"/>
      <c r="K49" s="79">
        <v>32</v>
      </c>
      <c r="L49" s="79">
        <v>30</v>
      </c>
      <c r="M49" s="79">
        <v>7</v>
      </c>
      <c r="N49" s="89">
        <v>7</v>
      </c>
      <c r="O49" s="90">
        <v>0</v>
      </c>
      <c r="P49" s="91">
        <f>N49+O49</f>
        <v>7</v>
      </c>
      <c r="Q49" s="80">
        <f>IFERROR(P49/M49,"-")</f>
        <v>1</v>
      </c>
      <c r="R49" s="79">
        <v>0</v>
      </c>
      <c r="S49" s="79">
        <v>2</v>
      </c>
      <c r="T49" s="80">
        <f>IFERROR(R49/(P49),"-")</f>
        <v>0</v>
      </c>
      <c r="U49" s="186"/>
      <c r="V49" s="82">
        <v>3</v>
      </c>
      <c r="W49" s="80">
        <f>IF(P49=0,"-",V49/P49)</f>
        <v>0.42857142857143</v>
      </c>
      <c r="X49" s="185">
        <v>44000</v>
      </c>
      <c r="Y49" s="186">
        <f>IFERROR(X49/P49,"-")</f>
        <v>6285.7142857143</v>
      </c>
      <c r="Z49" s="186">
        <f>IFERROR(X49/V49,"-")</f>
        <v>14666.666666667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0.14285714285714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0.28571428571429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0.42857142857143</v>
      </c>
      <c r="BY49" s="126">
        <v>2</v>
      </c>
      <c r="BZ49" s="127">
        <f>IFERROR(BY49/BW49,"-")</f>
        <v>0.66666666666667</v>
      </c>
      <c r="CA49" s="128">
        <v>34000</v>
      </c>
      <c r="CB49" s="129">
        <f>IFERROR(CA49/BW49,"-")</f>
        <v>11333.333333333</v>
      </c>
      <c r="CC49" s="130"/>
      <c r="CD49" s="130">
        <v>1</v>
      </c>
      <c r="CE49" s="130">
        <v>1</v>
      </c>
      <c r="CF49" s="131">
        <v>1</v>
      </c>
      <c r="CG49" s="132">
        <f>IF(P49=0,"",IF(CF49=0,"",(CF49/P49)))</f>
        <v>0.14285714285714</v>
      </c>
      <c r="CH49" s="133">
        <v>1</v>
      </c>
      <c r="CI49" s="134">
        <f>IFERROR(CH49/CF49,"-")</f>
        <v>1</v>
      </c>
      <c r="CJ49" s="135">
        <v>10000</v>
      </c>
      <c r="CK49" s="136">
        <f>IFERROR(CJ49/CF49,"-")</f>
        <v>10000</v>
      </c>
      <c r="CL49" s="137">
        <v>1</v>
      </c>
      <c r="CM49" s="137"/>
      <c r="CN49" s="137"/>
      <c r="CO49" s="138">
        <v>3</v>
      </c>
      <c r="CP49" s="139">
        <v>44000</v>
      </c>
      <c r="CQ49" s="139">
        <v>24000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0.55</v>
      </c>
      <c r="B50" s="189" t="s">
        <v>155</v>
      </c>
      <c r="C50" s="189"/>
      <c r="D50" s="189" t="s">
        <v>63</v>
      </c>
      <c r="E50" s="189" t="s">
        <v>156</v>
      </c>
      <c r="F50" s="189" t="s">
        <v>65</v>
      </c>
      <c r="G50" s="88" t="s">
        <v>81</v>
      </c>
      <c r="H50" s="88" t="s">
        <v>134</v>
      </c>
      <c r="I50" s="191" t="s">
        <v>135</v>
      </c>
      <c r="J50" s="180">
        <v>360000</v>
      </c>
      <c r="K50" s="79">
        <v>20</v>
      </c>
      <c r="L50" s="79">
        <v>0</v>
      </c>
      <c r="M50" s="79">
        <v>61</v>
      </c>
      <c r="N50" s="89">
        <v>6</v>
      </c>
      <c r="O50" s="90">
        <v>0</v>
      </c>
      <c r="P50" s="91">
        <f>N50+O50</f>
        <v>6</v>
      </c>
      <c r="Q50" s="80">
        <f>IFERROR(P50/M50,"-")</f>
        <v>0.098360655737705</v>
      </c>
      <c r="R50" s="79">
        <v>1</v>
      </c>
      <c r="S50" s="79">
        <v>3</v>
      </c>
      <c r="T50" s="80">
        <f>IFERROR(R50/(P50),"-")</f>
        <v>0.16666666666667</v>
      </c>
      <c r="U50" s="186">
        <f>IFERROR(J50/SUM(N50:O51),"-")</f>
        <v>24000</v>
      </c>
      <c r="V50" s="82">
        <v>1</v>
      </c>
      <c r="W50" s="80">
        <f>IF(P50=0,"-",V50/P50)</f>
        <v>0.16666666666667</v>
      </c>
      <c r="X50" s="185">
        <v>25000</v>
      </c>
      <c r="Y50" s="186">
        <f>IFERROR(X50/P50,"-")</f>
        <v>4166.6666666667</v>
      </c>
      <c r="Z50" s="186">
        <f>IFERROR(X50/V50,"-")</f>
        <v>25000</v>
      </c>
      <c r="AA50" s="180">
        <f>SUM(X50:X51)-SUM(J50:J51)</f>
        <v>-162000</v>
      </c>
      <c r="AB50" s="83">
        <f>SUM(X50:X51)/SUM(J50:J51)</f>
        <v>0.55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0.33333333333333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4</v>
      </c>
      <c r="BO50" s="118">
        <f>IF(P50=0,"",IF(BN50=0,"",(BN50/P50)))</f>
        <v>0.66666666666667</v>
      </c>
      <c r="BP50" s="119">
        <v>1</v>
      </c>
      <c r="BQ50" s="120">
        <f>IFERROR(BP50/BN50,"-")</f>
        <v>0.25</v>
      </c>
      <c r="BR50" s="121">
        <v>25000</v>
      </c>
      <c r="BS50" s="122">
        <f>IFERROR(BR50/BN50,"-")</f>
        <v>6250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25000</v>
      </c>
      <c r="CQ50" s="139">
        <v>25000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157</v>
      </c>
      <c r="C51" s="189"/>
      <c r="D51" s="189" t="s">
        <v>63</v>
      </c>
      <c r="E51" s="189" t="s">
        <v>156</v>
      </c>
      <c r="F51" s="189" t="s">
        <v>77</v>
      </c>
      <c r="G51" s="88"/>
      <c r="H51" s="88"/>
      <c r="I51" s="88"/>
      <c r="J51" s="180"/>
      <c r="K51" s="79">
        <v>51</v>
      </c>
      <c r="L51" s="79">
        <v>34</v>
      </c>
      <c r="M51" s="79">
        <v>4</v>
      </c>
      <c r="N51" s="89">
        <v>9</v>
      </c>
      <c r="O51" s="90">
        <v>0</v>
      </c>
      <c r="P51" s="91">
        <f>N51+O51</f>
        <v>9</v>
      </c>
      <c r="Q51" s="80">
        <f>IFERROR(P51/M51,"-")</f>
        <v>2.25</v>
      </c>
      <c r="R51" s="79">
        <v>0</v>
      </c>
      <c r="S51" s="79">
        <v>2</v>
      </c>
      <c r="T51" s="80">
        <f>IFERROR(R51/(P51),"-")</f>
        <v>0</v>
      </c>
      <c r="U51" s="186"/>
      <c r="V51" s="82">
        <v>2</v>
      </c>
      <c r="W51" s="80">
        <f>IF(P51=0,"-",V51/P51)</f>
        <v>0.22222222222222</v>
      </c>
      <c r="X51" s="185">
        <v>173000</v>
      </c>
      <c r="Y51" s="186">
        <f>IFERROR(X51/P51,"-")</f>
        <v>19222.222222222</v>
      </c>
      <c r="Z51" s="186">
        <f>IFERROR(X51/V51,"-")</f>
        <v>86500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0.22222222222222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0.11111111111111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5</v>
      </c>
      <c r="BX51" s="125">
        <f>IF(P51=0,"",IF(BW51=0,"",(BW51/P51)))</f>
        <v>0.55555555555556</v>
      </c>
      <c r="BY51" s="126">
        <v>1</v>
      </c>
      <c r="BZ51" s="127">
        <f>IFERROR(BY51/BW51,"-")</f>
        <v>0.2</v>
      </c>
      <c r="CA51" s="128">
        <v>8000</v>
      </c>
      <c r="CB51" s="129">
        <f>IFERROR(CA51/BW51,"-")</f>
        <v>1600</v>
      </c>
      <c r="CC51" s="130"/>
      <c r="CD51" s="130">
        <v>1</v>
      </c>
      <c r="CE51" s="130"/>
      <c r="CF51" s="131">
        <v>1</v>
      </c>
      <c r="CG51" s="132">
        <f>IF(P51=0,"",IF(CF51=0,"",(CF51/P51)))</f>
        <v>0.11111111111111</v>
      </c>
      <c r="CH51" s="133">
        <v>1</v>
      </c>
      <c r="CI51" s="134">
        <f>IFERROR(CH51/CF51,"-")</f>
        <v>1</v>
      </c>
      <c r="CJ51" s="135">
        <v>165000</v>
      </c>
      <c r="CK51" s="136">
        <f>IFERROR(CJ51/CF51,"-")</f>
        <v>165000</v>
      </c>
      <c r="CL51" s="137"/>
      <c r="CM51" s="137"/>
      <c r="CN51" s="137">
        <v>1</v>
      </c>
      <c r="CO51" s="138">
        <v>2</v>
      </c>
      <c r="CP51" s="139">
        <v>173000</v>
      </c>
      <c r="CQ51" s="139">
        <v>165000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4.6282051282051</v>
      </c>
      <c r="B52" s="189" t="s">
        <v>158</v>
      </c>
      <c r="C52" s="189"/>
      <c r="D52" s="189" t="s">
        <v>63</v>
      </c>
      <c r="E52" s="189" t="s">
        <v>64</v>
      </c>
      <c r="F52" s="189" t="s">
        <v>65</v>
      </c>
      <c r="G52" s="88" t="s">
        <v>159</v>
      </c>
      <c r="H52" s="88" t="s">
        <v>134</v>
      </c>
      <c r="I52" s="190" t="s">
        <v>153</v>
      </c>
      <c r="J52" s="180">
        <v>156000</v>
      </c>
      <c r="K52" s="79">
        <v>4</v>
      </c>
      <c r="L52" s="79">
        <v>0</v>
      </c>
      <c r="M52" s="79">
        <v>24</v>
      </c>
      <c r="N52" s="89">
        <v>1</v>
      </c>
      <c r="O52" s="90">
        <v>0</v>
      </c>
      <c r="P52" s="91">
        <f>N52+O52</f>
        <v>1</v>
      </c>
      <c r="Q52" s="80">
        <f>IFERROR(P52/M52,"-")</f>
        <v>0.041666666666667</v>
      </c>
      <c r="R52" s="79">
        <v>0</v>
      </c>
      <c r="S52" s="79">
        <v>1</v>
      </c>
      <c r="T52" s="80">
        <f>IFERROR(R52/(P52),"-")</f>
        <v>0</v>
      </c>
      <c r="U52" s="186">
        <f>IFERROR(J52/SUM(N52:O53),"-")</f>
        <v>39000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566000</v>
      </c>
      <c r="AB52" s="83">
        <f>SUM(X52:X53)/SUM(J52:J53)</f>
        <v>4.6282051282051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160</v>
      </c>
      <c r="C53" s="189"/>
      <c r="D53" s="189" t="s">
        <v>63</v>
      </c>
      <c r="E53" s="189" t="s">
        <v>64</v>
      </c>
      <c r="F53" s="189" t="s">
        <v>77</v>
      </c>
      <c r="G53" s="88"/>
      <c r="H53" s="88"/>
      <c r="I53" s="88"/>
      <c r="J53" s="180"/>
      <c r="K53" s="79">
        <v>21</v>
      </c>
      <c r="L53" s="79">
        <v>20</v>
      </c>
      <c r="M53" s="79">
        <v>1</v>
      </c>
      <c r="N53" s="89">
        <v>3</v>
      </c>
      <c r="O53" s="90">
        <v>0</v>
      </c>
      <c r="P53" s="91">
        <f>N53+O53</f>
        <v>3</v>
      </c>
      <c r="Q53" s="80">
        <f>IFERROR(P53/M53,"-")</f>
        <v>3</v>
      </c>
      <c r="R53" s="79">
        <v>1</v>
      </c>
      <c r="S53" s="79">
        <v>1</v>
      </c>
      <c r="T53" s="80">
        <f>IFERROR(R53/(P53),"-")</f>
        <v>0.33333333333333</v>
      </c>
      <c r="U53" s="186"/>
      <c r="V53" s="82">
        <v>1</v>
      </c>
      <c r="W53" s="80">
        <f>IF(P53=0,"-",V53/P53)</f>
        <v>0.33333333333333</v>
      </c>
      <c r="X53" s="185">
        <v>722000</v>
      </c>
      <c r="Y53" s="186">
        <f>IFERROR(X53/P53,"-")</f>
        <v>240666.66666667</v>
      </c>
      <c r="Z53" s="186">
        <f>IFERROR(X53/V53,"-")</f>
        <v>722000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0.33333333333333</v>
      </c>
      <c r="BG53" s="110">
        <v>1</v>
      </c>
      <c r="BH53" s="112">
        <f>IFERROR(BG53/BE53,"-")</f>
        <v>1</v>
      </c>
      <c r="BI53" s="113">
        <v>772000</v>
      </c>
      <c r="BJ53" s="114">
        <f>IFERROR(BI53/BE53,"-")</f>
        <v>772000</v>
      </c>
      <c r="BK53" s="115"/>
      <c r="BL53" s="115"/>
      <c r="BM53" s="115">
        <v>1</v>
      </c>
      <c r="BN53" s="117">
        <v>1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722000</v>
      </c>
      <c r="CQ53" s="139">
        <v>772000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0.6474358974359</v>
      </c>
      <c r="B54" s="189" t="s">
        <v>161</v>
      </c>
      <c r="C54" s="189"/>
      <c r="D54" s="189" t="s">
        <v>141</v>
      </c>
      <c r="E54" s="189" t="s">
        <v>138</v>
      </c>
      <c r="F54" s="189" t="s">
        <v>65</v>
      </c>
      <c r="G54" s="88" t="s">
        <v>159</v>
      </c>
      <c r="H54" s="88" t="s">
        <v>134</v>
      </c>
      <c r="I54" s="191" t="s">
        <v>82</v>
      </c>
      <c r="J54" s="180">
        <v>156000</v>
      </c>
      <c r="K54" s="79">
        <v>13</v>
      </c>
      <c r="L54" s="79">
        <v>0</v>
      </c>
      <c r="M54" s="79">
        <v>36</v>
      </c>
      <c r="N54" s="89">
        <v>2</v>
      </c>
      <c r="O54" s="90">
        <v>0</v>
      </c>
      <c r="P54" s="91">
        <f>N54+O54</f>
        <v>2</v>
      </c>
      <c r="Q54" s="80">
        <f>IFERROR(P54/M54,"-")</f>
        <v>0.055555555555556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22285.714285714</v>
      </c>
      <c r="V54" s="82">
        <v>2</v>
      </c>
      <c r="W54" s="80">
        <f>IF(P54=0,"-",V54/P54)</f>
        <v>1</v>
      </c>
      <c r="X54" s="185">
        <v>24000</v>
      </c>
      <c r="Y54" s="186">
        <f>IFERROR(X54/P54,"-")</f>
        <v>12000</v>
      </c>
      <c r="Z54" s="186">
        <f>IFERROR(X54/V54,"-")</f>
        <v>12000</v>
      </c>
      <c r="AA54" s="180">
        <f>SUM(X54:X55)-SUM(J54:J55)</f>
        <v>-55000</v>
      </c>
      <c r="AB54" s="83">
        <f>SUM(X54:X55)/SUM(J54:J55)</f>
        <v>0.6474358974359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>
        <v>1</v>
      </c>
      <c r="BQ54" s="120">
        <f>IFERROR(BP54/BN54,"-")</f>
        <v>1</v>
      </c>
      <c r="BR54" s="121">
        <v>3000</v>
      </c>
      <c r="BS54" s="122">
        <f>IFERROR(BR54/BN54,"-")</f>
        <v>3000</v>
      </c>
      <c r="BT54" s="123">
        <v>1</v>
      </c>
      <c r="BU54" s="123"/>
      <c r="BV54" s="123"/>
      <c r="BW54" s="124">
        <v>1</v>
      </c>
      <c r="BX54" s="125">
        <f>IF(P54=0,"",IF(BW54=0,"",(BW54/P54)))</f>
        <v>0.5</v>
      </c>
      <c r="BY54" s="126">
        <v>1</v>
      </c>
      <c r="BZ54" s="127">
        <f>IFERROR(BY54/BW54,"-")</f>
        <v>1</v>
      </c>
      <c r="CA54" s="128">
        <v>21000</v>
      </c>
      <c r="CB54" s="129">
        <f>IFERROR(CA54/BW54,"-")</f>
        <v>21000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24000</v>
      </c>
      <c r="CQ54" s="139">
        <v>21000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162</v>
      </c>
      <c r="C55" s="189"/>
      <c r="D55" s="189" t="s">
        <v>141</v>
      </c>
      <c r="E55" s="189" t="s">
        <v>138</v>
      </c>
      <c r="F55" s="189" t="s">
        <v>77</v>
      </c>
      <c r="G55" s="88"/>
      <c r="H55" s="88"/>
      <c r="I55" s="88"/>
      <c r="J55" s="180"/>
      <c r="K55" s="79">
        <v>56</v>
      </c>
      <c r="L55" s="79">
        <v>27</v>
      </c>
      <c r="M55" s="79">
        <v>9</v>
      </c>
      <c r="N55" s="89">
        <v>5</v>
      </c>
      <c r="O55" s="90">
        <v>0</v>
      </c>
      <c r="P55" s="91">
        <f>N55+O55</f>
        <v>5</v>
      </c>
      <c r="Q55" s="80">
        <f>IFERROR(P55/M55,"-")</f>
        <v>0.55555555555556</v>
      </c>
      <c r="R55" s="79">
        <v>1</v>
      </c>
      <c r="S55" s="79">
        <v>1</v>
      </c>
      <c r="T55" s="80">
        <f>IFERROR(R55/(P55),"-")</f>
        <v>0.2</v>
      </c>
      <c r="U55" s="186"/>
      <c r="V55" s="82">
        <v>2</v>
      </c>
      <c r="W55" s="80">
        <f>IF(P55=0,"-",V55/P55)</f>
        <v>0.4</v>
      </c>
      <c r="X55" s="185">
        <v>77000</v>
      </c>
      <c r="Y55" s="186">
        <f>IFERROR(X55/P55,"-")</f>
        <v>15400</v>
      </c>
      <c r="Z55" s="186">
        <f>IFERROR(X55/V55,"-")</f>
        <v>38500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0.4</v>
      </c>
      <c r="BP55" s="119">
        <v>2</v>
      </c>
      <c r="BQ55" s="120">
        <f>IFERROR(BP55/BN55,"-")</f>
        <v>1</v>
      </c>
      <c r="BR55" s="121">
        <v>77000</v>
      </c>
      <c r="BS55" s="122">
        <f>IFERROR(BR55/BN55,"-")</f>
        <v>38500</v>
      </c>
      <c r="BT55" s="123">
        <v>1</v>
      </c>
      <c r="BU55" s="123"/>
      <c r="BV55" s="123">
        <v>1</v>
      </c>
      <c r="BW55" s="124">
        <v>2</v>
      </c>
      <c r="BX55" s="125">
        <f>IF(P55=0,"",IF(BW55=0,"",(BW55/P55)))</f>
        <v>0.4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77000</v>
      </c>
      <c r="CQ55" s="139">
        <v>72000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0.20138888888889</v>
      </c>
      <c r="B56" s="189" t="s">
        <v>163</v>
      </c>
      <c r="C56" s="189"/>
      <c r="D56" s="189" t="s">
        <v>132</v>
      </c>
      <c r="E56" s="189" t="s">
        <v>164</v>
      </c>
      <c r="F56" s="189" t="s">
        <v>65</v>
      </c>
      <c r="G56" s="88" t="s">
        <v>165</v>
      </c>
      <c r="H56" s="88" t="s">
        <v>67</v>
      </c>
      <c r="I56" s="88" t="s">
        <v>166</v>
      </c>
      <c r="J56" s="180">
        <v>144000</v>
      </c>
      <c r="K56" s="79">
        <v>11</v>
      </c>
      <c r="L56" s="79">
        <v>0</v>
      </c>
      <c r="M56" s="79">
        <v>44</v>
      </c>
      <c r="N56" s="89">
        <v>2</v>
      </c>
      <c r="O56" s="90">
        <v>0</v>
      </c>
      <c r="P56" s="91">
        <f>N56+O56</f>
        <v>2</v>
      </c>
      <c r="Q56" s="80">
        <f>IFERROR(P56/M56,"-")</f>
        <v>0.045454545454545</v>
      </c>
      <c r="R56" s="79">
        <v>1</v>
      </c>
      <c r="S56" s="79">
        <v>0</v>
      </c>
      <c r="T56" s="80">
        <f>IFERROR(R56/(P56),"-")</f>
        <v>0.5</v>
      </c>
      <c r="U56" s="186">
        <f>IFERROR(J56/SUM(N56:O57),"-")</f>
        <v>24000</v>
      </c>
      <c r="V56" s="82">
        <v>1</v>
      </c>
      <c r="W56" s="80">
        <f>IF(P56=0,"-",V56/P56)</f>
        <v>0.5</v>
      </c>
      <c r="X56" s="185">
        <v>5000</v>
      </c>
      <c r="Y56" s="186">
        <f>IFERROR(X56/P56,"-")</f>
        <v>2500</v>
      </c>
      <c r="Z56" s="186">
        <f>IFERROR(X56/V56,"-")</f>
        <v>5000</v>
      </c>
      <c r="AA56" s="180">
        <f>SUM(X56:X57)-SUM(J56:J57)</f>
        <v>-115000</v>
      </c>
      <c r="AB56" s="83">
        <f>SUM(X56:X57)/SUM(J56:J57)</f>
        <v>0.20138888888889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1</v>
      </c>
      <c r="BP56" s="119">
        <v>1</v>
      </c>
      <c r="BQ56" s="120">
        <f>IFERROR(BP56/BN56,"-")</f>
        <v>0.5</v>
      </c>
      <c r="BR56" s="121">
        <v>5000</v>
      </c>
      <c r="BS56" s="122">
        <f>IFERROR(BR56/BN56,"-")</f>
        <v>2500</v>
      </c>
      <c r="BT56" s="123">
        <v>1</v>
      </c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5000</v>
      </c>
      <c r="CQ56" s="139">
        <v>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167</v>
      </c>
      <c r="C57" s="189"/>
      <c r="D57" s="189" t="s">
        <v>132</v>
      </c>
      <c r="E57" s="189" t="s">
        <v>164</v>
      </c>
      <c r="F57" s="189" t="s">
        <v>77</v>
      </c>
      <c r="G57" s="88"/>
      <c r="H57" s="88"/>
      <c r="I57" s="88"/>
      <c r="J57" s="180"/>
      <c r="K57" s="79">
        <v>41</v>
      </c>
      <c r="L57" s="79">
        <v>31</v>
      </c>
      <c r="M57" s="79">
        <v>0</v>
      </c>
      <c r="N57" s="89">
        <v>4</v>
      </c>
      <c r="O57" s="90">
        <v>0</v>
      </c>
      <c r="P57" s="91">
        <f>N57+O57</f>
        <v>4</v>
      </c>
      <c r="Q57" s="80" t="str">
        <f>IFERROR(P57/M57,"-")</f>
        <v>-</v>
      </c>
      <c r="R57" s="79">
        <v>1</v>
      </c>
      <c r="S57" s="79">
        <v>1</v>
      </c>
      <c r="T57" s="80">
        <f>IFERROR(R57/(P57),"-")</f>
        <v>0.25</v>
      </c>
      <c r="U57" s="186"/>
      <c r="V57" s="82">
        <v>2</v>
      </c>
      <c r="W57" s="80">
        <f>IF(P57=0,"-",V57/P57)</f>
        <v>0.5</v>
      </c>
      <c r="X57" s="185">
        <v>24000</v>
      </c>
      <c r="Y57" s="186">
        <f>IFERROR(X57/P57,"-")</f>
        <v>6000</v>
      </c>
      <c r="Z57" s="186">
        <f>IFERROR(X57/V57,"-")</f>
        <v>12000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0.25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0.5</v>
      </c>
      <c r="BY57" s="126">
        <v>2</v>
      </c>
      <c r="BZ57" s="127">
        <f>IFERROR(BY57/BW57,"-")</f>
        <v>1</v>
      </c>
      <c r="CA57" s="128">
        <v>24000</v>
      </c>
      <c r="CB57" s="129">
        <f>IFERROR(CA57/BW57,"-")</f>
        <v>12000</v>
      </c>
      <c r="CC57" s="130">
        <v>1</v>
      </c>
      <c r="CD57" s="130"/>
      <c r="CE57" s="130">
        <v>1</v>
      </c>
      <c r="CF57" s="131">
        <v>1</v>
      </c>
      <c r="CG57" s="132">
        <f>IF(P57=0,"",IF(CF57=0,"",(CF57/P57)))</f>
        <v>0.25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2</v>
      </c>
      <c r="CP57" s="139">
        <v>24000</v>
      </c>
      <c r="CQ57" s="139">
        <v>23000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6.1458333333333</v>
      </c>
      <c r="B58" s="189" t="s">
        <v>168</v>
      </c>
      <c r="C58" s="189"/>
      <c r="D58" s="189" t="s">
        <v>169</v>
      </c>
      <c r="E58" s="189" t="s">
        <v>164</v>
      </c>
      <c r="F58" s="189" t="s">
        <v>65</v>
      </c>
      <c r="G58" s="88" t="s">
        <v>170</v>
      </c>
      <c r="H58" s="88" t="s">
        <v>134</v>
      </c>
      <c r="I58" s="190" t="s">
        <v>153</v>
      </c>
      <c r="J58" s="180">
        <v>96000</v>
      </c>
      <c r="K58" s="79">
        <v>7</v>
      </c>
      <c r="L58" s="79">
        <v>0</v>
      </c>
      <c r="M58" s="79">
        <v>18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186">
        <f>IFERROR(J58/SUM(N58:O59),"-")</f>
        <v>24000</v>
      </c>
      <c r="V58" s="82">
        <v>0</v>
      </c>
      <c r="W58" s="80" t="str">
        <f>IF(P58=0,"-",V58/P58)</f>
        <v>-</v>
      </c>
      <c r="X58" s="185">
        <v>0</v>
      </c>
      <c r="Y58" s="186" t="str">
        <f>IFERROR(X58/P58,"-")</f>
        <v>-</v>
      </c>
      <c r="Z58" s="186" t="str">
        <f>IFERROR(X58/V58,"-")</f>
        <v>-</v>
      </c>
      <c r="AA58" s="180">
        <f>SUM(X58:X59)-SUM(J58:J59)</f>
        <v>494000</v>
      </c>
      <c r="AB58" s="83">
        <f>SUM(X58:X59)/SUM(J58:J59)</f>
        <v>6.1458333333333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171</v>
      </c>
      <c r="C59" s="189"/>
      <c r="D59" s="189" t="s">
        <v>169</v>
      </c>
      <c r="E59" s="189" t="s">
        <v>164</v>
      </c>
      <c r="F59" s="189" t="s">
        <v>77</v>
      </c>
      <c r="G59" s="88"/>
      <c r="H59" s="88"/>
      <c r="I59" s="88"/>
      <c r="J59" s="180"/>
      <c r="K59" s="79">
        <v>8</v>
      </c>
      <c r="L59" s="79">
        <v>7</v>
      </c>
      <c r="M59" s="79">
        <v>1</v>
      </c>
      <c r="N59" s="89">
        <v>4</v>
      </c>
      <c r="O59" s="90">
        <v>0</v>
      </c>
      <c r="P59" s="91">
        <f>N59+O59</f>
        <v>4</v>
      </c>
      <c r="Q59" s="80">
        <f>IFERROR(P59/M59,"-")</f>
        <v>4</v>
      </c>
      <c r="R59" s="79">
        <v>1</v>
      </c>
      <c r="S59" s="79">
        <v>0</v>
      </c>
      <c r="T59" s="80">
        <f>IFERROR(R59/(P59),"-")</f>
        <v>0.25</v>
      </c>
      <c r="U59" s="186"/>
      <c r="V59" s="82">
        <v>1</v>
      </c>
      <c r="W59" s="80">
        <f>IF(P59=0,"-",V59/P59)</f>
        <v>0.25</v>
      </c>
      <c r="X59" s="185">
        <v>590000</v>
      </c>
      <c r="Y59" s="186">
        <f>IFERROR(X59/P59,"-")</f>
        <v>147500</v>
      </c>
      <c r="Z59" s="186">
        <f>IFERROR(X59/V59,"-")</f>
        <v>590000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0.25</v>
      </c>
      <c r="BY59" s="126">
        <v>1</v>
      </c>
      <c r="BZ59" s="127">
        <f>IFERROR(BY59/BW59,"-")</f>
        <v>1</v>
      </c>
      <c r="CA59" s="128">
        <v>590000</v>
      </c>
      <c r="CB59" s="129">
        <f>IFERROR(CA59/BW59,"-")</f>
        <v>590000</v>
      </c>
      <c r="CC59" s="130"/>
      <c r="CD59" s="130"/>
      <c r="CE59" s="130">
        <v>1</v>
      </c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590000</v>
      </c>
      <c r="CQ59" s="139">
        <v>590000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0.05</v>
      </c>
      <c r="B60" s="189" t="s">
        <v>172</v>
      </c>
      <c r="C60" s="189"/>
      <c r="D60" s="189" t="s">
        <v>77</v>
      </c>
      <c r="E60" s="189" t="s">
        <v>164</v>
      </c>
      <c r="F60" s="189" t="s">
        <v>65</v>
      </c>
      <c r="G60" s="88" t="s">
        <v>118</v>
      </c>
      <c r="H60" s="88" t="s">
        <v>173</v>
      </c>
      <c r="I60" s="191" t="s">
        <v>174</v>
      </c>
      <c r="J60" s="180">
        <v>60000</v>
      </c>
      <c r="K60" s="79">
        <v>5</v>
      </c>
      <c r="L60" s="79">
        <v>0</v>
      </c>
      <c r="M60" s="79">
        <v>33</v>
      </c>
      <c r="N60" s="89">
        <v>1</v>
      </c>
      <c r="O60" s="90">
        <v>0</v>
      </c>
      <c r="P60" s="91">
        <f>N60+O60</f>
        <v>1</v>
      </c>
      <c r="Q60" s="80">
        <f>IFERROR(P60/M60,"-")</f>
        <v>0.03030303030303</v>
      </c>
      <c r="R60" s="79">
        <v>0</v>
      </c>
      <c r="S60" s="79">
        <v>1</v>
      </c>
      <c r="T60" s="80">
        <f>IFERROR(R60/(P60),"-")</f>
        <v>0</v>
      </c>
      <c r="U60" s="186">
        <f>IFERROR(J60/SUM(N60:O61),"-")</f>
        <v>20000</v>
      </c>
      <c r="V60" s="82">
        <v>1</v>
      </c>
      <c r="W60" s="80">
        <f>IF(P60=0,"-",V60/P60)</f>
        <v>1</v>
      </c>
      <c r="X60" s="185">
        <v>3000</v>
      </c>
      <c r="Y60" s="186">
        <f>IFERROR(X60/P60,"-")</f>
        <v>3000</v>
      </c>
      <c r="Z60" s="186">
        <f>IFERROR(X60/V60,"-")</f>
        <v>3000</v>
      </c>
      <c r="AA60" s="180">
        <f>SUM(X60:X61)-SUM(J60:J61)</f>
        <v>-57000</v>
      </c>
      <c r="AB60" s="83">
        <f>SUM(X60:X61)/SUM(J60:J61)</f>
        <v>0.05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>
        <v>1</v>
      </c>
      <c r="BQ60" s="120">
        <f>IFERROR(BP60/BN60,"-")</f>
        <v>1</v>
      </c>
      <c r="BR60" s="121">
        <v>3000</v>
      </c>
      <c r="BS60" s="122">
        <f>IFERROR(BR60/BN60,"-")</f>
        <v>3000</v>
      </c>
      <c r="BT60" s="123">
        <v>1</v>
      </c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3000</v>
      </c>
      <c r="CQ60" s="139">
        <v>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175</v>
      </c>
      <c r="C61" s="189"/>
      <c r="D61" s="189" t="s">
        <v>77</v>
      </c>
      <c r="E61" s="189" t="s">
        <v>164</v>
      </c>
      <c r="F61" s="189" t="s">
        <v>77</v>
      </c>
      <c r="G61" s="88"/>
      <c r="H61" s="88"/>
      <c r="I61" s="88"/>
      <c r="J61" s="180"/>
      <c r="K61" s="79">
        <v>21</v>
      </c>
      <c r="L61" s="79">
        <v>16</v>
      </c>
      <c r="M61" s="79">
        <v>0</v>
      </c>
      <c r="N61" s="89">
        <v>2</v>
      </c>
      <c r="O61" s="90">
        <v>0</v>
      </c>
      <c r="P61" s="91">
        <f>N61+O61</f>
        <v>2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6.1</v>
      </c>
      <c r="B62" s="189" t="s">
        <v>176</v>
      </c>
      <c r="C62" s="189"/>
      <c r="D62" s="189" t="s">
        <v>77</v>
      </c>
      <c r="E62" s="189" t="s">
        <v>142</v>
      </c>
      <c r="F62" s="189" t="s">
        <v>65</v>
      </c>
      <c r="G62" s="88" t="s">
        <v>118</v>
      </c>
      <c r="H62" s="88" t="s">
        <v>173</v>
      </c>
      <c r="I62" s="88" t="s">
        <v>177</v>
      </c>
      <c r="J62" s="180">
        <v>60000</v>
      </c>
      <c r="K62" s="79">
        <v>8</v>
      </c>
      <c r="L62" s="79">
        <v>0</v>
      </c>
      <c r="M62" s="79">
        <v>18</v>
      </c>
      <c r="N62" s="89">
        <v>2</v>
      </c>
      <c r="O62" s="90">
        <v>0</v>
      </c>
      <c r="P62" s="91">
        <f>N62+O62</f>
        <v>2</v>
      </c>
      <c r="Q62" s="80">
        <f>IFERROR(P62/M62,"-")</f>
        <v>0.11111111111111</v>
      </c>
      <c r="R62" s="79">
        <v>0</v>
      </c>
      <c r="S62" s="79">
        <v>0</v>
      </c>
      <c r="T62" s="80">
        <f>IFERROR(R62/(P62),"-")</f>
        <v>0</v>
      </c>
      <c r="U62" s="186">
        <f>IFERROR(J62/SUM(N62:O63),"-")</f>
        <v>20000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306000</v>
      </c>
      <c r="AB62" s="83">
        <f>SUM(X62:X63)/SUM(J62:J63)</f>
        <v>6.1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178</v>
      </c>
      <c r="C63" s="189"/>
      <c r="D63" s="189" t="s">
        <v>77</v>
      </c>
      <c r="E63" s="189" t="s">
        <v>142</v>
      </c>
      <c r="F63" s="189" t="s">
        <v>77</v>
      </c>
      <c r="G63" s="88"/>
      <c r="H63" s="88"/>
      <c r="I63" s="88"/>
      <c r="J63" s="180"/>
      <c r="K63" s="79">
        <v>19</v>
      </c>
      <c r="L63" s="79">
        <v>13</v>
      </c>
      <c r="M63" s="79">
        <v>3</v>
      </c>
      <c r="N63" s="89">
        <v>1</v>
      </c>
      <c r="O63" s="90">
        <v>0</v>
      </c>
      <c r="P63" s="91">
        <f>N63+O63</f>
        <v>1</v>
      </c>
      <c r="Q63" s="80">
        <f>IFERROR(P63/M63,"-")</f>
        <v>0.33333333333333</v>
      </c>
      <c r="R63" s="79">
        <v>1</v>
      </c>
      <c r="S63" s="79">
        <v>0</v>
      </c>
      <c r="T63" s="80">
        <f>IFERROR(R63/(P63),"-")</f>
        <v>1</v>
      </c>
      <c r="U63" s="186"/>
      <c r="V63" s="82">
        <v>1</v>
      </c>
      <c r="W63" s="80">
        <f>IF(P63=0,"-",V63/P63)</f>
        <v>1</v>
      </c>
      <c r="X63" s="185">
        <v>366000</v>
      </c>
      <c r="Y63" s="186">
        <f>IFERROR(X63/P63,"-")</f>
        <v>366000</v>
      </c>
      <c r="Z63" s="186">
        <f>IFERROR(X63/V63,"-")</f>
        <v>366000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>
        <v>1</v>
      </c>
      <c r="BZ63" s="127">
        <f>IFERROR(BY63/BW63,"-")</f>
        <v>1</v>
      </c>
      <c r="CA63" s="128">
        <v>366000</v>
      </c>
      <c r="CB63" s="129">
        <f>IFERROR(CA63/BW63,"-")</f>
        <v>366000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366000</v>
      </c>
      <c r="CQ63" s="139">
        <v>366000</v>
      </c>
      <c r="CR63" s="139"/>
      <c r="CS63" s="140" t="str">
        <f>IF(AND(CQ63=0,CR63=0),"",IF(AND(CQ63&lt;=100000,CR63&lt;=100000),"",IF(CQ63/CP63&gt;0.7,"男高",IF(CR63/CP63&gt;0.7,"女高",""))))</f>
        <v>男高</v>
      </c>
    </row>
    <row r="64" spans="1:98">
      <c r="A64" s="78">
        <f>AB64</f>
        <v>0.053333333333333</v>
      </c>
      <c r="B64" s="189" t="s">
        <v>179</v>
      </c>
      <c r="C64" s="189"/>
      <c r="D64" s="189" t="s">
        <v>180</v>
      </c>
      <c r="E64" s="189" t="s">
        <v>86</v>
      </c>
      <c r="F64" s="189" t="s">
        <v>65</v>
      </c>
      <c r="G64" s="88" t="s">
        <v>165</v>
      </c>
      <c r="H64" s="88" t="s">
        <v>181</v>
      </c>
      <c r="I64" s="191" t="s">
        <v>174</v>
      </c>
      <c r="J64" s="180">
        <v>150000</v>
      </c>
      <c r="K64" s="79">
        <v>5</v>
      </c>
      <c r="L64" s="79">
        <v>0</v>
      </c>
      <c r="M64" s="79">
        <v>26</v>
      </c>
      <c r="N64" s="89">
        <v>2</v>
      </c>
      <c r="O64" s="90">
        <v>0</v>
      </c>
      <c r="P64" s="91">
        <f>N64+O64</f>
        <v>2</v>
      </c>
      <c r="Q64" s="80">
        <f>IFERROR(P64/M64,"-")</f>
        <v>0.076923076923077</v>
      </c>
      <c r="R64" s="79">
        <v>0</v>
      </c>
      <c r="S64" s="79">
        <v>1</v>
      </c>
      <c r="T64" s="80">
        <f>IFERROR(R64/(P64),"-")</f>
        <v>0</v>
      </c>
      <c r="U64" s="186">
        <f>IFERROR(J64/SUM(N64:O69),"-")</f>
        <v>9375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SUM(X64:X69)-SUM(J64:J69)</f>
        <v>-142000</v>
      </c>
      <c r="AB64" s="83">
        <f>SUM(X64:X69)/SUM(J64:J69)</f>
        <v>0.053333333333333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182</v>
      </c>
      <c r="C65" s="189"/>
      <c r="D65" s="189" t="s">
        <v>180</v>
      </c>
      <c r="E65" s="189" t="s">
        <v>106</v>
      </c>
      <c r="F65" s="189" t="s">
        <v>65</v>
      </c>
      <c r="G65" s="88" t="s">
        <v>165</v>
      </c>
      <c r="H65" s="88" t="s">
        <v>181</v>
      </c>
      <c r="I65" s="190" t="s">
        <v>68</v>
      </c>
      <c r="J65" s="180"/>
      <c r="K65" s="79">
        <v>4</v>
      </c>
      <c r="L65" s="79">
        <v>0</v>
      </c>
      <c r="M65" s="79">
        <v>27</v>
      </c>
      <c r="N65" s="89">
        <v>1</v>
      </c>
      <c r="O65" s="90">
        <v>0</v>
      </c>
      <c r="P65" s="91">
        <f>N65+O65</f>
        <v>1</v>
      </c>
      <c r="Q65" s="80">
        <f>IFERROR(P65/M65,"-")</f>
        <v>0.037037037037037</v>
      </c>
      <c r="R65" s="79">
        <v>0</v>
      </c>
      <c r="S65" s="79">
        <v>1</v>
      </c>
      <c r="T65" s="80">
        <f>IFERROR(R65/(P65),"-")</f>
        <v>0</v>
      </c>
      <c r="U65" s="186"/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1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183</v>
      </c>
      <c r="C66" s="189"/>
      <c r="D66" s="189" t="s">
        <v>180</v>
      </c>
      <c r="E66" s="189" t="s">
        <v>91</v>
      </c>
      <c r="F66" s="189" t="s">
        <v>65</v>
      </c>
      <c r="G66" s="88" t="s">
        <v>165</v>
      </c>
      <c r="H66" s="88" t="s">
        <v>181</v>
      </c>
      <c r="I66" s="191" t="s">
        <v>135</v>
      </c>
      <c r="J66" s="180"/>
      <c r="K66" s="79">
        <v>3</v>
      </c>
      <c r="L66" s="79">
        <v>0</v>
      </c>
      <c r="M66" s="79">
        <v>30</v>
      </c>
      <c r="N66" s="89">
        <v>1</v>
      </c>
      <c r="O66" s="90">
        <v>0</v>
      </c>
      <c r="P66" s="91">
        <f>N66+O66</f>
        <v>1</v>
      </c>
      <c r="Q66" s="80">
        <f>IFERROR(P66/M66,"-")</f>
        <v>0.033333333333333</v>
      </c>
      <c r="R66" s="79">
        <v>0</v>
      </c>
      <c r="S66" s="79">
        <v>1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184</v>
      </c>
      <c r="C67" s="189"/>
      <c r="D67" s="189" t="s">
        <v>180</v>
      </c>
      <c r="E67" s="189" t="s">
        <v>94</v>
      </c>
      <c r="F67" s="189" t="s">
        <v>65</v>
      </c>
      <c r="G67" s="88" t="s">
        <v>165</v>
      </c>
      <c r="H67" s="88" t="s">
        <v>181</v>
      </c>
      <c r="I67" s="190" t="s">
        <v>185</v>
      </c>
      <c r="J67" s="180"/>
      <c r="K67" s="79">
        <v>8</v>
      </c>
      <c r="L67" s="79">
        <v>0</v>
      </c>
      <c r="M67" s="79">
        <v>28</v>
      </c>
      <c r="N67" s="89">
        <v>2</v>
      </c>
      <c r="O67" s="90">
        <v>0</v>
      </c>
      <c r="P67" s="91">
        <f>N67+O67</f>
        <v>2</v>
      </c>
      <c r="Q67" s="80">
        <f>IFERROR(P67/M67,"-")</f>
        <v>0.071428571428571</v>
      </c>
      <c r="R67" s="79">
        <v>0</v>
      </c>
      <c r="S67" s="79">
        <v>1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186</v>
      </c>
      <c r="C68" s="189"/>
      <c r="D68" s="189" t="s">
        <v>180</v>
      </c>
      <c r="E68" s="189" t="s">
        <v>187</v>
      </c>
      <c r="F68" s="189" t="s">
        <v>65</v>
      </c>
      <c r="G68" s="88" t="s">
        <v>165</v>
      </c>
      <c r="H68" s="88" t="s">
        <v>181</v>
      </c>
      <c r="I68" s="191" t="s">
        <v>188</v>
      </c>
      <c r="J68" s="180"/>
      <c r="K68" s="79">
        <v>5</v>
      </c>
      <c r="L68" s="79">
        <v>0</v>
      </c>
      <c r="M68" s="79">
        <v>39</v>
      </c>
      <c r="N68" s="89">
        <v>3</v>
      </c>
      <c r="O68" s="90">
        <v>0</v>
      </c>
      <c r="P68" s="91">
        <f>N68+O68</f>
        <v>3</v>
      </c>
      <c r="Q68" s="80">
        <f>IFERROR(P68/M68,"-")</f>
        <v>0.076923076923077</v>
      </c>
      <c r="R68" s="79">
        <v>0</v>
      </c>
      <c r="S68" s="79">
        <v>2</v>
      </c>
      <c r="T68" s="80">
        <f>IFERROR(R68/(P68),"-")</f>
        <v>0</v>
      </c>
      <c r="U68" s="186"/>
      <c r="V68" s="82">
        <v>1</v>
      </c>
      <c r="W68" s="80">
        <f>IF(P68=0,"-",V68/P68)</f>
        <v>0.33333333333333</v>
      </c>
      <c r="X68" s="185">
        <v>5000</v>
      </c>
      <c r="Y68" s="186">
        <f>IFERROR(X68/P68,"-")</f>
        <v>1666.6666666667</v>
      </c>
      <c r="Z68" s="186">
        <f>IFERROR(X68/V68,"-")</f>
        <v>5000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0.66666666666667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0.33333333333333</v>
      </c>
      <c r="BY68" s="126">
        <v>1</v>
      </c>
      <c r="BZ68" s="127">
        <f>IFERROR(BY68/BW68,"-")</f>
        <v>1</v>
      </c>
      <c r="CA68" s="128">
        <v>11000</v>
      </c>
      <c r="CB68" s="129">
        <f>IFERROR(CA68/BW68,"-")</f>
        <v>11000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5000</v>
      </c>
      <c r="CQ68" s="139">
        <v>11000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189</v>
      </c>
      <c r="C69" s="189"/>
      <c r="D69" s="189" t="s">
        <v>76</v>
      </c>
      <c r="E69" s="189" t="s">
        <v>76</v>
      </c>
      <c r="F69" s="189" t="s">
        <v>77</v>
      </c>
      <c r="G69" s="88" t="s">
        <v>190</v>
      </c>
      <c r="H69" s="88"/>
      <c r="I69" s="88"/>
      <c r="J69" s="180"/>
      <c r="K69" s="79">
        <v>67</v>
      </c>
      <c r="L69" s="79">
        <v>48</v>
      </c>
      <c r="M69" s="79">
        <v>14</v>
      </c>
      <c r="N69" s="89">
        <v>7</v>
      </c>
      <c r="O69" s="90">
        <v>0</v>
      </c>
      <c r="P69" s="91">
        <f>N69+O69</f>
        <v>7</v>
      </c>
      <c r="Q69" s="80">
        <f>IFERROR(P69/M69,"-")</f>
        <v>0.5</v>
      </c>
      <c r="R69" s="79">
        <v>1</v>
      </c>
      <c r="S69" s="79">
        <v>0</v>
      </c>
      <c r="T69" s="80">
        <f>IFERROR(R69/(P69),"-")</f>
        <v>0.14285714285714</v>
      </c>
      <c r="U69" s="186"/>
      <c r="V69" s="82">
        <v>1</v>
      </c>
      <c r="W69" s="80">
        <f>IF(P69=0,"-",V69/P69)</f>
        <v>0.14285714285714</v>
      </c>
      <c r="X69" s="185">
        <v>3000</v>
      </c>
      <c r="Y69" s="186">
        <f>IFERROR(X69/P69,"-")</f>
        <v>428.57142857143</v>
      </c>
      <c r="Z69" s="186">
        <f>IFERROR(X69/V69,"-")</f>
        <v>3000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2</v>
      </c>
      <c r="AW69" s="105">
        <f>IF(P69=0,"",IF(AV69=0,"",(AV69/P69)))</f>
        <v>0.28571428571429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>
        <v>3</v>
      </c>
      <c r="BF69" s="111">
        <f>IF(P69=0,"",IF(BE69=0,"",(BE69/P69)))</f>
        <v>0.42857142857143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0.14285714285714</v>
      </c>
      <c r="BP69" s="119">
        <v>1</v>
      </c>
      <c r="BQ69" s="120">
        <f>IFERROR(BP69/BN69,"-")</f>
        <v>1</v>
      </c>
      <c r="BR69" s="121">
        <v>3000</v>
      </c>
      <c r="BS69" s="122">
        <f>IFERROR(BR69/BN69,"-")</f>
        <v>3000</v>
      </c>
      <c r="BT69" s="123">
        <v>1</v>
      </c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>
        <v>1</v>
      </c>
      <c r="CG69" s="132">
        <f>IF(P69=0,"",IF(CF69=0,"",(CF69/P69)))</f>
        <v>0.14285714285714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1</v>
      </c>
      <c r="CP69" s="139">
        <v>3000</v>
      </c>
      <c r="CQ69" s="139">
        <v>3000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0.23888888888889</v>
      </c>
      <c r="B70" s="189" t="s">
        <v>191</v>
      </c>
      <c r="C70" s="189"/>
      <c r="D70" s="189" t="s">
        <v>132</v>
      </c>
      <c r="E70" s="189" t="s">
        <v>156</v>
      </c>
      <c r="F70" s="189" t="s">
        <v>65</v>
      </c>
      <c r="G70" s="88" t="s">
        <v>192</v>
      </c>
      <c r="H70" s="88" t="s">
        <v>67</v>
      </c>
      <c r="I70" s="191" t="s">
        <v>147</v>
      </c>
      <c r="J70" s="180">
        <v>180000</v>
      </c>
      <c r="K70" s="79">
        <v>13</v>
      </c>
      <c r="L70" s="79">
        <v>0</v>
      </c>
      <c r="M70" s="79">
        <v>79</v>
      </c>
      <c r="N70" s="89">
        <v>5</v>
      </c>
      <c r="O70" s="90">
        <v>0</v>
      </c>
      <c r="P70" s="91">
        <f>N70+O70</f>
        <v>5</v>
      </c>
      <c r="Q70" s="80">
        <f>IFERROR(P70/M70,"-")</f>
        <v>0.063291139240506</v>
      </c>
      <c r="R70" s="79">
        <v>1</v>
      </c>
      <c r="S70" s="79">
        <v>4</v>
      </c>
      <c r="T70" s="80">
        <f>IFERROR(R70/(P70),"-")</f>
        <v>0.2</v>
      </c>
      <c r="U70" s="186">
        <f>IFERROR(J70/SUM(N70:O71),"-")</f>
        <v>13846.153846154</v>
      </c>
      <c r="V70" s="82">
        <v>1</v>
      </c>
      <c r="W70" s="80">
        <f>IF(P70=0,"-",V70/P70)</f>
        <v>0.2</v>
      </c>
      <c r="X70" s="185">
        <v>11000</v>
      </c>
      <c r="Y70" s="186">
        <f>IFERROR(X70/P70,"-")</f>
        <v>2200</v>
      </c>
      <c r="Z70" s="186">
        <f>IFERROR(X70/V70,"-")</f>
        <v>11000</v>
      </c>
      <c r="AA70" s="180">
        <f>SUM(X70:X71)-SUM(J70:J71)</f>
        <v>-137000</v>
      </c>
      <c r="AB70" s="83">
        <f>SUM(X70:X71)/SUM(J70:J71)</f>
        <v>0.23888888888889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0.4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2</v>
      </c>
      <c r="BO70" s="118">
        <f>IF(P70=0,"",IF(BN70=0,"",(BN70/P70)))</f>
        <v>0.4</v>
      </c>
      <c r="BP70" s="119">
        <v>1</v>
      </c>
      <c r="BQ70" s="120">
        <f>IFERROR(BP70/BN70,"-")</f>
        <v>0.5</v>
      </c>
      <c r="BR70" s="121">
        <v>11000</v>
      </c>
      <c r="BS70" s="122">
        <f>IFERROR(BR70/BN70,"-")</f>
        <v>5500</v>
      </c>
      <c r="BT70" s="123"/>
      <c r="BU70" s="123"/>
      <c r="BV70" s="123">
        <v>1</v>
      </c>
      <c r="BW70" s="124">
        <v>1</v>
      </c>
      <c r="BX70" s="125">
        <f>IF(P70=0,"",IF(BW70=0,"",(BW70/P70)))</f>
        <v>0.2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11000</v>
      </c>
      <c r="CQ70" s="139">
        <v>11000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193</v>
      </c>
      <c r="C71" s="189"/>
      <c r="D71" s="189" t="s">
        <v>132</v>
      </c>
      <c r="E71" s="189" t="s">
        <v>156</v>
      </c>
      <c r="F71" s="189" t="s">
        <v>77</v>
      </c>
      <c r="G71" s="88"/>
      <c r="H71" s="88"/>
      <c r="I71" s="88"/>
      <c r="J71" s="180"/>
      <c r="K71" s="79">
        <v>28</v>
      </c>
      <c r="L71" s="79">
        <v>23</v>
      </c>
      <c r="M71" s="79">
        <v>14</v>
      </c>
      <c r="N71" s="89">
        <v>8</v>
      </c>
      <c r="O71" s="90">
        <v>0</v>
      </c>
      <c r="P71" s="91">
        <f>N71+O71</f>
        <v>8</v>
      </c>
      <c r="Q71" s="80">
        <f>IFERROR(P71/M71,"-")</f>
        <v>0.57142857142857</v>
      </c>
      <c r="R71" s="79">
        <v>4</v>
      </c>
      <c r="S71" s="79">
        <v>1</v>
      </c>
      <c r="T71" s="80">
        <f>IFERROR(R71/(P71),"-")</f>
        <v>0.5</v>
      </c>
      <c r="U71" s="186"/>
      <c r="V71" s="82">
        <v>3</v>
      </c>
      <c r="W71" s="80">
        <f>IF(P71=0,"-",V71/P71)</f>
        <v>0.375</v>
      </c>
      <c r="X71" s="185">
        <v>32000</v>
      </c>
      <c r="Y71" s="186">
        <f>IFERROR(X71/P71,"-")</f>
        <v>4000</v>
      </c>
      <c r="Z71" s="186">
        <f>IFERROR(X71/V71,"-")</f>
        <v>10666.666666667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2</v>
      </c>
      <c r="AW71" s="105">
        <f>IF(P71=0,"",IF(AV71=0,"",(AV71/P71)))</f>
        <v>0.25</v>
      </c>
      <c r="AX71" s="104">
        <v>2</v>
      </c>
      <c r="AY71" s="106">
        <f>IFERROR(AX71/AV71,"-")</f>
        <v>1</v>
      </c>
      <c r="AZ71" s="107">
        <v>18000</v>
      </c>
      <c r="BA71" s="108">
        <f>IFERROR(AZ71/AV71,"-")</f>
        <v>9000</v>
      </c>
      <c r="BB71" s="109"/>
      <c r="BC71" s="109">
        <v>2</v>
      </c>
      <c r="BD71" s="109"/>
      <c r="BE71" s="110">
        <v>2</v>
      </c>
      <c r="BF71" s="111">
        <f>IF(P71=0,"",IF(BE71=0,"",(BE71/P71)))</f>
        <v>0.25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3</v>
      </c>
      <c r="BO71" s="118">
        <f>IF(P71=0,"",IF(BN71=0,"",(BN71/P71)))</f>
        <v>0.375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0.125</v>
      </c>
      <c r="BY71" s="126">
        <v>1</v>
      </c>
      <c r="BZ71" s="127">
        <f>IFERROR(BY71/BW71,"-")</f>
        <v>1</v>
      </c>
      <c r="CA71" s="128">
        <v>33000</v>
      </c>
      <c r="CB71" s="129">
        <f>IFERROR(CA71/BW71,"-")</f>
        <v>33000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3</v>
      </c>
      <c r="CP71" s="139">
        <v>32000</v>
      </c>
      <c r="CQ71" s="139">
        <v>33000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1.212962962963</v>
      </c>
      <c r="B72" s="189" t="s">
        <v>194</v>
      </c>
      <c r="C72" s="189"/>
      <c r="D72" s="189" t="s">
        <v>80</v>
      </c>
      <c r="E72" s="189" t="s">
        <v>164</v>
      </c>
      <c r="F72" s="189" t="s">
        <v>65</v>
      </c>
      <c r="G72" s="88" t="s">
        <v>192</v>
      </c>
      <c r="H72" s="88" t="s">
        <v>134</v>
      </c>
      <c r="I72" s="191" t="s">
        <v>174</v>
      </c>
      <c r="J72" s="180">
        <v>108000</v>
      </c>
      <c r="K72" s="79">
        <v>11</v>
      </c>
      <c r="L72" s="79">
        <v>0</v>
      </c>
      <c r="M72" s="79">
        <v>42</v>
      </c>
      <c r="N72" s="89">
        <v>5</v>
      </c>
      <c r="O72" s="90">
        <v>0</v>
      </c>
      <c r="P72" s="91">
        <f>N72+O72</f>
        <v>5</v>
      </c>
      <c r="Q72" s="80">
        <f>IFERROR(P72/M72,"-")</f>
        <v>0.11904761904762</v>
      </c>
      <c r="R72" s="79">
        <v>1</v>
      </c>
      <c r="S72" s="79">
        <v>3</v>
      </c>
      <c r="T72" s="80">
        <f>IFERROR(R72/(P72),"-")</f>
        <v>0.2</v>
      </c>
      <c r="U72" s="186">
        <f>IFERROR(J72/SUM(N72:O73),"-")</f>
        <v>15428.571428571</v>
      </c>
      <c r="V72" s="82">
        <v>1</v>
      </c>
      <c r="W72" s="80">
        <f>IF(P72=0,"-",V72/P72)</f>
        <v>0.2</v>
      </c>
      <c r="X72" s="185">
        <v>3000</v>
      </c>
      <c r="Y72" s="186">
        <f>IFERROR(X72/P72,"-")</f>
        <v>600</v>
      </c>
      <c r="Z72" s="186">
        <f>IFERROR(X72/V72,"-")</f>
        <v>3000</v>
      </c>
      <c r="AA72" s="180">
        <f>SUM(X72:X73)-SUM(J72:J73)</f>
        <v>23000</v>
      </c>
      <c r="AB72" s="83">
        <f>SUM(X72:X73)/SUM(J72:J73)</f>
        <v>1.212962962963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2</v>
      </c>
      <c r="BF72" s="111">
        <f>IF(P72=0,"",IF(BE72=0,"",(BE72/P72)))</f>
        <v>0.4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3</v>
      </c>
      <c r="BO72" s="118">
        <f>IF(P72=0,"",IF(BN72=0,"",(BN72/P72)))</f>
        <v>0.6</v>
      </c>
      <c r="BP72" s="119">
        <v>1</v>
      </c>
      <c r="BQ72" s="120">
        <f>IFERROR(BP72/BN72,"-")</f>
        <v>0.33333333333333</v>
      </c>
      <c r="BR72" s="121">
        <v>3000</v>
      </c>
      <c r="BS72" s="122">
        <f>IFERROR(BR72/BN72,"-")</f>
        <v>1000</v>
      </c>
      <c r="BT72" s="123">
        <v>1</v>
      </c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3000</v>
      </c>
      <c r="CQ72" s="139">
        <v>3000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195</v>
      </c>
      <c r="C73" s="189"/>
      <c r="D73" s="189" t="s">
        <v>80</v>
      </c>
      <c r="E73" s="189" t="s">
        <v>164</v>
      </c>
      <c r="F73" s="189" t="s">
        <v>77</v>
      </c>
      <c r="G73" s="88"/>
      <c r="H73" s="88"/>
      <c r="I73" s="88"/>
      <c r="J73" s="180"/>
      <c r="K73" s="79">
        <v>66</v>
      </c>
      <c r="L73" s="79">
        <v>12</v>
      </c>
      <c r="M73" s="79">
        <v>3</v>
      </c>
      <c r="N73" s="89">
        <v>2</v>
      </c>
      <c r="O73" s="90">
        <v>0</v>
      </c>
      <c r="P73" s="91">
        <f>N73+O73</f>
        <v>2</v>
      </c>
      <c r="Q73" s="80">
        <f>IFERROR(P73/M73,"-")</f>
        <v>0.66666666666667</v>
      </c>
      <c r="R73" s="79">
        <v>1</v>
      </c>
      <c r="S73" s="79">
        <v>1</v>
      </c>
      <c r="T73" s="80">
        <f>IFERROR(R73/(P73),"-")</f>
        <v>0.5</v>
      </c>
      <c r="U73" s="186"/>
      <c r="V73" s="82">
        <v>2</v>
      </c>
      <c r="W73" s="80">
        <f>IF(P73=0,"-",V73/P73)</f>
        <v>1</v>
      </c>
      <c r="X73" s="185">
        <v>128000</v>
      </c>
      <c r="Y73" s="186">
        <f>IFERROR(X73/P73,"-")</f>
        <v>64000</v>
      </c>
      <c r="Z73" s="186">
        <f>IFERROR(X73/V73,"-")</f>
        <v>64000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>
        <v>1</v>
      </c>
      <c r="BQ73" s="120">
        <f>IFERROR(BP73/BN73,"-")</f>
        <v>1</v>
      </c>
      <c r="BR73" s="121">
        <v>120000</v>
      </c>
      <c r="BS73" s="122">
        <f>IFERROR(BR73/BN73,"-")</f>
        <v>120000</v>
      </c>
      <c r="BT73" s="123"/>
      <c r="BU73" s="123"/>
      <c r="BV73" s="123">
        <v>1</v>
      </c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>
        <v>1</v>
      </c>
      <c r="CG73" s="132">
        <f>IF(P73=0,"",IF(CF73=0,"",(CF73/P73)))</f>
        <v>0.5</v>
      </c>
      <c r="CH73" s="133">
        <v>1</v>
      </c>
      <c r="CI73" s="134">
        <f>IFERROR(CH73/CF73,"-")</f>
        <v>1</v>
      </c>
      <c r="CJ73" s="135">
        <v>8000</v>
      </c>
      <c r="CK73" s="136">
        <f>IFERROR(CJ73/CF73,"-")</f>
        <v>8000</v>
      </c>
      <c r="CL73" s="137"/>
      <c r="CM73" s="137">
        <v>1</v>
      </c>
      <c r="CN73" s="137"/>
      <c r="CO73" s="138">
        <v>2</v>
      </c>
      <c r="CP73" s="139">
        <v>128000</v>
      </c>
      <c r="CQ73" s="139">
        <v>120000</v>
      </c>
      <c r="CR73" s="139"/>
      <c r="CS73" s="140" t="str">
        <f>IF(AND(CQ73=0,CR73=0),"",IF(AND(CQ73&lt;=100000,CR73&lt;=100000),"",IF(CQ73/CP73&gt;0.7,"男高",IF(CR73/CP73&gt;0.7,"女高",""))))</f>
        <v>男高</v>
      </c>
    </row>
    <row r="74" spans="1:98">
      <c r="A74" s="78">
        <f>AB74</f>
        <v>1.4659090909091</v>
      </c>
      <c r="B74" s="189" t="s">
        <v>196</v>
      </c>
      <c r="C74" s="189"/>
      <c r="D74" s="189" t="s">
        <v>63</v>
      </c>
      <c r="E74" s="189" t="s">
        <v>64</v>
      </c>
      <c r="F74" s="189" t="s">
        <v>65</v>
      </c>
      <c r="G74" s="88" t="s">
        <v>197</v>
      </c>
      <c r="H74" s="88" t="s">
        <v>134</v>
      </c>
      <c r="I74" s="191" t="s">
        <v>174</v>
      </c>
      <c r="J74" s="180">
        <v>264000</v>
      </c>
      <c r="K74" s="79">
        <v>6</v>
      </c>
      <c r="L74" s="79">
        <v>0</v>
      </c>
      <c r="M74" s="79">
        <v>15</v>
      </c>
      <c r="N74" s="89">
        <v>4</v>
      </c>
      <c r="O74" s="90">
        <v>0</v>
      </c>
      <c r="P74" s="91">
        <f>N74+O74</f>
        <v>4</v>
      </c>
      <c r="Q74" s="80">
        <f>IFERROR(P74/M74,"-")</f>
        <v>0.26666666666667</v>
      </c>
      <c r="R74" s="79">
        <v>0</v>
      </c>
      <c r="S74" s="79">
        <v>1</v>
      </c>
      <c r="T74" s="80">
        <f>IFERROR(R74/(P74),"-")</f>
        <v>0</v>
      </c>
      <c r="U74" s="186">
        <f>IFERROR(J74/SUM(N74:O79),"-")</f>
        <v>12000</v>
      </c>
      <c r="V74" s="82">
        <v>1</v>
      </c>
      <c r="W74" s="80">
        <f>IF(P74=0,"-",V74/P74)</f>
        <v>0.25</v>
      </c>
      <c r="X74" s="185">
        <v>13000</v>
      </c>
      <c r="Y74" s="186">
        <f>IFERROR(X74/P74,"-")</f>
        <v>3250</v>
      </c>
      <c r="Z74" s="186">
        <f>IFERROR(X74/V74,"-")</f>
        <v>13000</v>
      </c>
      <c r="AA74" s="180">
        <f>SUM(X74:X79)-SUM(J74:J79)</f>
        <v>123000</v>
      </c>
      <c r="AB74" s="83">
        <f>SUM(X74:X79)/SUM(J74:J79)</f>
        <v>1.4659090909091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3</v>
      </c>
      <c r="BF74" s="111">
        <f>IF(P74=0,"",IF(BE74=0,"",(BE74/P74)))</f>
        <v>0.75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0.25</v>
      </c>
      <c r="BP74" s="119">
        <v>1</v>
      </c>
      <c r="BQ74" s="120">
        <f>IFERROR(BP74/BN74,"-")</f>
        <v>1</v>
      </c>
      <c r="BR74" s="121">
        <v>13000</v>
      </c>
      <c r="BS74" s="122">
        <f>IFERROR(BR74/BN74,"-")</f>
        <v>13000</v>
      </c>
      <c r="BT74" s="123"/>
      <c r="BU74" s="123"/>
      <c r="BV74" s="123">
        <v>1</v>
      </c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13000</v>
      </c>
      <c r="CQ74" s="139">
        <v>13000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198</v>
      </c>
      <c r="C75" s="189"/>
      <c r="D75" s="189" t="s">
        <v>199</v>
      </c>
      <c r="E75" s="189" t="s">
        <v>164</v>
      </c>
      <c r="F75" s="189" t="s">
        <v>65</v>
      </c>
      <c r="G75" s="88" t="s">
        <v>197</v>
      </c>
      <c r="H75" s="88" t="s">
        <v>134</v>
      </c>
      <c r="I75" s="191" t="s">
        <v>82</v>
      </c>
      <c r="J75" s="180"/>
      <c r="K75" s="79">
        <v>5</v>
      </c>
      <c r="L75" s="79">
        <v>0</v>
      </c>
      <c r="M75" s="79">
        <v>21</v>
      </c>
      <c r="N75" s="89">
        <v>4</v>
      </c>
      <c r="O75" s="90">
        <v>0</v>
      </c>
      <c r="P75" s="91">
        <f>N75+O75</f>
        <v>4</v>
      </c>
      <c r="Q75" s="80">
        <f>IFERROR(P75/M75,"-")</f>
        <v>0.19047619047619</v>
      </c>
      <c r="R75" s="79">
        <v>0</v>
      </c>
      <c r="S75" s="79">
        <v>3</v>
      </c>
      <c r="T75" s="80">
        <f>IFERROR(R75/(P75),"-")</f>
        <v>0</v>
      </c>
      <c r="U75" s="186"/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2</v>
      </c>
      <c r="BF75" s="111">
        <f>IF(P75=0,"",IF(BE75=0,"",(BE75/P75)))</f>
        <v>0.5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1</v>
      </c>
      <c r="BO75" s="118">
        <f>IF(P75=0,"",IF(BN75=0,"",(BN75/P75)))</f>
        <v>0.25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0.25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200</v>
      </c>
      <c r="C76" s="189"/>
      <c r="D76" s="189" t="s">
        <v>201</v>
      </c>
      <c r="E76" s="189" t="s">
        <v>202</v>
      </c>
      <c r="F76" s="189" t="s">
        <v>65</v>
      </c>
      <c r="G76" s="88" t="s">
        <v>197</v>
      </c>
      <c r="H76" s="88" t="s">
        <v>134</v>
      </c>
      <c r="I76" s="191" t="s">
        <v>135</v>
      </c>
      <c r="J76" s="180"/>
      <c r="K76" s="79">
        <v>4</v>
      </c>
      <c r="L76" s="79">
        <v>0</v>
      </c>
      <c r="M76" s="79">
        <v>16</v>
      </c>
      <c r="N76" s="89">
        <v>1</v>
      </c>
      <c r="O76" s="90">
        <v>0</v>
      </c>
      <c r="P76" s="91">
        <f>N76+O76</f>
        <v>1</v>
      </c>
      <c r="Q76" s="80">
        <f>IFERROR(P76/M76,"-")</f>
        <v>0.0625</v>
      </c>
      <c r="R76" s="79">
        <v>1</v>
      </c>
      <c r="S76" s="79">
        <v>0</v>
      </c>
      <c r="T76" s="80">
        <f>IFERROR(R76/(P76),"-")</f>
        <v>1</v>
      </c>
      <c r="U76" s="186"/>
      <c r="V76" s="82">
        <v>1</v>
      </c>
      <c r="W76" s="80">
        <f>IF(P76=0,"-",V76/P76)</f>
        <v>1</v>
      </c>
      <c r="X76" s="185">
        <v>10000</v>
      </c>
      <c r="Y76" s="186">
        <f>IFERROR(X76/P76,"-")</f>
        <v>10000</v>
      </c>
      <c r="Z76" s="186">
        <f>IFERROR(X76/V76,"-")</f>
        <v>10000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1</v>
      </c>
      <c r="BX76" s="125">
        <f>IF(P76=0,"",IF(BW76=0,"",(BW76/P76)))</f>
        <v>1</v>
      </c>
      <c r="BY76" s="126">
        <v>1</v>
      </c>
      <c r="BZ76" s="127">
        <f>IFERROR(BY76/BW76,"-")</f>
        <v>1</v>
      </c>
      <c r="CA76" s="128">
        <v>10000</v>
      </c>
      <c r="CB76" s="129">
        <f>IFERROR(CA76/BW76,"-")</f>
        <v>10000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10000</v>
      </c>
      <c r="CQ76" s="139">
        <v>10000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203</v>
      </c>
      <c r="C77" s="189"/>
      <c r="D77" s="189" t="s">
        <v>85</v>
      </c>
      <c r="E77" s="189" t="s">
        <v>204</v>
      </c>
      <c r="F77" s="189" t="s">
        <v>65</v>
      </c>
      <c r="G77" s="88" t="s">
        <v>197</v>
      </c>
      <c r="H77" s="88" t="s">
        <v>134</v>
      </c>
      <c r="I77" s="191" t="s">
        <v>147</v>
      </c>
      <c r="J77" s="180"/>
      <c r="K77" s="79">
        <v>7</v>
      </c>
      <c r="L77" s="79">
        <v>0</v>
      </c>
      <c r="M77" s="79">
        <v>17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186"/>
      <c r="V77" s="82">
        <v>0</v>
      </c>
      <c r="W77" s="80" t="str">
        <f>IF(P77=0,"-",V77/P77)</f>
        <v>-</v>
      </c>
      <c r="X77" s="185">
        <v>0</v>
      </c>
      <c r="Y77" s="186" t="str">
        <f>IFERROR(X77/P77,"-")</f>
        <v>-</v>
      </c>
      <c r="Z77" s="186" t="str">
        <f>IFERROR(X77/V77,"-")</f>
        <v>-</v>
      </c>
      <c r="AA77" s="18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205</v>
      </c>
      <c r="C78" s="189"/>
      <c r="D78" s="189" t="s">
        <v>80</v>
      </c>
      <c r="E78" s="189" t="s">
        <v>206</v>
      </c>
      <c r="F78" s="189" t="s">
        <v>65</v>
      </c>
      <c r="G78" s="88" t="s">
        <v>197</v>
      </c>
      <c r="H78" s="88" t="s">
        <v>134</v>
      </c>
      <c r="I78" s="191" t="s">
        <v>188</v>
      </c>
      <c r="J78" s="180"/>
      <c r="K78" s="79">
        <v>8</v>
      </c>
      <c r="L78" s="79">
        <v>0</v>
      </c>
      <c r="M78" s="79">
        <v>22</v>
      </c>
      <c r="N78" s="89">
        <v>1</v>
      </c>
      <c r="O78" s="90">
        <v>0</v>
      </c>
      <c r="P78" s="91">
        <f>N78+O78</f>
        <v>1</v>
      </c>
      <c r="Q78" s="80">
        <f>IFERROR(P78/M78,"-")</f>
        <v>0.045454545454545</v>
      </c>
      <c r="R78" s="79">
        <v>0</v>
      </c>
      <c r="S78" s="79">
        <v>0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207</v>
      </c>
      <c r="C79" s="189"/>
      <c r="D79" s="189" t="s">
        <v>76</v>
      </c>
      <c r="E79" s="189" t="s">
        <v>76</v>
      </c>
      <c r="F79" s="189" t="s">
        <v>77</v>
      </c>
      <c r="G79" s="88" t="s">
        <v>78</v>
      </c>
      <c r="H79" s="88"/>
      <c r="I79" s="88"/>
      <c r="J79" s="180"/>
      <c r="K79" s="79">
        <v>70</v>
      </c>
      <c r="L79" s="79">
        <v>36</v>
      </c>
      <c r="M79" s="79">
        <v>25</v>
      </c>
      <c r="N79" s="89">
        <v>12</v>
      </c>
      <c r="O79" s="90">
        <v>0</v>
      </c>
      <c r="P79" s="91">
        <f>N79+O79</f>
        <v>12</v>
      </c>
      <c r="Q79" s="80">
        <f>IFERROR(P79/M79,"-")</f>
        <v>0.48</v>
      </c>
      <c r="R79" s="79">
        <v>2</v>
      </c>
      <c r="S79" s="79">
        <v>3</v>
      </c>
      <c r="T79" s="80">
        <f>IFERROR(R79/(P79),"-")</f>
        <v>0.16666666666667</v>
      </c>
      <c r="U79" s="186"/>
      <c r="V79" s="82">
        <v>7</v>
      </c>
      <c r="W79" s="80">
        <f>IF(P79=0,"-",V79/P79)</f>
        <v>0.58333333333333</v>
      </c>
      <c r="X79" s="185">
        <v>364000</v>
      </c>
      <c r="Y79" s="186">
        <f>IFERROR(X79/P79,"-")</f>
        <v>30333.333333333</v>
      </c>
      <c r="Z79" s="186">
        <f>IFERROR(X79/V79,"-")</f>
        <v>52000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0.083333333333333</v>
      </c>
      <c r="BG79" s="110">
        <v>1</v>
      </c>
      <c r="BH79" s="112">
        <f>IFERROR(BG79/BE79,"-")</f>
        <v>1</v>
      </c>
      <c r="BI79" s="113">
        <v>15000</v>
      </c>
      <c r="BJ79" s="114">
        <f>IFERROR(BI79/BE79,"-")</f>
        <v>15000</v>
      </c>
      <c r="BK79" s="115"/>
      <c r="BL79" s="115"/>
      <c r="BM79" s="115">
        <v>1</v>
      </c>
      <c r="BN79" s="117">
        <v>8</v>
      </c>
      <c r="BO79" s="118">
        <f>IF(P79=0,"",IF(BN79=0,"",(BN79/P79)))</f>
        <v>0.66666666666667</v>
      </c>
      <c r="BP79" s="119">
        <v>5</v>
      </c>
      <c r="BQ79" s="120">
        <f>IFERROR(BP79/BN79,"-")</f>
        <v>0.625</v>
      </c>
      <c r="BR79" s="121">
        <v>277000</v>
      </c>
      <c r="BS79" s="122">
        <f>IFERROR(BR79/BN79,"-")</f>
        <v>34625</v>
      </c>
      <c r="BT79" s="123"/>
      <c r="BU79" s="123"/>
      <c r="BV79" s="123">
        <v>5</v>
      </c>
      <c r="BW79" s="124">
        <v>3</v>
      </c>
      <c r="BX79" s="125">
        <f>IF(P79=0,"",IF(BW79=0,"",(BW79/P79)))</f>
        <v>0.25</v>
      </c>
      <c r="BY79" s="126">
        <v>1</v>
      </c>
      <c r="BZ79" s="127">
        <f>IFERROR(BY79/BW79,"-")</f>
        <v>0.33333333333333</v>
      </c>
      <c r="CA79" s="128">
        <v>72000</v>
      </c>
      <c r="CB79" s="129">
        <f>IFERROR(CA79/BW79,"-")</f>
        <v>24000</v>
      </c>
      <c r="CC79" s="130"/>
      <c r="CD79" s="130"/>
      <c r="CE79" s="130">
        <v>1</v>
      </c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7</v>
      </c>
      <c r="CP79" s="139">
        <v>364000</v>
      </c>
      <c r="CQ79" s="139">
        <v>157000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30"/>
      <c r="B80" s="85"/>
      <c r="C80" s="86"/>
      <c r="D80" s="86"/>
      <c r="E80" s="86"/>
      <c r="F80" s="87"/>
      <c r="G80" s="88"/>
      <c r="H80" s="88"/>
      <c r="I80" s="88"/>
      <c r="J80" s="181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187"/>
      <c r="V80" s="25"/>
      <c r="W80" s="25"/>
      <c r="X80" s="187"/>
      <c r="Y80" s="187"/>
      <c r="Z80" s="187"/>
      <c r="AA80" s="187"/>
      <c r="AB80" s="33"/>
      <c r="AC80" s="57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30"/>
      <c r="B81" s="37"/>
      <c r="C81" s="21"/>
      <c r="D81" s="21"/>
      <c r="E81" s="21"/>
      <c r="F81" s="22"/>
      <c r="G81" s="36"/>
      <c r="H81" s="36"/>
      <c r="I81" s="73"/>
      <c r="J81" s="182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187"/>
      <c r="V81" s="25"/>
      <c r="W81" s="25"/>
      <c r="X81" s="187"/>
      <c r="Y81" s="187"/>
      <c r="Z81" s="187"/>
      <c r="AA81" s="187"/>
      <c r="AB81" s="33"/>
      <c r="AC81" s="59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19">
        <f>AB82</f>
        <v>1.11112164297</v>
      </c>
      <c r="B82" s="39"/>
      <c r="C82" s="39"/>
      <c r="D82" s="39"/>
      <c r="E82" s="39"/>
      <c r="F82" s="39"/>
      <c r="G82" s="40" t="s">
        <v>208</v>
      </c>
      <c r="H82" s="40"/>
      <c r="I82" s="40"/>
      <c r="J82" s="183">
        <f>SUM(J6:J81)</f>
        <v>6330000</v>
      </c>
      <c r="K82" s="41">
        <f>SUM(K6:K81)</f>
        <v>2178</v>
      </c>
      <c r="L82" s="41">
        <f>SUM(L6:L81)</f>
        <v>952</v>
      </c>
      <c r="M82" s="41">
        <f>SUM(M6:M81)</f>
        <v>2451</v>
      </c>
      <c r="N82" s="41">
        <f>SUM(N6:N81)</f>
        <v>417</v>
      </c>
      <c r="O82" s="41">
        <f>SUM(O6:O81)</f>
        <v>0</v>
      </c>
      <c r="P82" s="41">
        <f>SUM(P6:P81)</f>
        <v>417</v>
      </c>
      <c r="Q82" s="42">
        <f>IFERROR(P82/M82,"-")</f>
        <v>0.17013463892289</v>
      </c>
      <c r="R82" s="76">
        <f>SUM(R6:R81)</f>
        <v>58</v>
      </c>
      <c r="S82" s="76">
        <f>SUM(S6:S81)</f>
        <v>137</v>
      </c>
      <c r="T82" s="42">
        <f>IFERROR(R82/P82,"-")</f>
        <v>0.13908872901679</v>
      </c>
      <c r="U82" s="188">
        <f>IFERROR(J82/P82,"-")</f>
        <v>15179.856115108</v>
      </c>
      <c r="V82" s="44">
        <f>SUM(V6:V81)</f>
        <v>115</v>
      </c>
      <c r="W82" s="42">
        <f>IFERROR(V82/P82,"-")</f>
        <v>0.2757793764988</v>
      </c>
      <c r="X82" s="183">
        <f>SUM(X6:X81)</f>
        <v>7033400</v>
      </c>
      <c r="Y82" s="183">
        <f>IFERROR(X82/P82,"-")</f>
        <v>16866.666666667</v>
      </c>
      <c r="Z82" s="183">
        <f>IFERROR(X82/V82,"-")</f>
        <v>61160</v>
      </c>
      <c r="AA82" s="183">
        <f>X82-J82</f>
        <v>703400</v>
      </c>
      <c r="AB82" s="45">
        <f>X82/J82</f>
        <v>1.11112164297</v>
      </c>
      <c r="AC82" s="58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20"/>
    <mergeCell ref="J13:J20"/>
    <mergeCell ref="U13:U20"/>
    <mergeCell ref="AA13:AA20"/>
    <mergeCell ref="AB13:AB20"/>
    <mergeCell ref="A21:A25"/>
    <mergeCell ref="J21:J25"/>
    <mergeCell ref="U21:U25"/>
    <mergeCell ref="AA21:AA25"/>
    <mergeCell ref="AB21:AB25"/>
    <mergeCell ref="A26:A29"/>
    <mergeCell ref="J26:J29"/>
    <mergeCell ref="U26:U29"/>
    <mergeCell ref="AA26:AA29"/>
    <mergeCell ref="AB26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9"/>
    <mergeCell ref="J64:J69"/>
    <mergeCell ref="U64:U69"/>
    <mergeCell ref="AA64:AA69"/>
    <mergeCell ref="AB64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9"/>
    <mergeCell ref="J74:J79"/>
    <mergeCell ref="U74:U79"/>
    <mergeCell ref="AA74:AA79"/>
    <mergeCell ref="AB74:AB7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209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0.29393939393939</v>
      </c>
      <c r="B6" s="189" t="s">
        <v>210</v>
      </c>
      <c r="C6" s="189" t="s">
        <v>211</v>
      </c>
      <c r="D6" s="189" t="s">
        <v>212</v>
      </c>
      <c r="E6" s="189" t="s">
        <v>64</v>
      </c>
      <c r="F6" s="189" t="s">
        <v>213</v>
      </c>
      <c r="G6" s="88" t="s">
        <v>214</v>
      </c>
      <c r="H6" s="88" t="s">
        <v>215</v>
      </c>
      <c r="I6" s="88" t="s">
        <v>216</v>
      </c>
      <c r="J6" s="180">
        <v>330000</v>
      </c>
      <c r="K6" s="79">
        <v>21</v>
      </c>
      <c r="L6" s="79">
        <v>0</v>
      </c>
      <c r="M6" s="79">
        <v>70</v>
      </c>
      <c r="N6" s="89">
        <v>16</v>
      </c>
      <c r="O6" s="90">
        <v>0</v>
      </c>
      <c r="P6" s="91">
        <f>N6+O6</f>
        <v>16</v>
      </c>
      <c r="Q6" s="80">
        <f>IFERROR(P6/M6,"-")</f>
        <v>0.22857142857143</v>
      </c>
      <c r="R6" s="79">
        <v>2</v>
      </c>
      <c r="S6" s="79">
        <v>4</v>
      </c>
      <c r="T6" s="80">
        <f>IFERROR(R6/(P6),"-")</f>
        <v>0.125</v>
      </c>
      <c r="U6" s="186">
        <f>IFERROR(J6/SUM(N6:O7),"-")</f>
        <v>12692.307692308</v>
      </c>
      <c r="V6" s="82">
        <v>2</v>
      </c>
      <c r="W6" s="80">
        <f>IF(P6=0,"-",V6/P6)</f>
        <v>0.125</v>
      </c>
      <c r="X6" s="185">
        <v>8000</v>
      </c>
      <c r="Y6" s="186">
        <f>IFERROR(X6/P6,"-")</f>
        <v>500</v>
      </c>
      <c r="Z6" s="186">
        <f>IFERROR(X6/V6,"-")</f>
        <v>4000</v>
      </c>
      <c r="AA6" s="180">
        <f>SUM(X6:X7)-SUM(J6:J7)</f>
        <v>-233000</v>
      </c>
      <c r="AB6" s="83">
        <f>SUM(X6:X7)/SUM(J6:J7)</f>
        <v>0.29393939393939</v>
      </c>
      <c r="AC6" s="77"/>
      <c r="AD6" s="92">
        <v>1</v>
      </c>
      <c r="AE6" s="93">
        <f>IF(P6=0,"",IF(AD6=0,"",(AD6/P6)))</f>
        <v>0.0625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0.1875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>
        <v>1</v>
      </c>
      <c r="BH6" s="112">
        <f>IFERROR(BG6/BE6,"-")</f>
        <v>0.2</v>
      </c>
      <c r="BI6" s="113">
        <v>2000</v>
      </c>
      <c r="BJ6" s="114">
        <f>IFERROR(BI6/BE6,"-")</f>
        <v>400</v>
      </c>
      <c r="BK6" s="115">
        <v>1</v>
      </c>
      <c r="BL6" s="115"/>
      <c r="BM6" s="115"/>
      <c r="BN6" s="117">
        <v>4</v>
      </c>
      <c r="BO6" s="118">
        <f>IF(P6=0,"",IF(BN6=0,"",(BN6/P6)))</f>
        <v>0.25</v>
      </c>
      <c r="BP6" s="119">
        <v>1</v>
      </c>
      <c r="BQ6" s="120">
        <f>IFERROR(BP6/BN6,"-")</f>
        <v>0.25</v>
      </c>
      <c r="BR6" s="121">
        <v>6000</v>
      </c>
      <c r="BS6" s="122">
        <f>IFERROR(BR6/BN6,"-")</f>
        <v>1500</v>
      </c>
      <c r="BT6" s="123"/>
      <c r="BU6" s="123">
        <v>1</v>
      </c>
      <c r="BV6" s="123"/>
      <c r="BW6" s="124">
        <v>1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217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39</v>
      </c>
      <c r="L7" s="79">
        <v>33</v>
      </c>
      <c r="M7" s="79">
        <v>5</v>
      </c>
      <c r="N7" s="89">
        <v>10</v>
      </c>
      <c r="O7" s="90">
        <v>0</v>
      </c>
      <c r="P7" s="91">
        <f>N7+O7</f>
        <v>10</v>
      </c>
      <c r="Q7" s="80">
        <f>IFERROR(P7/M7,"-")</f>
        <v>2</v>
      </c>
      <c r="R7" s="79">
        <v>2</v>
      </c>
      <c r="S7" s="79">
        <v>3</v>
      </c>
      <c r="T7" s="80">
        <f>IFERROR(R7/(P7),"-")</f>
        <v>0.2</v>
      </c>
      <c r="U7" s="186"/>
      <c r="V7" s="82">
        <v>3</v>
      </c>
      <c r="W7" s="80">
        <f>IF(P7=0,"-",V7/P7)</f>
        <v>0.3</v>
      </c>
      <c r="X7" s="185">
        <v>89000</v>
      </c>
      <c r="Y7" s="186">
        <f>IFERROR(X7/P7,"-")</f>
        <v>8900</v>
      </c>
      <c r="Z7" s="186">
        <f>IFERROR(X7/V7,"-")</f>
        <v>29666.666666667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</v>
      </c>
      <c r="BG7" s="110">
        <v>1</v>
      </c>
      <c r="BH7" s="112">
        <f>IFERROR(BG7/BE7,"-")</f>
        <v>0.5</v>
      </c>
      <c r="BI7" s="113">
        <v>10000</v>
      </c>
      <c r="BJ7" s="114">
        <f>IFERROR(BI7/BE7,"-")</f>
        <v>5000</v>
      </c>
      <c r="BK7" s="115"/>
      <c r="BL7" s="115">
        <v>1</v>
      </c>
      <c r="BM7" s="115"/>
      <c r="BN7" s="117">
        <v>4</v>
      </c>
      <c r="BO7" s="118">
        <f>IF(P7=0,"",IF(BN7=0,"",(BN7/P7)))</f>
        <v>0.4</v>
      </c>
      <c r="BP7" s="119">
        <v>1</v>
      </c>
      <c r="BQ7" s="120">
        <f>IFERROR(BP7/BN7,"-")</f>
        <v>0.25</v>
      </c>
      <c r="BR7" s="121">
        <v>39000</v>
      </c>
      <c r="BS7" s="122">
        <f>IFERROR(BR7/BN7,"-")</f>
        <v>9750</v>
      </c>
      <c r="BT7" s="123"/>
      <c r="BU7" s="123"/>
      <c r="BV7" s="123">
        <v>1</v>
      </c>
      <c r="BW7" s="124">
        <v>3</v>
      </c>
      <c r="BX7" s="125">
        <f>IF(P7=0,"",IF(BW7=0,"",(BW7/P7)))</f>
        <v>0.3</v>
      </c>
      <c r="BY7" s="126">
        <v>1</v>
      </c>
      <c r="BZ7" s="127">
        <f>IFERROR(BY7/BW7,"-")</f>
        <v>0.33333333333333</v>
      </c>
      <c r="CA7" s="128">
        <v>40000</v>
      </c>
      <c r="CB7" s="129">
        <f>IFERROR(CA7/BW7,"-")</f>
        <v>13333.333333333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89000</v>
      </c>
      <c r="CQ7" s="139">
        <v>40000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4.6083333333333</v>
      </c>
      <c r="B8" s="189" t="s">
        <v>218</v>
      </c>
      <c r="C8" s="189" t="s">
        <v>219</v>
      </c>
      <c r="D8" s="189"/>
      <c r="E8" s="189" t="s">
        <v>220</v>
      </c>
      <c r="F8" s="189" t="s">
        <v>213</v>
      </c>
      <c r="G8" s="88" t="s">
        <v>221</v>
      </c>
      <c r="H8" s="88" t="s">
        <v>222</v>
      </c>
      <c r="I8" s="88" t="s">
        <v>223</v>
      </c>
      <c r="J8" s="180">
        <v>240000</v>
      </c>
      <c r="K8" s="79">
        <v>17</v>
      </c>
      <c r="L8" s="79">
        <v>0</v>
      </c>
      <c r="M8" s="79">
        <v>73</v>
      </c>
      <c r="N8" s="89">
        <v>5</v>
      </c>
      <c r="O8" s="90">
        <v>0</v>
      </c>
      <c r="P8" s="91">
        <f>N8+O8</f>
        <v>5</v>
      </c>
      <c r="Q8" s="80">
        <f>IFERROR(P8/M8,"-")</f>
        <v>0.068493150684932</v>
      </c>
      <c r="R8" s="79">
        <v>1</v>
      </c>
      <c r="S8" s="79">
        <v>2</v>
      </c>
      <c r="T8" s="80">
        <f>IFERROR(R8/(P8),"-")</f>
        <v>0.2</v>
      </c>
      <c r="U8" s="186">
        <f>IFERROR(J8/SUM(N8:O11),"-")</f>
        <v>10000</v>
      </c>
      <c r="V8" s="82">
        <v>2</v>
      </c>
      <c r="W8" s="80">
        <f>IF(P8=0,"-",V8/P8)</f>
        <v>0.4</v>
      </c>
      <c r="X8" s="185">
        <v>18000</v>
      </c>
      <c r="Y8" s="186">
        <f>IFERROR(X8/P8,"-")</f>
        <v>3600</v>
      </c>
      <c r="Z8" s="186">
        <f>IFERROR(X8/V8,"-")</f>
        <v>9000</v>
      </c>
      <c r="AA8" s="180">
        <f>SUM(X8:X11)-SUM(J8:J11)</f>
        <v>866000</v>
      </c>
      <c r="AB8" s="83">
        <f>SUM(X8:X11)/SUM(J8:J11)</f>
        <v>4.6083333333333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0.6</v>
      </c>
      <c r="BP8" s="119">
        <v>1</v>
      </c>
      <c r="BQ8" s="120">
        <f>IFERROR(BP8/BN8,"-")</f>
        <v>0.33333333333333</v>
      </c>
      <c r="BR8" s="121">
        <v>3000</v>
      </c>
      <c r="BS8" s="122">
        <f>IFERROR(BR8/BN8,"-")</f>
        <v>1000</v>
      </c>
      <c r="BT8" s="123">
        <v>1</v>
      </c>
      <c r="BU8" s="123"/>
      <c r="BV8" s="123"/>
      <c r="BW8" s="124">
        <v>1</v>
      </c>
      <c r="BX8" s="125">
        <f>IF(P8=0,"",IF(BW8=0,"",(BW8/P8)))</f>
        <v>0.2</v>
      </c>
      <c r="BY8" s="126">
        <v>1</v>
      </c>
      <c r="BZ8" s="127">
        <f>IFERROR(BY8/BW8,"-")</f>
        <v>1</v>
      </c>
      <c r="CA8" s="128">
        <v>33000</v>
      </c>
      <c r="CB8" s="129">
        <f>IFERROR(CA8/BW8,"-")</f>
        <v>33000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18000</v>
      </c>
      <c r="CQ8" s="139">
        <v>33000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53</v>
      </c>
      <c r="L9" s="79">
        <v>32</v>
      </c>
      <c r="M9" s="79">
        <v>9</v>
      </c>
      <c r="N9" s="89">
        <v>7</v>
      </c>
      <c r="O9" s="90">
        <v>1</v>
      </c>
      <c r="P9" s="91">
        <f>N9+O9</f>
        <v>8</v>
      </c>
      <c r="Q9" s="80">
        <f>IFERROR(P9/M9,"-")</f>
        <v>0.88888888888889</v>
      </c>
      <c r="R9" s="79">
        <v>4</v>
      </c>
      <c r="S9" s="79">
        <v>2</v>
      </c>
      <c r="T9" s="80">
        <f>IFERROR(R9/(P9),"-")</f>
        <v>0.5</v>
      </c>
      <c r="U9" s="186"/>
      <c r="V9" s="82">
        <v>3</v>
      </c>
      <c r="W9" s="80">
        <f>IF(P9=0,"-",V9/P9)</f>
        <v>0.375</v>
      </c>
      <c r="X9" s="185">
        <v>219000</v>
      </c>
      <c r="Y9" s="186">
        <f>IFERROR(X9/P9,"-")</f>
        <v>27375</v>
      </c>
      <c r="Z9" s="186">
        <f>IFERROR(X9/V9,"-")</f>
        <v>73000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0.375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0.25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2</v>
      </c>
      <c r="BX9" s="125">
        <f>IF(P9=0,"",IF(BW9=0,"",(BW9/P9)))</f>
        <v>0.25</v>
      </c>
      <c r="BY9" s="126">
        <v>2</v>
      </c>
      <c r="BZ9" s="127">
        <f>IFERROR(BY9/BW9,"-")</f>
        <v>1</v>
      </c>
      <c r="CA9" s="128">
        <v>668000</v>
      </c>
      <c r="CB9" s="129">
        <f>IFERROR(CA9/BW9,"-")</f>
        <v>334000</v>
      </c>
      <c r="CC9" s="130">
        <v>1</v>
      </c>
      <c r="CD9" s="130"/>
      <c r="CE9" s="130">
        <v>1</v>
      </c>
      <c r="CF9" s="131">
        <v>1</v>
      </c>
      <c r="CG9" s="132">
        <f>IF(P9=0,"",IF(CF9=0,"",(CF9/P9)))</f>
        <v>0.125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219000</v>
      </c>
      <c r="CQ9" s="139">
        <v>666000</v>
      </c>
      <c r="CR9" s="139">
        <v>2000</v>
      </c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225</v>
      </c>
      <c r="C10" s="189" t="s">
        <v>219</v>
      </c>
      <c r="D10" s="189"/>
      <c r="E10" s="189" t="s">
        <v>226</v>
      </c>
      <c r="F10" s="189" t="s">
        <v>213</v>
      </c>
      <c r="G10" s="88" t="s">
        <v>221</v>
      </c>
      <c r="H10" s="88" t="s">
        <v>222</v>
      </c>
      <c r="I10" s="88"/>
      <c r="J10" s="180"/>
      <c r="K10" s="79">
        <v>7</v>
      </c>
      <c r="L10" s="79">
        <v>0</v>
      </c>
      <c r="M10" s="79">
        <v>78</v>
      </c>
      <c r="N10" s="89">
        <v>2</v>
      </c>
      <c r="O10" s="90">
        <v>0</v>
      </c>
      <c r="P10" s="91">
        <f>N10+O10</f>
        <v>2</v>
      </c>
      <c r="Q10" s="80">
        <f>IFERROR(P10/M10,"-")</f>
        <v>0.025641025641026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227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36</v>
      </c>
      <c r="L11" s="79">
        <v>25</v>
      </c>
      <c r="M11" s="79">
        <v>18</v>
      </c>
      <c r="N11" s="89">
        <v>6</v>
      </c>
      <c r="O11" s="90">
        <v>3</v>
      </c>
      <c r="P11" s="91">
        <f>N11+O11</f>
        <v>9</v>
      </c>
      <c r="Q11" s="80">
        <f>IFERROR(P11/M11,"-")</f>
        <v>0.5</v>
      </c>
      <c r="R11" s="79">
        <v>3</v>
      </c>
      <c r="S11" s="79">
        <v>0</v>
      </c>
      <c r="T11" s="80">
        <f>IFERROR(R11/(P11),"-")</f>
        <v>0.33333333333333</v>
      </c>
      <c r="U11" s="186"/>
      <c r="V11" s="82">
        <v>3</v>
      </c>
      <c r="W11" s="80">
        <f>IF(P11=0,"-",V11/P11)</f>
        <v>0.33333333333333</v>
      </c>
      <c r="X11" s="185">
        <v>869000</v>
      </c>
      <c r="Y11" s="186">
        <f>IFERROR(X11/P11,"-")</f>
        <v>96555.555555556</v>
      </c>
      <c r="Z11" s="186">
        <f>IFERROR(X11/V11,"-")</f>
        <v>289666.66666667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>
        <v>1</v>
      </c>
      <c r="BH11" s="112">
        <f>IFERROR(BG11/BE11,"-")</f>
        <v>1</v>
      </c>
      <c r="BI11" s="113">
        <v>1000</v>
      </c>
      <c r="BJ11" s="114">
        <f>IFERROR(BI11/BE11,"-")</f>
        <v>1000</v>
      </c>
      <c r="BK11" s="115">
        <v>1</v>
      </c>
      <c r="BL11" s="115"/>
      <c r="BM11" s="115"/>
      <c r="BN11" s="117">
        <v>3</v>
      </c>
      <c r="BO11" s="118">
        <f>IF(P11=0,"",IF(BN11=0,"",(BN11/P11)))</f>
        <v>0.33333333333333</v>
      </c>
      <c r="BP11" s="119">
        <v>2</v>
      </c>
      <c r="BQ11" s="120">
        <f>IFERROR(BP11/BN11,"-")</f>
        <v>0.66666666666667</v>
      </c>
      <c r="BR11" s="121">
        <v>1088000</v>
      </c>
      <c r="BS11" s="122">
        <f>IFERROR(BR11/BN11,"-")</f>
        <v>362666.66666667</v>
      </c>
      <c r="BT11" s="123">
        <v>1</v>
      </c>
      <c r="BU11" s="123"/>
      <c r="BV11" s="123">
        <v>1</v>
      </c>
      <c r="BW11" s="124">
        <v>3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0.11111111111111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869000</v>
      </c>
      <c r="CQ11" s="139">
        <v>1083000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0.3</v>
      </c>
      <c r="B12" s="189" t="s">
        <v>228</v>
      </c>
      <c r="C12" s="189" t="s">
        <v>229</v>
      </c>
      <c r="D12" s="189"/>
      <c r="E12" s="189" t="s">
        <v>230</v>
      </c>
      <c r="F12" s="189" t="s">
        <v>213</v>
      </c>
      <c r="G12" s="88" t="s">
        <v>231</v>
      </c>
      <c r="H12" s="88" t="s">
        <v>232</v>
      </c>
      <c r="I12" s="88" t="s">
        <v>233</v>
      </c>
      <c r="J12" s="180">
        <v>540000</v>
      </c>
      <c r="K12" s="79">
        <v>21</v>
      </c>
      <c r="L12" s="79">
        <v>0</v>
      </c>
      <c r="M12" s="79">
        <v>76</v>
      </c>
      <c r="N12" s="89">
        <v>10</v>
      </c>
      <c r="O12" s="90">
        <v>0</v>
      </c>
      <c r="P12" s="91">
        <f>N12+O12</f>
        <v>10</v>
      </c>
      <c r="Q12" s="80">
        <f>IFERROR(P12/M12,"-")</f>
        <v>0.13157894736842</v>
      </c>
      <c r="R12" s="79">
        <v>0</v>
      </c>
      <c r="S12" s="79">
        <v>4</v>
      </c>
      <c r="T12" s="80">
        <f>IFERROR(R12/(P12),"-")</f>
        <v>0</v>
      </c>
      <c r="U12" s="186">
        <f>IFERROR(J12/SUM(N12:O13),"-")</f>
        <v>18620.689655172</v>
      </c>
      <c r="V12" s="82">
        <v>3</v>
      </c>
      <c r="W12" s="80">
        <f>IF(P12=0,"-",V12/P12)</f>
        <v>0.3</v>
      </c>
      <c r="X12" s="185">
        <v>30000</v>
      </c>
      <c r="Y12" s="186">
        <f>IFERROR(X12/P12,"-")</f>
        <v>3000</v>
      </c>
      <c r="Z12" s="186">
        <f>IFERROR(X12/V12,"-")</f>
        <v>10000</v>
      </c>
      <c r="AA12" s="180">
        <f>SUM(X12:X13)-SUM(J12:J13)</f>
        <v>-378000</v>
      </c>
      <c r="AB12" s="83">
        <f>SUM(X12:X13)/SUM(J12:J13)</f>
        <v>0.3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</v>
      </c>
      <c r="AO12" s="98">
        <v>1</v>
      </c>
      <c r="AP12" s="100">
        <f>IFERROR(AO12/AM12,"-")</f>
        <v>1</v>
      </c>
      <c r="AQ12" s="101">
        <v>3000</v>
      </c>
      <c r="AR12" s="102">
        <f>IFERROR(AQ12/AM12,"-")</f>
        <v>3000</v>
      </c>
      <c r="AS12" s="103">
        <v>1</v>
      </c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0.5</v>
      </c>
      <c r="BP12" s="119">
        <v>1</v>
      </c>
      <c r="BQ12" s="120">
        <f>IFERROR(BP12/BN12,"-")</f>
        <v>0.2</v>
      </c>
      <c r="BR12" s="121">
        <v>10000</v>
      </c>
      <c r="BS12" s="122">
        <f>IFERROR(BR12/BN12,"-")</f>
        <v>2000</v>
      </c>
      <c r="BT12" s="123">
        <v>1</v>
      </c>
      <c r="BU12" s="123"/>
      <c r="BV12" s="123"/>
      <c r="BW12" s="124">
        <v>2</v>
      </c>
      <c r="BX12" s="125">
        <f>IF(P12=0,"",IF(BW12=0,"",(BW12/P12)))</f>
        <v>0.2</v>
      </c>
      <c r="BY12" s="126">
        <v>1</v>
      </c>
      <c r="BZ12" s="127">
        <f>IFERROR(BY12/BW12,"-")</f>
        <v>0.5</v>
      </c>
      <c r="CA12" s="128">
        <v>17000</v>
      </c>
      <c r="CB12" s="129">
        <f>IFERROR(CA12/BW12,"-")</f>
        <v>8500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30000</v>
      </c>
      <c r="CQ12" s="139">
        <v>17000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234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118</v>
      </c>
      <c r="L13" s="79">
        <v>45</v>
      </c>
      <c r="M13" s="79">
        <v>19</v>
      </c>
      <c r="N13" s="89">
        <v>19</v>
      </c>
      <c r="O13" s="90">
        <v>0</v>
      </c>
      <c r="P13" s="91">
        <f>N13+O13</f>
        <v>19</v>
      </c>
      <c r="Q13" s="80">
        <f>IFERROR(P13/M13,"-")</f>
        <v>1</v>
      </c>
      <c r="R13" s="79">
        <v>6</v>
      </c>
      <c r="S13" s="79">
        <v>4</v>
      </c>
      <c r="T13" s="80">
        <f>IFERROR(R13/(P13),"-")</f>
        <v>0.31578947368421</v>
      </c>
      <c r="U13" s="186"/>
      <c r="V13" s="82">
        <v>6</v>
      </c>
      <c r="W13" s="80">
        <f>IF(P13=0,"-",V13/P13)</f>
        <v>0.31578947368421</v>
      </c>
      <c r="X13" s="185">
        <v>132000</v>
      </c>
      <c r="Y13" s="186">
        <f>IFERROR(X13/P13,"-")</f>
        <v>6947.3684210526</v>
      </c>
      <c r="Z13" s="186">
        <f>IFERROR(X13/V13,"-")</f>
        <v>22000</v>
      </c>
      <c r="AA13" s="180"/>
      <c r="AB13" s="83"/>
      <c r="AC13" s="77"/>
      <c r="AD13" s="92">
        <v>1</v>
      </c>
      <c r="AE13" s="93">
        <f>IF(P13=0,"",IF(AD13=0,"",(AD13/P13)))</f>
        <v>0.052631578947368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0.10526315789474</v>
      </c>
      <c r="BG13" s="110">
        <v>1</v>
      </c>
      <c r="BH13" s="112">
        <f>IFERROR(BG13/BE13,"-")</f>
        <v>0.5</v>
      </c>
      <c r="BI13" s="113">
        <v>1000</v>
      </c>
      <c r="BJ13" s="114">
        <f>IFERROR(BI13/BE13,"-")</f>
        <v>500</v>
      </c>
      <c r="BK13" s="115">
        <v>1</v>
      </c>
      <c r="BL13" s="115"/>
      <c r="BM13" s="115"/>
      <c r="BN13" s="117">
        <v>6</v>
      </c>
      <c r="BO13" s="118">
        <f>IF(P13=0,"",IF(BN13=0,"",(BN13/P13)))</f>
        <v>0.31578947368421</v>
      </c>
      <c r="BP13" s="119">
        <v>2</v>
      </c>
      <c r="BQ13" s="120">
        <f>IFERROR(BP13/BN13,"-")</f>
        <v>0.33333333333333</v>
      </c>
      <c r="BR13" s="121">
        <v>101000</v>
      </c>
      <c r="BS13" s="122">
        <f>IFERROR(BR13/BN13,"-")</f>
        <v>16833.333333333</v>
      </c>
      <c r="BT13" s="123">
        <v>1</v>
      </c>
      <c r="BU13" s="123"/>
      <c r="BV13" s="123">
        <v>1</v>
      </c>
      <c r="BW13" s="124">
        <v>9</v>
      </c>
      <c r="BX13" s="125">
        <f>IF(P13=0,"",IF(BW13=0,"",(BW13/P13)))</f>
        <v>0.47368421052632</v>
      </c>
      <c r="BY13" s="126">
        <v>2</v>
      </c>
      <c r="BZ13" s="127">
        <f>IFERROR(BY13/BW13,"-")</f>
        <v>0.22222222222222</v>
      </c>
      <c r="CA13" s="128">
        <v>27000</v>
      </c>
      <c r="CB13" s="129">
        <f>IFERROR(CA13/BW13,"-")</f>
        <v>3000</v>
      </c>
      <c r="CC13" s="130"/>
      <c r="CD13" s="130">
        <v>1</v>
      </c>
      <c r="CE13" s="130">
        <v>1</v>
      </c>
      <c r="CF13" s="131">
        <v>1</v>
      </c>
      <c r="CG13" s="132">
        <f>IF(P13=0,"",IF(CF13=0,"",(CF13/P13)))</f>
        <v>0.052631578947368</v>
      </c>
      <c r="CH13" s="133">
        <v>1</v>
      </c>
      <c r="CI13" s="134">
        <f>IFERROR(CH13/CF13,"-")</f>
        <v>1</v>
      </c>
      <c r="CJ13" s="135">
        <v>11000</v>
      </c>
      <c r="CK13" s="136">
        <f>IFERROR(CJ13/CF13,"-")</f>
        <v>11000</v>
      </c>
      <c r="CL13" s="137"/>
      <c r="CM13" s="137"/>
      <c r="CN13" s="137">
        <v>1</v>
      </c>
      <c r="CO13" s="138">
        <v>6</v>
      </c>
      <c r="CP13" s="139">
        <v>132000</v>
      </c>
      <c r="CQ13" s="139">
        <v>96000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0.044871794871795</v>
      </c>
      <c r="B14" s="189" t="s">
        <v>235</v>
      </c>
      <c r="C14" s="189" t="s">
        <v>236</v>
      </c>
      <c r="D14" s="189"/>
      <c r="E14" s="189" t="s">
        <v>230</v>
      </c>
      <c r="F14" s="189" t="s">
        <v>213</v>
      </c>
      <c r="G14" s="88" t="s">
        <v>237</v>
      </c>
      <c r="H14" s="88" t="s">
        <v>232</v>
      </c>
      <c r="I14" s="88" t="s">
        <v>216</v>
      </c>
      <c r="J14" s="180">
        <v>156000</v>
      </c>
      <c r="K14" s="79">
        <v>4</v>
      </c>
      <c r="L14" s="79">
        <v>0</v>
      </c>
      <c r="M14" s="79">
        <v>14</v>
      </c>
      <c r="N14" s="89">
        <v>2</v>
      </c>
      <c r="O14" s="90">
        <v>0</v>
      </c>
      <c r="P14" s="91">
        <f>N14+O14</f>
        <v>2</v>
      </c>
      <c r="Q14" s="80">
        <f>IFERROR(P14/M14,"-")</f>
        <v>0.14285714285714</v>
      </c>
      <c r="R14" s="79">
        <v>0</v>
      </c>
      <c r="S14" s="79">
        <v>2</v>
      </c>
      <c r="T14" s="80">
        <f>IFERROR(R14/(P14),"-")</f>
        <v>0</v>
      </c>
      <c r="U14" s="186">
        <f>IFERROR(J14/SUM(N14:O15),"-")</f>
        <v>31200</v>
      </c>
      <c r="V14" s="82">
        <v>1</v>
      </c>
      <c r="W14" s="80">
        <f>IF(P14=0,"-",V14/P14)</f>
        <v>0.5</v>
      </c>
      <c r="X14" s="185">
        <v>5000</v>
      </c>
      <c r="Y14" s="186">
        <f>IFERROR(X14/P14,"-")</f>
        <v>2500</v>
      </c>
      <c r="Z14" s="186">
        <f>IFERROR(X14/V14,"-")</f>
        <v>5000</v>
      </c>
      <c r="AA14" s="180">
        <f>SUM(X14:X15)-SUM(J14:J15)</f>
        <v>-149000</v>
      </c>
      <c r="AB14" s="83">
        <f>SUM(X14:X15)/SUM(J14:J15)</f>
        <v>0.044871794871795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1</v>
      </c>
      <c r="BG14" s="110">
        <v>1</v>
      </c>
      <c r="BH14" s="112">
        <f>IFERROR(BG14/BE14,"-")</f>
        <v>0.5</v>
      </c>
      <c r="BI14" s="113">
        <v>5000</v>
      </c>
      <c r="BJ14" s="114">
        <f>IFERROR(BI14/BE14,"-")</f>
        <v>2500</v>
      </c>
      <c r="BK14" s="115">
        <v>1</v>
      </c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238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15</v>
      </c>
      <c r="L15" s="79">
        <v>11</v>
      </c>
      <c r="M15" s="79">
        <v>0</v>
      </c>
      <c r="N15" s="89">
        <v>3</v>
      </c>
      <c r="O15" s="90">
        <v>0</v>
      </c>
      <c r="P15" s="91">
        <f>N15+O15</f>
        <v>3</v>
      </c>
      <c r="Q15" s="80" t="str">
        <f>IFERROR(P15/M15,"-")</f>
        <v>-</v>
      </c>
      <c r="R15" s="79">
        <v>2</v>
      </c>
      <c r="S15" s="79">
        <v>1</v>
      </c>
      <c r="T15" s="80">
        <f>IFERROR(R15/(P15),"-")</f>
        <v>0.66666666666667</v>
      </c>
      <c r="U15" s="186"/>
      <c r="V15" s="82">
        <v>1</v>
      </c>
      <c r="W15" s="80">
        <f>IF(P15=0,"-",V15/P15)</f>
        <v>0.33333333333333</v>
      </c>
      <c r="X15" s="185">
        <v>2000</v>
      </c>
      <c r="Y15" s="186">
        <f>IFERROR(X15/P15,"-")</f>
        <v>666.66666666667</v>
      </c>
      <c r="Z15" s="186">
        <f>IFERROR(X15/V15,"-")</f>
        <v>2000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0.33333333333333</v>
      </c>
      <c r="AX15" s="104">
        <v>1</v>
      </c>
      <c r="AY15" s="106">
        <f>IFERROR(AX15/AV15,"-")</f>
        <v>1</v>
      </c>
      <c r="AZ15" s="107">
        <v>2000</v>
      </c>
      <c r="BA15" s="108">
        <f>IFERROR(AZ15/AV15,"-")</f>
        <v>2000</v>
      </c>
      <c r="BB15" s="109">
        <v>1</v>
      </c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2000</v>
      </c>
      <c r="CQ15" s="139">
        <v>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0.37777777777778</v>
      </c>
      <c r="B16" s="189" t="s">
        <v>239</v>
      </c>
      <c r="C16" s="189" t="s">
        <v>229</v>
      </c>
      <c r="D16" s="189" t="s">
        <v>240</v>
      </c>
      <c r="E16" s="189"/>
      <c r="F16" s="189" t="s">
        <v>77</v>
      </c>
      <c r="G16" s="88" t="s">
        <v>241</v>
      </c>
      <c r="H16" s="88" t="s">
        <v>242</v>
      </c>
      <c r="I16" s="88" t="s">
        <v>243</v>
      </c>
      <c r="J16" s="180">
        <v>90000</v>
      </c>
      <c r="K16" s="79">
        <v>45</v>
      </c>
      <c r="L16" s="79">
        <v>33</v>
      </c>
      <c r="M16" s="79">
        <v>4</v>
      </c>
      <c r="N16" s="89">
        <v>17</v>
      </c>
      <c r="O16" s="90">
        <v>0</v>
      </c>
      <c r="P16" s="91">
        <f>N16+O16</f>
        <v>17</v>
      </c>
      <c r="Q16" s="80">
        <f>IFERROR(P16/M16,"-")</f>
        <v>4.25</v>
      </c>
      <c r="R16" s="79">
        <v>2</v>
      </c>
      <c r="S16" s="79">
        <v>3</v>
      </c>
      <c r="T16" s="80">
        <f>IFERROR(R16/(P16),"-")</f>
        <v>0.11764705882353</v>
      </c>
      <c r="U16" s="186">
        <f>IFERROR(J16/SUM(N16:O16),"-")</f>
        <v>5294.1176470588</v>
      </c>
      <c r="V16" s="82">
        <v>4</v>
      </c>
      <c r="W16" s="80">
        <f>IF(P16=0,"-",V16/P16)</f>
        <v>0.23529411764706</v>
      </c>
      <c r="X16" s="185">
        <v>34000</v>
      </c>
      <c r="Y16" s="186">
        <f>IFERROR(X16/P16,"-")</f>
        <v>2000</v>
      </c>
      <c r="Z16" s="186">
        <f>IFERROR(X16/V16,"-")</f>
        <v>8500</v>
      </c>
      <c r="AA16" s="180">
        <f>SUM(X16:X16)-SUM(J16:J16)</f>
        <v>-56000</v>
      </c>
      <c r="AB16" s="83">
        <f>SUM(X16:X16)/SUM(J16:J16)</f>
        <v>0.37777777777778</v>
      </c>
      <c r="AC16" s="77"/>
      <c r="AD16" s="92">
        <v>1</v>
      </c>
      <c r="AE16" s="93">
        <f>IF(P16=0,"",IF(AD16=0,"",(AD16/P16)))</f>
        <v>0.058823529411765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0.11764705882353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3</v>
      </c>
      <c r="AW16" s="105">
        <f>IF(P16=0,"",IF(AV16=0,"",(AV16/P16)))</f>
        <v>0.17647058823529</v>
      </c>
      <c r="AX16" s="104">
        <v>1</v>
      </c>
      <c r="AY16" s="106">
        <f>IFERROR(AX16/AV16,"-")</f>
        <v>0.33333333333333</v>
      </c>
      <c r="AZ16" s="107">
        <v>3000</v>
      </c>
      <c r="BA16" s="108">
        <f>IFERROR(AZ16/AV16,"-")</f>
        <v>1000</v>
      </c>
      <c r="BB16" s="109">
        <v>1</v>
      </c>
      <c r="BC16" s="109"/>
      <c r="BD16" s="109"/>
      <c r="BE16" s="110">
        <v>4</v>
      </c>
      <c r="BF16" s="111">
        <f>IF(P16=0,"",IF(BE16=0,"",(BE16/P16)))</f>
        <v>0.23529411764706</v>
      </c>
      <c r="BG16" s="110">
        <v>1</v>
      </c>
      <c r="BH16" s="112">
        <f>IFERROR(BG16/BE16,"-")</f>
        <v>0.25</v>
      </c>
      <c r="BI16" s="113">
        <v>14000</v>
      </c>
      <c r="BJ16" s="114">
        <f>IFERROR(BI16/BE16,"-")</f>
        <v>3500</v>
      </c>
      <c r="BK16" s="115"/>
      <c r="BL16" s="115"/>
      <c r="BM16" s="115">
        <v>1</v>
      </c>
      <c r="BN16" s="117">
        <v>4</v>
      </c>
      <c r="BO16" s="118">
        <f>IF(P16=0,"",IF(BN16=0,"",(BN16/P16)))</f>
        <v>0.23529411764706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0.17647058823529</v>
      </c>
      <c r="BY16" s="126">
        <v>2</v>
      </c>
      <c r="BZ16" s="127">
        <f>IFERROR(BY16/BW16,"-")</f>
        <v>0.66666666666667</v>
      </c>
      <c r="CA16" s="128">
        <v>17000</v>
      </c>
      <c r="CB16" s="129">
        <f>IFERROR(CA16/BW16,"-")</f>
        <v>5666.6666666667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34000</v>
      </c>
      <c r="CQ16" s="139">
        <v>14000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4.7222222222222</v>
      </c>
      <c r="B17" s="189" t="s">
        <v>244</v>
      </c>
      <c r="C17" s="189" t="s">
        <v>245</v>
      </c>
      <c r="D17" s="189" t="s">
        <v>246</v>
      </c>
      <c r="E17" s="189"/>
      <c r="F17" s="189" t="s">
        <v>247</v>
      </c>
      <c r="G17" s="88" t="s">
        <v>248</v>
      </c>
      <c r="H17" s="88" t="s">
        <v>249</v>
      </c>
      <c r="I17" s="88" t="s">
        <v>223</v>
      </c>
      <c r="J17" s="180">
        <v>90000</v>
      </c>
      <c r="K17" s="79">
        <v>30</v>
      </c>
      <c r="L17" s="79">
        <v>0</v>
      </c>
      <c r="M17" s="79">
        <v>76</v>
      </c>
      <c r="N17" s="89">
        <v>15</v>
      </c>
      <c r="O17" s="90">
        <v>0</v>
      </c>
      <c r="P17" s="91">
        <f>N17+O17</f>
        <v>15</v>
      </c>
      <c r="Q17" s="80">
        <f>IFERROR(P17/M17,"-")</f>
        <v>0.19736842105263</v>
      </c>
      <c r="R17" s="79">
        <v>1</v>
      </c>
      <c r="S17" s="79">
        <v>9</v>
      </c>
      <c r="T17" s="80">
        <f>IFERROR(R17/(P17),"-")</f>
        <v>0.066666666666667</v>
      </c>
      <c r="U17" s="186">
        <f>IFERROR(J17/SUM(N17:O18),"-")</f>
        <v>1914.8936170213</v>
      </c>
      <c r="V17" s="82">
        <v>3</v>
      </c>
      <c r="W17" s="80">
        <f>IF(P17=0,"-",V17/P17)</f>
        <v>0.2</v>
      </c>
      <c r="X17" s="185">
        <v>106000</v>
      </c>
      <c r="Y17" s="186">
        <f>IFERROR(X17/P17,"-")</f>
        <v>7066.6666666667</v>
      </c>
      <c r="Z17" s="186">
        <f>IFERROR(X17/V17,"-")</f>
        <v>35333.333333333</v>
      </c>
      <c r="AA17" s="180">
        <f>SUM(X17:X18)-SUM(J17:J18)</f>
        <v>335000</v>
      </c>
      <c r="AB17" s="83">
        <f>SUM(X17:X18)/SUM(J17:J18)</f>
        <v>4.7222222222222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0.13333333333333</v>
      </c>
      <c r="AX17" s="104">
        <v>1</v>
      </c>
      <c r="AY17" s="106">
        <f>IFERROR(AX17/AV17,"-")</f>
        <v>0.5</v>
      </c>
      <c r="AZ17" s="107">
        <v>95000</v>
      </c>
      <c r="BA17" s="108">
        <f>IFERROR(AZ17/AV17,"-")</f>
        <v>47500</v>
      </c>
      <c r="BB17" s="109"/>
      <c r="BC17" s="109"/>
      <c r="BD17" s="109">
        <v>1</v>
      </c>
      <c r="BE17" s="110">
        <v>6</v>
      </c>
      <c r="BF17" s="111">
        <f>IF(P17=0,"",IF(BE17=0,"",(BE17/P17)))</f>
        <v>0.4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0.2</v>
      </c>
      <c r="BP17" s="119">
        <v>1</v>
      </c>
      <c r="BQ17" s="120">
        <f>IFERROR(BP17/BN17,"-")</f>
        <v>0.33333333333333</v>
      </c>
      <c r="BR17" s="121">
        <v>8000</v>
      </c>
      <c r="BS17" s="122">
        <f>IFERROR(BR17/BN17,"-")</f>
        <v>2666.6666666667</v>
      </c>
      <c r="BT17" s="123"/>
      <c r="BU17" s="123">
        <v>1</v>
      </c>
      <c r="BV17" s="123"/>
      <c r="BW17" s="124">
        <v>2</v>
      </c>
      <c r="BX17" s="125">
        <f>IF(P17=0,"",IF(BW17=0,"",(BW17/P17)))</f>
        <v>0.13333333333333</v>
      </c>
      <c r="BY17" s="126">
        <v>1</v>
      </c>
      <c r="BZ17" s="127">
        <f>IFERROR(BY17/BW17,"-")</f>
        <v>0.5</v>
      </c>
      <c r="CA17" s="128">
        <v>3000</v>
      </c>
      <c r="CB17" s="129">
        <f>IFERROR(CA17/BW17,"-")</f>
        <v>1500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106000</v>
      </c>
      <c r="CQ17" s="139">
        <v>95000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250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146</v>
      </c>
      <c r="L18" s="79">
        <v>77</v>
      </c>
      <c r="M18" s="79">
        <v>24</v>
      </c>
      <c r="N18" s="89">
        <v>32</v>
      </c>
      <c r="O18" s="90">
        <v>0</v>
      </c>
      <c r="P18" s="91">
        <f>N18+O18</f>
        <v>32</v>
      </c>
      <c r="Q18" s="80">
        <f>IFERROR(P18/M18,"-")</f>
        <v>1.3333333333333</v>
      </c>
      <c r="R18" s="79">
        <v>5</v>
      </c>
      <c r="S18" s="79">
        <v>11</v>
      </c>
      <c r="T18" s="80">
        <f>IFERROR(R18/(P18),"-")</f>
        <v>0.15625</v>
      </c>
      <c r="U18" s="186"/>
      <c r="V18" s="82">
        <v>8</v>
      </c>
      <c r="W18" s="80">
        <f>IF(P18=0,"-",V18/P18)</f>
        <v>0.25</v>
      </c>
      <c r="X18" s="185">
        <v>319000</v>
      </c>
      <c r="Y18" s="186">
        <f>IFERROR(X18/P18,"-")</f>
        <v>9968.75</v>
      </c>
      <c r="Z18" s="186">
        <f>IFERROR(X18/V18,"-")</f>
        <v>39875</v>
      </c>
      <c r="AA18" s="180"/>
      <c r="AB18" s="83"/>
      <c r="AC18" s="77"/>
      <c r="AD18" s="92">
        <v>1</v>
      </c>
      <c r="AE18" s="93">
        <f>IF(P18=0,"",IF(AD18=0,"",(AD18/P18)))</f>
        <v>0.03125</v>
      </c>
      <c r="AF18" s="92">
        <v>1</v>
      </c>
      <c r="AG18" s="94">
        <f>IFERROR(AF18/AD18,"-")</f>
        <v>1</v>
      </c>
      <c r="AH18" s="95">
        <v>77000</v>
      </c>
      <c r="AI18" s="96">
        <f>IFERROR(AH18/AD18,"-")</f>
        <v>77000</v>
      </c>
      <c r="AJ18" s="97"/>
      <c r="AK18" s="97"/>
      <c r="AL18" s="97">
        <v>1</v>
      </c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4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14</v>
      </c>
      <c r="BF18" s="111">
        <f>IF(P18=0,"",IF(BE18=0,"",(BE18/P18)))</f>
        <v>0.4375</v>
      </c>
      <c r="BG18" s="110">
        <v>2</v>
      </c>
      <c r="BH18" s="112">
        <f>IFERROR(BG18/BE18,"-")</f>
        <v>0.14285714285714</v>
      </c>
      <c r="BI18" s="113">
        <v>36000</v>
      </c>
      <c r="BJ18" s="114">
        <f>IFERROR(BI18/BE18,"-")</f>
        <v>2571.4285714286</v>
      </c>
      <c r="BK18" s="115"/>
      <c r="BL18" s="115"/>
      <c r="BM18" s="115">
        <v>2</v>
      </c>
      <c r="BN18" s="117">
        <v>8</v>
      </c>
      <c r="BO18" s="118">
        <f>IF(P18=0,"",IF(BN18=0,"",(BN18/P18)))</f>
        <v>0.25</v>
      </c>
      <c r="BP18" s="119">
        <v>1</v>
      </c>
      <c r="BQ18" s="120">
        <f>IFERROR(BP18/BN18,"-")</f>
        <v>0.125</v>
      </c>
      <c r="BR18" s="121">
        <v>6000</v>
      </c>
      <c r="BS18" s="122">
        <f>IFERROR(BR18/BN18,"-")</f>
        <v>750</v>
      </c>
      <c r="BT18" s="123"/>
      <c r="BU18" s="123">
        <v>1</v>
      </c>
      <c r="BV18" s="123"/>
      <c r="BW18" s="124">
        <v>2</v>
      </c>
      <c r="BX18" s="125">
        <f>IF(P18=0,"",IF(BW18=0,"",(BW18/P18)))</f>
        <v>0.0625</v>
      </c>
      <c r="BY18" s="126">
        <v>2</v>
      </c>
      <c r="BZ18" s="127">
        <f>IFERROR(BY18/BW18,"-")</f>
        <v>1</v>
      </c>
      <c r="CA18" s="128">
        <v>99000</v>
      </c>
      <c r="CB18" s="129">
        <f>IFERROR(CA18/BW18,"-")</f>
        <v>49500</v>
      </c>
      <c r="CC18" s="130">
        <v>1</v>
      </c>
      <c r="CD18" s="130"/>
      <c r="CE18" s="130">
        <v>1</v>
      </c>
      <c r="CF18" s="131">
        <v>3</v>
      </c>
      <c r="CG18" s="132">
        <f>IF(P18=0,"",IF(CF18=0,"",(CF18/P18)))</f>
        <v>0.09375</v>
      </c>
      <c r="CH18" s="133">
        <v>2</v>
      </c>
      <c r="CI18" s="134">
        <f>IFERROR(CH18/CF18,"-")</f>
        <v>0.66666666666667</v>
      </c>
      <c r="CJ18" s="135">
        <v>421000</v>
      </c>
      <c r="CK18" s="136">
        <f>IFERROR(CJ18/CF18,"-")</f>
        <v>140333.33333333</v>
      </c>
      <c r="CL18" s="137"/>
      <c r="CM18" s="137"/>
      <c r="CN18" s="137">
        <v>2</v>
      </c>
      <c r="CO18" s="138">
        <v>8</v>
      </c>
      <c r="CP18" s="139">
        <v>319000</v>
      </c>
      <c r="CQ18" s="139">
        <v>228000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30"/>
      <c r="B19" s="85"/>
      <c r="C19" s="86"/>
      <c r="D19" s="86"/>
      <c r="E19" s="86"/>
      <c r="F19" s="87"/>
      <c r="G19" s="88"/>
      <c r="H19" s="88"/>
      <c r="I19" s="88"/>
      <c r="J19" s="18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7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30"/>
      <c r="B20" s="37"/>
      <c r="C20" s="21"/>
      <c r="D20" s="21"/>
      <c r="E20" s="21"/>
      <c r="F20" s="22"/>
      <c r="G20" s="36"/>
      <c r="H20" s="36"/>
      <c r="I20" s="73"/>
      <c r="J20" s="182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9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19">
        <f>AB21</f>
        <v>1.2662517289073</v>
      </c>
      <c r="B21" s="39"/>
      <c r="C21" s="39"/>
      <c r="D21" s="39"/>
      <c r="E21" s="39"/>
      <c r="F21" s="39"/>
      <c r="G21" s="40" t="s">
        <v>251</v>
      </c>
      <c r="H21" s="40"/>
      <c r="I21" s="40"/>
      <c r="J21" s="183">
        <f>SUM(J6:J20)</f>
        <v>1446000</v>
      </c>
      <c r="K21" s="41">
        <f>SUM(K6:K20)</f>
        <v>552</v>
      </c>
      <c r="L21" s="41">
        <f>SUM(L6:L20)</f>
        <v>256</v>
      </c>
      <c r="M21" s="41">
        <f>SUM(M6:M20)</f>
        <v>466</v>
      </c>
      <c r="N21" s="41">
        <f>SUM(N6:N20)</f>
        <v>144</v>
      </c>
      <c r="O21" s="41">
        <f>SUM(O6:O20)</f>
        <v>4</v>
      </c>
      <c r="P21" s="41">
        <f>SUM(P6:P20)</f>
        <v>148</v>
      </c>
      <c r="Q21" s="42">
        <f>IFERROR(P21/M21,"-")</f>
        <v>0.31759656652361</v>
      </c>
      <c r="R21" s="76">
        <f>SUM(R6:R20)</f>
        <v>28</v>
      </c>
      <c r="S21" s="76">
        <f>SUM(S6:S20)</f>
        <v>46</v>
      </c>
      <c r="T21" s="42">
        <f>IFERROR(R21/P21,"-")</f>
        <v>0.18918918918919</v>
      </c>
      <c r="U21" s="188">
        <f>IFERROR(J21/P21,"-")</f>
        <v>9770.2702702703</v>
      </c>
      <c r="V21" s="44">
        <f>SUM(V6:V20)</f>
        <v>39</v>
      </c>
      <c r="W21" s="42">
        <f>IFERROR(V21/P21,"-")</f>
        <v>0.26351351351351</v>
      </c>
      <c r="X21" s="183">
        <f>SUM(X6:X20)</f>
        <v>1831000</v>
      </c>
      <c r="Y21" s="183">
        <f>IFERROR(X21/P21,"-")</f>
        <v>12371.621621622</v>
      </c>
      <c r="Z21" s="183">
        <f>IFERROR(X21/V21,"-")</f>
        <v>46948.717948718</v>
      </c>
      <c r="AA21" s="183">
        <f>X21-J21</f>
        <v>385000</v>
      </c>
      <c r="AB21" s="45">
        <f>X21/J21</f>
        <v>1.2662517289073</v>
      </c>
      <c r="AC21" s="58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6"/>
    <mergeCell ref="J16:J16"/>
    <mergeCell ref="U16:U16"/>
    <mergeCell ref="AA16:AA16"/>
    <mergeCell ref="AB16:AB16"/>
    <mergeCell ref="A17:A18"/>
    <mergeCell ref="J17:J18"/>
    <mergeCell ref="U17:U18"/>
    <mergeCell ref="AA17:AA18"/>
    <mergeCell ref="AB17:AB1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252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0.53333333333333</v>
      </c>
      <c r="B6" s="189" t="s">
        <v>253</v>
      </c>
      <c r="C6" s="189" t="s">
        <v>254</v>
      </c>
      <c r="D6" s="189" t="s">
        <v>255</v>
      </c>
      <c r="E6" s="189" t="s">
        <v>256</v>
      </c>
      <c r="F6" s="189" t="s">
        <v>257</v>
      </c>
      <c r="G6" s="88" t="s">
        <v>258</v>
      </c>
      <c r="H6" s="88" t="s">
        <v>259</v>
      </c>
      <c r="I6" s="88" t="s">
        <v>260</v>
      </c>
      <c r="J6" s="180">
        <v>90000</v>
      </c>
      <c r="K6" s="79">
        <v>13</v>
      </c>
      <c r="L6" s="79">
        <v>0</v>
      </c>
      <c r="M6" s="79">
        <v>80</v>
      </c>
      <c r="N6" s="89">
        <v>2</v>
      </c>
      <c r="O6" s="90">
        <v>0</v>
      </c>
      <c r="P6" s="91">
        <f>N6+O6</f>
        <v>2</v>
      </c>
      <c r="Q6" s="80">
        <f>IFERROR(P6/M6,"-")</f>
        <v>0.025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1836.7346938776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-42000</v>
      </c>
      <c r="AB6" s="83">
        <f>SUM(X6:X7)/SUM(J6:J7)</f>
        <v>0.53333333333333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261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218</v>
      </c>
      <c r="L7" s="79">
        <v>138</v>
      </c>
      <c r="M7" s="79">
        <v>75</v>
      </c>
      <c r="N7" s="89">
        <v>47</v>
      </c>
      <c r="O7" s="90">
        <v>0</v>
      </c>
      <c r="P7" s="91">
        <f>N7+O7</f>
        <v>47</v>
      </c>
      <c r="Q7" s="80">
        <f>IFERROR(P7/M7,"-")</f>
        <v>0.62666666666667</v>
      </c>
      <c r="R7" s="79">
        <v>3</v>
      </c>
      <c r="S7" s="79">
        <v>10</v>
      </c>
      <c r="T7" s="80">
        <f>IFERROR(R7/(P7),"-")</f>
        <v>0.063829787234043</v>
      </c>
      <c r="U7" s="186"/>
      <c r="V7" s="82">
        <v>4</v>
      </c>
      <c r="W7" s="80">
        <f>IF(P7=0,"-",V7/P7)</f>
        <v>0.085106382978723</v>
      </c>
      <c r="X7" s="185">
        <v>48000</v>
      </c>
      <c r="Y7" s="186">
        <f>IFERROR(X7/P7,"-")</f>
        <v>1021.2765957447</v>
      </c>
      <c r="Z7" s="186">
        <f>IFERROR(X7/V7,"-")</f>
        <v>12000</v>
      </c>
      <c r="AA7" s="180"/>
      <c r="AB7" s="83"/>
      <c r="AC7" s="77"/>
      <c r="AD7" s="92">
        <v>4</v>
      </c>
      <c r="AE7" s="93">
        <f>IF(P7=0,"",IF(AD7=0,"",(AD7/P7)))</f>
        <v>0.085106382978723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7</v>
      </c>
      <c r="AN7" s="99">
        <f>IF(P7=0,"",IF(AM7=0,"",(AM7/P7)))</f>
        <v>0.14893617021277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0.042553191489362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0.21276595744681</v>
      </c>
      <c r="BG7" s="110">
        <v>1</v>
      </c>
      <c r="BH7" s="112">
        <f>IFERROR(BG7/BE7,"-")</f>
        <v>0.1</v>
      </c>
      <c r="BI7" s="113">
        <v>12000</v>
      </c>
      <c r="BJ7" s="114">
        <f>IFERROR(BI7/BE7,"-")</f>
        <v>1200</v>
      </c>
      <c r="BK7" s="115"/>
      <c r="BL7" s="115"/>
      <c r="BM7" s="115">
        <v>1</v>
      </c>
      <c r="BN7" s="117">
        <v>7</v>
      </c>
      <c r="BO7" s="118">
        <f>IF(P7=0,"",IF(BN7=0,"",(BN7/P7)))</f>
        <v>0.14893617021277</v>
      </c>
      <c r="BP7" s="119">
        <v>1</v>
      </c>
      <c r="BQ7" s="120">
        <f>IFERROR(BP7/BN7,"-")</f>
        <v>0.14285714285714</v>
      </c>
      <c r="BR7" s="121">
        <v>16000</v>
      </c>
      <c r="BS7" s="122">
        <f>IFERROR(BR7/BN7,"-")</f>
        <v>2285.7142857143</v>
      </c>
      <c r="BT7" s="123"/>
      <c r="BU7" s="123">
        <v>1</v>
      </c>
      <c r="BV7" s="123"/>
      <c r="BW7" s="124">
        <v>14</v>
      </c>
      <c r="BX7" s="125">
        <f>IF(P7=0,"",IF(BW7=0,"",(BW7/P7)))</f>
        <v>0.29787234042553</v>
      </c>
      <c r="BY7" s="126">
        <v>2</v>
      </c>
      <c r="BZ7" s="127">
        <f>IFERROR(BY7/BW7,"-")</f>
        <v>0.14285714285714</v>
      </c>
      <c r="CA7" s="128">
        <v>41000</v>
      </c>
      <c r="CB7" s="129">
        <f>IFERROR(CA7/BW7,"-")</f>
        <v>2928.5714285714</v>
      </c>
      <c r="CC7" s="130">
        <v>1</v>
      </c>
      <c r="CD7" s="130"/>
      <c r="CE7" s="130">
        <v>1</v>
      </c>
      <c r="CF7" s="131">
        <v>3</v>
      </c>
      <c r="CG7" s="132">
        <f>IF(P7=0,"",IF(CF7=0,"",(CF7/P7)))</f>
        <v>0.063829787234043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48000</v>
      </c>
      <c r="CQ7" s="139">
        <v>36000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0.91666666666667</v>
      </c>
      <c r="B8" s="189" t="s">
        <v>262</v>
      </c>
      <c r="C8" s="189" t="s">
        <v>263</v>
      </c>
      <c r="D8" s="189" t="s">
        <v>255</v>
      </c>
      <c r="E8" s="189"/>
      <c r="F8" s="189" t="s">
        <v>257</v>
      </c>
      <c r="G8" s="88" t="s">
        <v>264</v>
      </c>
      <c r="H8" s="88" t="s">
        <v>265</v>
      </c>
      <c r="I8" s="88" t="s">
        <v>266</v>
      </c>
      <c r="J8" s="180">
        <v>96000</v>
      </c>
      <c r="K8" s="79">
        <v>28</v>
      </c>
      <c r="L8" s="79">
        <v>0</v>
      </c>
      <c r="M8" s="79">
        <v>119</v>
      </c>
      <c r="N8" s="89">
        <v>13</v>
      </c>
      <c r="O8" s="90">
        <v>2</v>
      </c>
      <c r="P8" s="91">
        <f>N8+O8</f>
        <v>15</v>
      </c>
      <c r="Q8" s="80">
        <f>IFERROR(P8/M8,"-")</f>
        <v>0.12605042016807</v>
      </c>
      <c r="R8" s="79">
        <v>1</v>
      </c>
      <c r="S8" s="79">
        <v>6</v>
      </c>
      <c r="T8" s="80">
        <f>IFERROR(R8/(P8),"-")</f>
        <v>0.066666666666667</v>
      </c>
      <c r="U8" s="186">
        <f>IFERROR(J8/SUM(N8:O9),"-")</f>
        <v>1573.7704918033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-8000</v>
      </c>
      <c r="AB8" s="83">
        <f>SUM(X8:X9)/SUM(J8:J9)</f>
        <v>0.91666666666667</v>
      </c>
      <c r="AC8" s="77"/>
      <c r="AD8" s="92">
        <v>1</v>
      </c>
      <c r="AE8" s="93">
        <f>IF(P8=0,"",IF(AD8=0,"",(AD8/P8)))</f>
        <v>0.066666666666667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0.46666666666667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0.066666666666667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4</v>
      </c>
      <c r="BX8" s="125">
        <f>IF(P8=0,"",IF(BW8=0,"",(BW8/P8)))</f>
        <v>0.26666666666667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267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162</v>
      </c>
      <c r="L9" s="79">
        <v>122</v>
      </c>
      <c r="M9" s="79">
        <v>62</v>
      </c>
      <c r="N9" s="89">
        <v>46</v>
      </c>
      <c r="O9" s="90">
        <v>0</v>
      </c>
      <c r="P9" s="91">
        <f>N9+O9</f>
        <v>46</v>
      </c>
      <c r="Q9" s="80">
        <f>IFERROR(P9/M9,"-")</f>
        <v>0.74193548387097</v>
      </c>
      <c r="R9" s="79">
        <v>2</v>
      </c>
      <c r="S9" s="79">
        <v>12</v>
      </c>
      <c r="T9" s="80">
        <f>IFERROR(R9/(P9),"-")</f>
        <v>0.043478260869565</v>
      </c>
      <c r="U9" s="186"/>
      <c r="V9" s="82">
        <v>3</v>
      </c>
      <c r="W9" s="80">
        <f>IF(P9=0,"-",V9/P9)</f>
        <v>0.065217391304348</v>
      </c>
      <c r="X9" s="185">
        <v>88000</v>
      </c>
      <c r="Y9" s="186">
        <f>IFERROR(X9/P9,"-")</f>
        <v>1913.0434782609</v>
      </c>
      <c r="Z9" s="186">
        <f>IFERROR(X9/V9,"-")</f>
        <v>29333.333333333</v>
      </c>
      <c r="AA9" s="180"/>
      <c r="AB9" s="83"/>
      <c r="AC9" s="77"/>
      <c r="AD9" s="92">
        <v>6</v>
      </c>
      <c r="AE9" s="93">
        <f>IF(P9=0,"",IF(AD9=0,"",(AD9/P9)))</f>
        <v>0.1304347826087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11</v>
      </c>
      <c r="AN9" s="99">
        <f>IF(P9=0,"",IF(AM9=0,"",(AM9/P9)))</f>
        <v>0.23913043478261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7</v>
      </c>
      <c r="AW9" s="105">
        <f>IF(P9=0,"",IF(AV9=0,"",(AV9/P9)))</f>
        <v>0.15217391304348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8</v>
      </c>
      <c r="BF9" s="111">
        <f>IF(P9=0,"",IF(BE9=0,"",(BE9/P9)))</f>
        <v>0.17391304347826</v>
      </c>
      <c r="BG9" s="110">
        <v>1</v>
      </c>
      <c r="BH9" s="112">
        <f>IFERROR(BG9/BE9,"-")</f>
        <v>0.125</v>
      </c>
      <c r="BI9" s="113">
        <v>28000</v>
      </c>
      <c r="BJ9" s="114">
        <f>IFERROR(BI9/BE9,"-")</f>
        <v>3500</v>
      </c>
      <c r="BK9" s="115"/>
      <c r="BL9" s="115"/>
      <c r="BM9" s="115">
        <v>1</v>
      </c>
      <c r="BN9" s="117">
        <v>10</v>
      </c>
      <c r="BO9" s="118">
        <f>IF(P9=0,"",IF(BN9=0,"",(BN9/P9)))</f>
        <v>0.21739130434783</v>
      </c>
      <c r="BP9" s="119">
        <v>1</v>
      </c>
      <c r="BQ9" s="120">
        <f>IFERROR(BP9/BN9,"-")</f>
        <v>0.1</v>
      </c>
      <c r="BR9" s="121">
        <v>65000</v>
      </c>
      <c r="BS9" s="122">
        <f>IFERROR(BR9/BN9,"-")</f>
        <v>6500</v>
      </c>
      <c r="BT9" s="123"/>
      <c r="BU9" s="123"/>
      <c r="BV9" s="123">
        <v>1</v>
      </c>
      <c r="BW9" s="124">
        <v>4</v>
      </c>
      <c r="BX9" s="125">
        <f>IF(P9=0,"",IF(BW9=0,"",(BW9/P9)))</f>
        <v>0.08695652173913</v>
      </c>
      <c r="BY9" s="126">
        <v>1</v>
      </c>
      <c r="BZ9" s="127">
        <f>IFERROR(BY9/BW9,"-")</f>
        <v>0.25</v>
      </c>
      <c r="CA9" s="128">
        <v>5000</v>
      </c>
      <c r="CB9" s="129">
        <f>IFERROR(CA9/BW9,"-")</f>
        <v>1250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88000</v>
      </c>
      <c r="CQ9" s="139">
        <v>65000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0.73118279569892</v>
      </c>
      <c r="B12" s="39"/>
      <c r="C12" s="39"/>
      <c r="D12" s="39"/>
      <c r="E12" s="39"/>
      <c r="F12" s="39"/>
      <c r="G12" s="40" t="s">
        <v>268</v>
      </c>
      <c r="H12" s="40"/>
      <c r="I12" s="40"/>
      <c r="J12" s="183">
        <f>SUM(J6:J11)</f>
        <v>186000</v>
      </c>
      <c r="K12" s="41">
        <f>SUM(K6:K11)</f>
        <v>421</v>
      </c>
      <c r="L12" s="41">
        <f>SUM(L6:L11)</f>
        <v>260</v>
      </c>
      <c r="M12" s="41">
        <f>SUM(M6:M11)</f>
        <v>336</v>
      </c>
      <c r="N12" s="41">
        <f>SUM(N6:N11)</f>
        <v>108</v>
      </c>
      <c r="O12" s="41">
        <f>SUM(O6:O11)</f>
        <v>2</v>
      </c>
      <c r="P12" s="41">
        <f>SUM(P6:P11)</f>
        <v>110</v>
      </c>
      <c r="Q12" s="42">
        <f>IFERROR(P12/M12,"-")</f>
        <v>0.32738095238095</v>
      </c>
      <c r="R12" s="76">
        <f>SUM(R6:R11)</f>
        <v>6</v>
      </c>
      <c r="S12" s="76">
        <f>SUM(S6:S11)</f>
        <v>28</v>
      </c>
      <c r="T12" s="42">
        <f>IFERROR(R12/P12,"-")</f>
        <v>0.054545454545455</v>
      </c>
      <c r="U12" s="188">
        <f>IFERROR(J12/P12,"-")</f>
        <v>1690.9090909091</v>
      </c>
      <c r="V12" s="44">
        <f>SUM(V6:V11)</f>
        <v>7</v>
      </c>
      <c r="W12" s="42">
        <f>IFERROR(V12/P12,"-")</f>
        <v>0.063636363636364</v>
      </c>
      <c r="X12" s="183">
        <f>SUM(X6:X11)</f>
        <v>136000</v>
      </c>
      <c r="Y12" s="183">
        <f>IFERROR(X12/P12,"-")</f>
        <v>1236.3636363636</v>
      </c>
      <c r="Z12" s="183">
        <f>IFERROR(X12/V12,"-")</f>
        <v>19428.571428571</v>
      </c>
      <c r="AA12" s="183">
        <f>X12-J12</f>
        <v>-50000</v>
      </c>
      <c r="AB12" s="45">
        <f>X12/J12</f>
        <v>0.73118279569892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