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<sst xmlns="http://schemas.openxmlformats.org/spreadsheetml/2006/main" uniqueCount="245">
  <si>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</si>
  <si>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</si>
  <si>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</si>
  <si>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</si>
  <si>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</si>
  <si>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</si>
  <si>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</si>
  <si>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</si>
  <si>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</si>
  <si>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</si>
  <si>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</si>
  <si>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</si>
  <si>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</si>
  <si>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</si>
  <si>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</si>
  <si>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</si>
  <si>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</si>
  <si>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</si>
  <si>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</si>
  <si>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</si>
  <si>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</si>
  <si>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</si>
  <si>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</si>
  <si>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</si>
  <si>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</si>
  <si>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</si>
  <si>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04月</t>
  </si>
  <si>
    <t>わくドキ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</si>
  <si>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</si>
  <si>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</si>
  <si>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</si>
  <si>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</si>
  <si>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</si>
  <si>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</si>
  <si>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</si>
  <si>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</si>
  <si>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</si>
  <si>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</si>
  <si>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</si>
  <si>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</si>
  <si>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</si>
  <si>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</si>
  <si>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</si>
  <si>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</si>
  <si>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</si>
  <si>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</si>
  <si>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</si>
  <si>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</si>
  <si>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</si>
  <si>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</si>
  <si>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</si>
  <si>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</si>
  <si>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</si>
  <si>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</si>
  <si>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</si>
  <si>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</si>
  <si>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</si>
  <si>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</si>
  <si>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</si>
  <si>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</si>
  <si>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</si>
  <si>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</si>
  <si>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np1450</t>
  </si>
  <si>
    <t>C版</t>
  </si>
  <si>
    <t>恋愛経験は不要！女性がリードしてくれます！</t>
  </si>
  <si>
    <t>lp03_a</t>
  </si>
  <si>
    <t>スポニチ関東</t>
  </si>
  <si>
    <t>4C終面全5段</t>
  </si>
  <si>
    <t>4月21日(日)</t>
  </si>
  <si>
    <t>np1451</t>
  </si>
  <si>
    <t>男の夢をかなえます 超美熟女から逆指名</t>
  </si>
  <si>
    <t>スポニチ関西</t>
  </si>
  <si>
    <t>np1452</t>
  </si>
  <si>
    <t>スポニチ西部</t>
  </si>
  <si>
    <t>np1453</t>
  </si>
  <si>
    <t>スポニチ北海道</t>
  </si>
  <si>
    <t>np1454</t>
  </si>
  <si>
    <t>(空電共通)</t>
  </si>
  <si>
    <t>空電</t>
  </si>
  <si>
    <t>空電 (共通)</t>
  </si>
  <si>
    <t>np1455</t>
  </si>
  <si>
    <t>熟女版</t>
  </si>
  <si>
    <t>美しい女性から指名ほしい…</t>
  </si>
  <si>
    <t>サンスポ関東</t>
  </si>
  <si>
    <t>4月06日(土)</t>
  </si>
  <si>
    <t>np1456</t>
  </si>
  <si>
    <t>np1457</t>
  </si>
  <si>
    <t>黒：右女３</t>
  </si>
  <si>
    <t>ホントにこんな私でもいいの？</t>
  </si>
  <si>
    <t>サンスポ関西</t>
  </si>
  <si>
    <t>全5段</t>
  </si>
  <si>
    <t>4月14日(日)</t>
  </si>
  <si>
    <t>np1458</t>
  </si>
  <si>
    <t>np1459</t>
  </si>
  <si>
    <t>雑誌版</t>
  </si>
  <si>
    <t>40代女性が恋愛リベンジ</t>
  </si>
  <si>
    <t>4月20日(土)</t>
  </si>
  <si>
    <t>np1460</t>
  </si>
  <si>
    <t>np1461</t>
  </si>
  <si>
    <t>もう５０代の熟女だけど、試しに付き合ってみる？</t>
  </si>
  <si>
    <t>ニッカン関西</t>
  </si>
  <si>
    <t>4C全面</t>
  </si>
  <si>
    <t>np1462</t>
  </si>
  <si>
    <t>np1463</t>
  </si>
  <si>
    <t>記事風版</t>
  </si>
  <si>
    <t>やってみてダメなら、すぐ退会OK</t>
  </si>
  <si>
    <t>スポーツ報知関東</t>
  </si>
  <si>
    <t>np1464</t>
  </si>
  <si>
    <t>np1465</t>
  </si>
  <si>
    <t>右女３</t>
  </si>
  <si>
    <t>①63「中年男性格付けチェック！大人の恋愛サービスAお金と時間の無駄のサービスB」</t>
  </si>
  <si>
    <t>半2段つかみ20段保証</t>
  </si>
  <si>
    <t>20段保証</t>
  </si>
  <si>
    <t>np1466</t>
  </si>
  <si>
    <t>恋愛経験は不要！女性がリードしてくれます。</t>
  </si>
  <si>
    <t>半3段つかみ20段保証</t>
  </si>
  <si>
    <t>np1467</t>
  </si>
  <si>
    <t>もう50代の熟女だけど試しに私と・・・</t>
  </si>
  <si>
    <t>半5段つかみ20段保証</t>
  </si>
  <si>
    <t>np1468</t>
  </si>
  <si>
    <t>np1469</t>
  </si>
  <si>
    <t>記事版</t>
  </si>
  <si>
    <t>①５分で出会って</t>
  </si>
  <si>
    <t>東スポ 8回セット</t>
  </si>
  <si>
    <t>半2段金土</t>
  </si>
  <si>
    <t>4/1～</t>
  </si>
  <si>
    <t>np1470</t>
  </si>
  <si>
    <t>逆説版</t>
  </si>
  <si>
    <t>②久々にすごく興奮した</t>
  </si>
  <si>
    <t>np1471</t>
  </si>
  <si>
    <t>③行広告版</t>
  </si>
  <si>
    <t>np1472</t>
  </si>
  <si>
    <t>np1473</t>
  </si>
  <si>
    <t>PA版</t>
  </si>
  <si>
    <t>出会いを求める方々に一番必要なのは『待つ』ことだと思います。</t>
  </si>
  <si>
    <t>4月27日(土)</t>
  </si>
  <si>
    <t>np1474</t>
  </si>
  <si>
    <t>np1475</t>
  </si>
  <si>
    <t>漫画版</t>
  </si>
  <si>
    <t>出会い系？いえ、デート系です。</t>
  </si>
  <si>
    <t>np1476</t>
  </si>
  <si>
    <t>np1477</t>
  </si>
  <si>
    <t>清純そうな見た目キャッチ</t>
  </si>
  <si>
    <t>ニッカン関東</t>
  </si>
  <si>
    <t>np1478</t>
  </si>
  <si>
    <t>np1479</t>
  </si>
  <si>
    <t>女性からナンパしてほしい…</t>
  </si>
  <si>
    <t>4月07日(日)</t>
  </si>
  <si>
    <t>np1480</t>
  </si>
  <si>
    <t>np1481</t>
  </si>
  <si>
    <t>優しすぎる熟女と出会ってこっそりハッスル</t>
  </si>
  <si>
    <t>デイリースポーツ関西</t>
  </si>
  <si>
    <t>4月26日(金)</t>
  </si>
  <si>
    <t>np1482</t>
  </si>
  <si>
    <t>np1483</t>
  </si>
  <si>
    <t>トゥギャザーする女性をゲットしようぜ！</t>
  </si>
  <si>
    <t>九スポ</t>
  </si>
  <si>
    <t>np1484</t>
  </si>
  <si>
    <t>np1485</t>
  </si>
  <si>
    <t>リアルガチ出会い物語キャッチ</t>
  </si>
  <si>
    <t>4C終面雑報</t>
  </si>
  <si>
    <t>4月03日(水)</t>
  </si>
  <si>
    <t>np1486</t>
  </si>
  <si>
    <t>np1487</t>
  </si>
  <si>
    <t>私みたいな中年が初めてで後悔しない</t>
  </si>
  <si>
    <t>4月05日(金)</t>
  </si>
  <si>
    <t>np1488</t>
  </si>
  <si>
    <t>np1489</t>
  </si>
  <si>
    <t>67「定員になり次第、終了！！」</t>
  </si>
  <si>
    <t>4C記事枠</t>
  </si>
  <si>
    <t>np1490</t>
  </si>
  <si>
    <t>68「久々に燃えました！」</t>
  </si>
  <si>
    <t>np1491</t>
  </si>
  <si>
    <t>69「こんなにすごいのは初めてでした・・・」</t>
  </si>
  <si>
    <t>np1492</t>
  </si>
  <si>
    <t>70「一皮ムケちゃいました」</t>
  </si>
  <si>
    <t>4月28日(日)</t>
  </si>
  <si>
    <t>np1493</t>
  </si>
  <si>
    <t>共通</t>
  </si>
  <si>
    <t>np1494</t>
  </si>
  <si>
    <t>lp03_l</t>
  </si>
  <si>
    <t>1C煙突</t>
  </si>
  <si>
    <t>4月13日(土)</t>
  </si>
  <si>
    <t>np1495</t>
  </si>
  <si>
    <t>np1496</t>
  </si>
  <si>
    <t>５分で出会って</t>
  </si>
  <si>
    <t>東スポ GW特価</t>
  </si>
  <si>
    <t>4月30日(火)</t>
  </si>
  <si>
    <t>np1497</t>
  </si>
  <si>
    <t>np1498</t>
  </si>
  <si>
    <t>スポーツ報知関西</t>
  </si>
  <si>
    <t>np1499</t>
  </si>
  <si>
    <t>新聞 TOTAL</t>
  </si>
  <si>
    <t>●雑誌 広告</t>
  </si>
  <si>
    <t>zw137</t>
  </si>
  <si>
    <t>芸文社</t>
  </si>
  <si>
    <t>★雑誌版風</t>
  </si>
  <si>
    <t>求む！50歳以上の女性好き男性</t>
  </si>
  <si>
    <t>カミオン</t>
  </si>
  <si>
    <t>1C2P</t>
  </si>
  <si>
    <t>4月01日(月)</t>
  </si>
  <si>
    <t>zw138</t>
  </si>
  <si>
    <t>zw139</t>
  </si>
  <si>
    <t>光文社</t>
  </si>
  <si>
    <t>新50代</t>
  </si>
  <si>
    <t>女性と出会って５分で</t>
  </si>
  <si>
    <t>FLASH</t>
  </si>
  <si>
    <t>4C1P</t>
  </si>
  <si>
    <t>4月09日(火)</t>
  </si>
  <si>
    <t>zw140</t>
  </si>
  <si>
    <t>zw141</t>
  </si>
  <si>
    <t>日本ジャーナル出版</t>
  </si>
  <si>
    <t>週刊実話</t>
  </si>
  <si>
    <t>表4</t>
  </si>
  <si>
    <t>4月11日(木)</t>
  </si>
  <si>
    <t>zw142</t>
  </si>
  <si>
    <t>ac071</t>
  </si>
  <si>
    <t>大洋図書</t>
  </si>
  <si>
    <t>2P_対談風_わくドキ</t>
  </si>
  <si>
    <t>lp03_f</t>
  </si>
  <si>
    <t>ナックルズ極ベスト</t>
  </si>
  <si>
    <t>4月22日(月)</t>
  </si>
  <si>
    <t>ac072</t>
  </si>
  <si>
    <t>ac073</t>
  </si>
  <si>
    <t>2Pスポーツ新聞_v01_わくドキ(黒ギャル)</t>
  </si>
  <si>
    <t>臨時増刊ラヴァーズ</t>
  </si>
  <si>
    <t>ac074</t>
  </si>
  <si>
    <t>雑誌 TOTAL</t>
  </si>
  <si>
    <t>●DVD 広告</t>
  </si>
  <si>
    <t>pw077</t>
  </si>
  <si>
    <t>ダイアプレス</t>
  </si>
  <si>
    <t>DVD漫画けんじ</t>
  </si>
  <si>
    <t>A4、日版PB、780円</t>
  </si>
  <si>
    <t>lp07</t>
  </si>
  <si>
    <t>BEST of 妄撮ハプニングScoop</t>
  </si>
  <si>
    <t>DVD袋表4C</t>
  </si>
  <si>
    <t>4月12日(金)</t>
  </si>
  <si>
    <t>pw078</t>
  </si>
  <si>
    <t>pw079</t>
  </si>
  <si>
    <t>インフォメディア</t>
  </si>
  <si>
    <t>A5、日版PB、540円、8万部</t>
  </si>
  <si>
    <t>極上人妻 リアル密会映像</t>
  </si>
  <si>
    <t>DVD対向4C1P</t>
  </si>
  <si>
    <t>pw080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</si>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</sst>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50</v>
      </c>
      <c r="D6" s="180">
        <v>5274000</v>
      </c>
      <c r="E6" s="79">
        <v>1719</v>
      </c>
      <c r="F6" s="79">
        <v>791</v>
      </c>
      <c r="G6" s="79">
        <v>1994</v>
      </c>
      <c r="H6" s="89">
        <v>357</v>
      </c>
      <c r="I6" s="90">
        <v>3</v>
      </c>
      <c r="J6" s="143">
        <f>H6+I6</f>
        <v>360</v>
      </c>
      <c r="K6" s="80">
        <f>IFERROR(J6/G6,"-")</f>
        <v>0.18054162487462</v>
      </c>
      <c r="L6" s="79">
        <v>60</v>
      </c>
      <c r="M6" s="79">
        <v>107</v>
      </c>
      <c r="N6" s="80">
        <f>IFERROR(L6/J6,"-")</f>
        <v>0.16666666666667</v>
      </c>
      <c r="O6" s="81">
        <f>IFERROR(D6/J6,"-")</f>
        <v>14650</v>
      </c>
      <c r="P6" s="82">
        <v>98</v>
      </c>
      <c r="Q6" s="80">
        <f>IFERROR(P6/J6,"-")</f>
        <v>0.27222222222222</v>
      </c>
      <c r="R6" s="185">
        <v>10141800</v>
      </c>
      <c r="S6" s="186">
        <f>IFERROR(R6/J6,"-")</f>
        <v>28171.666666667</v>
      </c>
      <c r="T6" s="186">
        <f>IFERROR(R6/P6,"-")</f>
        <v>103487.75510204</v>
      </c>
      <c r="U6" s="180">
        <f>IFERROR(R6-D6,"-")</f>
        <v>4867800</v>
      </c>
      <c r="V6" s="83">
        <f>R6/D6</f>
        <v>1.9229806598407</v>
      </c>
      <c r="W6" s="77"/>
      <c r="X6" s="142"/>
    </row>
    <row r="7" spans="1:24">
      <c r="A7" s="78"/>
      <c r="B7" s="84" t="s">
        <v>24</v>
      </c>
      <c r="C7" s="84">
        <v>10</v>
      </c>
      <c r="D7" s="180">
        <v>996000</v>
      </c>
      <c r="E7" s="79">
        <v>485</v>
      </c>
      <c r="F7" s="79">
        <v>231</v>
      </c>
      <c r="G7" s="79">
        <v>418</v>
      </c>
      <c r="H7" s="89">
        <v>106</v>
      </c>
      <c r="I7" s="90">
        <v>0</v>
      </c>
      <c r="J7" s="143">
        <f>H7+I7</f>
        <v>106</v>
      </c>
      <c r="K7" s="80">
        <f>IFERROR(J7/G7,"-")</f>
        <v>0.25358851674641</v>
      </c>
      <c r="L7" s="79">
        <v>18</v>
      </c>
      <c r="M7" s="79">
        <v>32</v>
      </c>
      <c r="N7" s="80">
        <f>IFERROR(L7/J7,"-")</f>
        <v>0.16981132075472</v>
      </c>
      <c r="O7" s="81">
        <f>IFERROR(D7/J7,"-")</f>
        <v>9396.2264150943</v>
      </c>
      <c r="P7" s="82">
        <v>22</v>
      </c>
      <c r="Q7" s="80">
        <f>IFERROR(P7/J7,"-")</f>
        <v>0.20754716981132</v>
      </c>
      <c r="R7" s="185">
        <v>1174000</v>
      </c>
      <c r="S7" s="186">
        <f>IFERROR(R7/J7,"-")</f>
        <v>11075.471698113</v>
      </c>
      <c r="T7" s="186">
        <f>IFERROR(R7/P7,"-")</f>
        <v>53363.636363636</v>
      </c>
      <c r="U7" s="180">
        <f>IFERROR(R7-D7,"-")</f>
        <v>178000</v>
      </c>
      <c r="V7" s="83">
        <f>R7/D7</f>
        <v>1.1787148594378</v>
      </c>
      <c r="W7" s="77"/>
      <c r="X7" s="142"/>
    </row>
    <row r="8" spans="1:24">
      <c r="A8" s="78"/>
      <c r="B8" s="84" t="s">
        <v>25</v>
      </c>
      <c r="C8" s="84">
        <v>4</v>
      </c>
      <c r="D8" s="180">
        <v>186000</v>
      </c>
      <c r="E8" s="79">
        <v>407</v>
      </c>
      <c r="F8" s="79">
        <v>280</v>
      </c>
      <c r="G8" s="79">
        <v>218</v>
      </c>
      <c r="H8" s="89">
        <v>123</v>
      </c>
      <c r="I8" s="90">
        <v>2</v>
      </c>
      <c r="J8" s="143">
        <f>H8+I8</f>
        <v>125</v>
      </c>
      <c r="K8" s="80">
        <f>IFERROR(J8/G8,"-")</f>
        <v>0.57339449541284</v>
      </c>
      <c r="L8" s="79">
        <v>6</v>
      </c>
      <c r="M8" s="79">
        <v>30</v>
      </c>
      <c r="N8" s="80">
        <f>IFERROR(L8/J8,"-")</f>
        <v>0.048</v>
      </c>
      <c r="O8" s="81">
        <f>IFERROR(D8/J8,"-")</f>
        <v>1488</v>
      </c>
      <c r="P8" s="82">
        <v>7</v>
      </c>
      <c r="Q8" s="80">
        <f>IFERROR(P8/J8,"-")</f>
        <v>0.056</v>
      </c>
      <c r="R8" s="185">
        <v>390000</v>
      </c>
      <c r="S8" s="186">
        <f>IFERROR(R8/J8,"-")</f>
        <v>3120</v>
      </c>
      <c r="T8" s="186">
        <f>IFERROR(R8/P8,"-")</f>
        <v>55714.285714286</v>
      </c>
      <c r="U8" s="180">
        <f>IFERROR(R8-D8,"-")</f>
        <v>204000</v>
      </c>
      <c r="V8" s="83">
        <f>R8/D8</f>
        <v>2.0967741935484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6456000</v>
      </c>
      <c r="E11" s="41">
        <f>SUM(E6:E9)</f>
        <v>2611</v>
      </c>
      <c r="F11" s="41">
        <f>SUM(F6:F9)</f>
        <v>1302</v>
      </c>
      <c r="G11" s="41">
        <f>SUM(G6:G9)</f>
        <v>2630</v>
      </c>
      <c r="H11" s="41">
        <f>SUM(H6:H9)</f>
        <v>586</v>
      </c>
      <c r="I11" s="41">
        <f>SUM(I6:I9)</f>
        <v>5</v>
      </c>
      <c r="J11" s="41">
        <f>SUM(J6:J9)</f>
        <v>591</v>
      </c>
      <c r="K11" s="42">
        <f>IFERROR(J11/G11,"-")</f>
        <v>0.22471482889734</v>
      </c>
      <c r="L11" s="76">
        <f>SUM(L6:L9)</f>
        <v>84</v>
      </c>
      <c r="M11" s="76">
        <f>SUM(M6:M9)</f>
        <v>169</v>
      </c>
      <c r="N11" s="42">
        <f>IFERROR(L11/J11,"-")</f>
        <v>0.14213197969543</v>
      </c>
      <c r="O11" s="43">
        <f>IFERROR(D11/J11,"-")</f>
        <v>10923.85786802</v>
      </c>
      <c r="P11" s="44">
        <f>SUM(P6:P9)</f>
        <v>127</v>
      </c>
      <c r="Q11" s="42">
        <f>IFERROR(P11/J11,"-")</f>
        <v>0.21489001692047</v>
      </c>
      <c r="R11" s="183">
        <f>SUM(R6:R9)</f>
        <v>11705800</v>
      </c>
      <c r="S11" s="183">
        <f>IFERROR(R11/J11,"-")</f>
        <v>19806.768189509</v>
      </c>
      <c r="T11" s="183">
        <f>IFERROR(P11/P11,"-")</f>
        <v>1</v>
      </c>
      <c r="U11" s="183">
        <f>SUM(U6:U9)</f>
        <v>5249800</v>
      </c>
      <c r="V11" s="45">
        <f>IFERROR(R11/D11,"-")</f>
        <v>1.813166047088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5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1.797619047619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190" t="s">
        <v>68</v>
      </c>
      <c r="J6" s="180">
        <v>840000</v>
      </c>
      <c r="K6" s="79">
        <v>48</v>
      </c>
      <c r="L6" s="79">
        <v>0</v>
      </c>
      <c r="M6" s="79">
        <v>176</v>
      </c>
      <c r="N6" s="89">
        <v>19</v>
      </c>
      <c r="O6" s="90">
        <v>0</v>
      </c>
      <c r="P6" s="91">
        <f>N6+O6</f>
        <v>19</v>
      </c>
      <c r="Q6" s="80">
        <f>IFERROR(P6/M6,"-")</f>
        <v>0.10795454545455</v>
      </c>
      <c r="R6" s="79">
        <v>2</v>
      </c>
      <c r="S6" s="79">
        <v>6</v>
      </c>
      <c r="T6" s="80">
        <f>IFERROR(R6/(P6),"-")</f>
        <v>0.10526315789474</v>
      </c>
      <c r="U6" s="186">
        <f>IFERROR(J6/SUM(N6:O10),"-")</f>
        <v>9655.1724137931</v>
      </c>
      <c r="V6" s="82">
        <v>7</v>
      </c>
      <c r="W6" s="80">
        <f>IF(P6=0,"-",V6/P6)</f>
        <v>0.36842105263158</v>
      </c>
      <c r="X6" s="185">
        <v>101000</v>
      </c>
      <c r="Y6" s="186">
        <f>IFERROR(X6/P6,"-")</f>
        <v>5315.7894736842</v>
      </c>
      <c r="Z6" s="186">
        <f>IFERROR(X6/V6,"-")</f>
        <v>14428.571428571</v>
      </c>
      <c r="AA6" s="180">
        <f>SUM(X6:X10)-SUM(J6:J10)</f>
        <v>670000</v>
      </c>
      <c r="AB6" s="83">
        <f>SUM(X6:X10)/SUM(J6:J10)</f>
        <v>1.797619047619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0.10526315789474</v>
      </c>
      <c r="AO6" s="98">
        <v>1</v>
      </c>
      <c r="AP6" s="100">
        <f>IFERROR(AO6/AM6,"-")</f>
        <v>0.5</v>
      </c>
      <c r="AQ6" s="101">
        <v>35000</v>
      </c>
      <c r="AR6" s="102">
        <f>IFERROR(AQ6/AM6,"-")</f>
        <v>17500</v>
      </c>
      <c r="AS6" s="103"/>
      <c r="AT6" s="103"/>
      <c r="AU6" s="103">
        <v>1</v>
      </c>
      <c r="AV6" s="104">
        <v>3</v>
      </c>
      <c r="AW6" s="105">
        <f>IF(P6=0,"",IF(AV6=0,"",(AV6/P6)))</f>
        <v>0.15789473684211</v>
      </c>
      <c r="AX6" s="104">
        <v>1</v>
      </c>
      <c r="AY6" s="106">
        <f>IFERROR(AX6/AV6,"-")</f>
        <v>0.33333333333333</v>
      </c>
      <c r="AZ6" s="107">
        <v>6000</v>
      </c>
      <c r="BA6" s="108">
        <f>IFERROR(AZ6/AV6,"-")</f>
        <v>2000</v>
      </c>
      <c r="BB6" s="109"/>
      <c r="BC6" s="109">
        <v>1</v>
      </c>
      <c r="BD6" s="109"/>
      <c r="BE6" s="110">
        <v>6</v>
      </c>
      <c r="BF6" s="111">
        <f>IF(P6=0,"",IF(BE6=0,"",(BE6/P6)))</f>
        <v>0.31578947368421</v>
      </c>
      <c r="BG6" s="110">
        <v>1</v>
      </c>
      <c r="BH6" s="112">
        <f>IFERROR(BG6/BE6,"-")</f>
        <v>0.16666666666667</v>
      </c>
      <c r="BI6" s="113">
        <v>5000</v>
      </c>
      <c r="BJ6" s="114">
        <f>IFERROR(BI6/BE6,"-")</f>
        <v>833.33333333333</v>
      </c>
      <c r="BK6" s="115">
        <v>1</v>
      </c>
      <c r="BL6" s="115"/>
      <c r="BM6" s="115"/>
      <c r="BN6" s="117">
        <v>6</v>
      </c>
      <c r="BO6" s="118">
        <f>IF(P6=0,"",IF(BN6=0,"",(BN6/P6)))</f>
        <v>0.31578947368421</v>
      </c>
      <c r="BP6" s="119">
        <v>2</v>
      </c>
      <c r="BQ6" s="120">
        <f>IFERROR(BP6/BN6,"-")</f>
        <v>0.33333333333333</v>
      </c>
      <c r="BR6" s="121">
        <v>12000</v>
      </c>
      <c r="BS6" s="122">
        <f>IFERROR(BR6/BN6,"-")</f>
        <v>2000</v>
      </c>
      <c r="BT6" s="123">
        <v>1</v>
      </c>
      <c r="BU6" s="123"/>
      <c r="BV6" s="123">
        <v>1</v>
      </c>
      <c r="BW6" s="124">
        <v>2</v>
      </c>
      <c r="BX6" s="125">
        <f>IF(P6=0,"",IF(BW6=0,"",(BW6/P6)))</f>
        <v>0.10526315789474</v>
      </c>
      <c r="BY6" s="126">
        <v>2</v>
      </c>
      <c r="BZ6" s="127">
        <f>IFERROR(BY6/BW6,"-")</f>
        <v>1</v>
      </c>
      <c r="CA6" s="128">
        <v>43000</v>
      </c>
      <c r="CB6" s="129">
        <f>IFERROR(CA6/BW6,"-")</f>
        <v>21500</v>
      </c>
      <c r="CC6" s="130">
        <v>1</v>
      </c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7</v>
      </c>
      <c r="CP6" s="139">
        <v>101000</v>
      </c>
      <c r="CQ6" s="139">
        <v>40000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69</v>
      </c>
      <c r="C7" s="189"/>
      <c r="D7" s="189" t="s">
        <v>63</v>
      </c>
      <c r="E7" s="189" t="s">
        <v>70</v>
      </c>
      <c r="F7" s="189" t="s">
        <v>65</v>
      </c>
      <c r="G7" s="88" t="s">
        <v>71</v>
      </c>
      <c r="H7" s="88" t="s">
        <v>67</v>
      </c>
      <c r="I7" s="190" t="s">
        <v>68</v>
      </c>
      <c r="J7" s="180"/>
      <c r="K7" s="79">
        <v>25</v>
      </c>
      <c r="L7" s="79">
        <v>0</v>
      </c>
      <c r="M7" s="79">
        <v>111</v>
      </c>
      <c r="N7" s="89">
        <v>10</v>
      </c>
      <c r="O7" s="90">
        <v>0</v>
      </c>
      <c r="P7" s="91">
        <f>N7+O7</f>
        <v>10</v>
      </c>
      <c r="Q7" s="80">
        <f>IFERROR(P7/M7,"-")</f>
        <v>0.09009009009009</v>
      </c>
      <c r="R7" s="79">
        <v>0</v>
      </c>
      <c r="S7" s="79">
        <v>5</v>
      </c>
      <c r="T7" s="80">
        <f>IFERROR(R7/(P7),"-")</f>
        <v>0</v>
      </c>
      <c r="U7" s="186"/>
      <c r="V7" s="82">
        <v>1</v>
      </c>
      <c r="W7" s="80">
        <f>IF(P7=0,"-",V7/P7)</f>
        <v>0.1</v>
      </c>
      <c r="X7" s="185">
        <v>5000</v>
      </c>
      <c r="Y7" s="186">
        <f>IFERROR(X7/P7,"-")</f>
        <v>500</v>
      </c>
      <c r="Z7" s="186">
        <f>IFERROR(X7/V7,"-")</f>
        <v>5000</v>
      </c>
      <c r="AA7" s="180"/>
      <c r="AB7" s="83"/>
      <c r="AC7" s="77"/>
      <c r="AD7" s="92">
        <v>1</v>
      </c>
      <c r="AE7" s="93">
        <f>IF(P7=0,"",IF(AD7=0,"",(AD7/P7)))</f>
        <v>0.1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</v>
      </c>
      <c r="AN7" s="99">
        <f>IF(P7=0,"",IF(AM7=0,"",(AM7/P7)))</f>
        <v>0.1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3</v>
      </c>
      <c r="BF7" s="111">
        <f>IF(P7=0,"",IF(BE7=0,"",(BE7/P7)))</f>
        <v>0.3</v>
      </c>
      <c r="BG7" s="110">
        <v>1</v>
      </c>
      <c r="BH7" s="112">
        <f>IFERROR(BG7/BE7,"-")</f>
        <v>0.33333333333333</v>
      </c>
      <c r="BI7" s="113">
        <v>5000</v>
      </c>
      <c r="BJ7" s="114">
        <f>IFERROR(BI7/BE7,"-")</f>
        <v>1666.6666666667</v>
      </c>
      <c r="BK7" s="115">
        <v>1</v>
      </c>
      <c r="BL7" s="115"/>
      <c r="BM7" s="115"/>
      <c r="BN7" s="117">
        <v>1</v>
      </c>
      <c r="BO7" s="118">
        <f>IF(P7=0,"",IF(BN7=0,"",(BN7/P7)))</f>
        <v>0.1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3</v>
      </c>
      <c r="BX7" s="125">
        <f>IF(P7=0,"",IF(BW7=0,"",(BW7/P7)))</f>
        <v>0.3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5000</v>
      </c>
      <c r="CQ7" s="139">
        <v>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72</v>
      </c>
      <c r="C8" s="189"/>
      <c r="D8" s="189" t="s">
        <v>63</v>
      </c>
      <c r="E8" s="189" t="s">
        <v>64</v>
      </c>
      <c r="F8" s="189" t="s">
        <v>65</v>
      </c>
      <c r="G8" s="88" t="s">
        <v>73</v>
      </c>
      <c r="H8" s="88" t="s">
        <v>67</v>
      </c>
      <c r="I8" s="190" t="s">
        <v>68</v>
      </c>
      <c r="J8" s="180"/>
      <c r="K8" s="79">
        <v>17</v>
      </c>
      <c r="L8" s="79">
        <v>0</v>
      </c>
      <c r="M8" s="79">
        <v>45</v>
      </c>
      <c r="N8" s="89">
        <v>8</v>
      </c>
      <c r="O8" s="90">
        <v>0</v>
      </c>
      <c r="P8" s="91">
        <f>N8+O8</f>
        <v>8</v>
      </c>
      <c r="Q8" s="80">
        <f>IFERROR(P8/M8,"-")</f>
        <v>0.17777777777778</v>
      </c>
      <c r="R8" s="79">
        <v>2</v>
      </c>
      <c r="S8" s="79">
        <v>2</v>
      </c>
      <c r="T8" s="80">
        <f>IFERROR(R8/(P8),"-")</f>
        <v>0.25</v>
      </c>
      <c r="U8" s="186"/>
      <c r="V8" s="82">
        <v>2</v>
      </c>
      <c r="W8" s="80">
        <f>IF(P8=0,"-",V8/P8)</f>
        <v>0.25</v>
      </c>
      <c r="X8" s="185">
        <v>125000</v>
      </c>
      <c r="Y8" s="186">
        <f>IFERROR(X8/P8,"-")</f>
        <v>15625</v>
      </c>
      <c r="Z8" s="186">
        <f>IFERROR(X8/V8,"-")</f>
        <v>62500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0.25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2</v>
      </c>
      <c r="BO8" s="118">
        <f>IF(P8=0,"",IF(BN8=0,"",(BN8/P8)))</f>
        <v>0.25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4</v>
      </c>
      <c r="BX8" s="125">
        <f>IF(P8=0,"",IF(BW8=0,"",(BW8/P8)))</f>
        <v>0.5</v>
      </c>
      <c r="BY8" s="126">
        <v>2</v>
      </c>
      <c r="BZ8" s="127">
        <f>IFERROR(BY8/BW8,"-")</f>
        <v>0.5</v>
      </c>
      <c r="CA8" s="128">
        <v>125000</v>
      </c>
      <c r="CB8" s="129">
        <f>IFERROR(CA8/BW8,"-")</f>
        <v>31250</v>
      </c>
      <c r="CC8" s="130"/>
      <c r="CD8" s="130"/>
      <c r="CE8" s="130">
        <v>2</v>
      </c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125000</v>
      </c>
      <c r="CQ8" s="139">
        <v>110000</v>
      </c>
      <c r="CR8" s="139"/>
      <c r="CS8" s="140" t="str">
        <f>IF(AND(CQ8=0,CR8=0),"",IF(AND(CQ8&lt;=100000,CR8&lt;=100000),"",IF(CQ8/CP8&gt;0.7,"男高",IF(CR8/CP8&gt;0.7,"女高",""))))</f>
        <v>男高</v>
      </c>
    </row>
    <row r="9" spans="1:98">
      <c r="A9" s="78"/>
      <c r="B9" s="189" t="s">
        <v>74</v>
      </c>
      <c r="C9" s="189"/>
      <c r="D9" s="189" t="s">
        <v>63</v>
      </c>
      <c r="E9" s="189" t="s">
        <v>70</v>
      </c>
      <c r="F9" s="189" t="s">
        <v>65</v>
      </c>
      <c r="G9" s="88" t="s">
        <v>75</v>
      </c>
      <c r="H9" s="88" t="s">
        <v>67</v>
      </c>
      <c r="I9" s="190" t="s">
        <v>68</v>
      </c>
      <c r="J9" s="180"/>
      <c r="K9" s="79">
        <v>9</v>
      </c>
      <c r="L9" s="79">
        <v>0</v>
      </c>
      <c r="M9" s="79">
        <v>43</v>
      </c>
      <c r="N9" s="89">
        <v>4</v>
      </c>
      <c r="O9" s="90">
        <v>0</v>
      </c>
      <c r="P9" s="91">
        <f>N9+O9</f>
        <v>4</v>
      </c>
      <c r="Q9" s="80">
        <f>IFERROR(P9/M9,"-")</f>
        <v>0.093023255813953</v>
      </c>
      <c r="R9" s="79">
        <v>2</v>
      </c>
      <c r="S9" s="79">
        <v>2</v>
      </c>
      <c r="T9" s="80">
        <f>IFERROR(R9/(P9),"-")</f>
        <v>0.5</v>
      </c>
      <c r="U9" s="186"/>
      <c r="V9" s="82">
        <v>2</v>
      </c>
      <c r="W9" s="80">
        <f>IF(P9=0,"-",V9/P9)</f>
        <v>0.5</v>
      </c>
      <c r="X9" s="185">
        <v>7000</v>
      </c>
      <c r="Y9" s="186">
        <f>IFERROR(X9/P9,"-")</f>
        <v>1750</v>
      </c>
      <c r="Z9" s="186">
        <f>IFERROR(X9/V9,"-")</f>
        <v>3500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>
        <v>2</v>
      </c>
      <c r="BO9" s="118">
        <f>IF(P9=0,"",IF(BN9=0,"",(BN9/P9)))</f>
        <v>0.5</v>
      </c>
      <c r="BP9" s="119">
        <v>1</v>
      </c>
      <c r="BQ9" s="120">
        <f>IFERROR(BP9/BN9,"-")</f>
        <v>0.5</v>
      </c>
      <c r="BR9" s="121">
        <v>4000</v>
      </c>
      <c r="BS9" s="122">
        <f>IFERROR(BR9/BN9,"-")</f>
        <v>2000</v>
      </c>
      <c r="BT9" s="123"/>
      <c r="BU9" s="123">
        <v>1</v>
      </c>
      <c r="BV9" s="123"/>
      <c r="BW9" s="124">
        <v>2</v>
      </c>
      <c r="BX9" s="125">
        <f>IF(P9=0,"",IF(BW9=0,"",(BW9/P9)))</f>
        <v>0.5</v>
      </c>
      <c r="BY9" s="126">
        <v>1</v>
      </c>
      <c r="BZ9" s="127">
        <f>IFERROR(BY9/BW9,"-")</f>
        <v>0.5</v>
      </c>
      <c r="CA9" s="128">
        <v>3000</v>
      </c>
      <c r="CB9" s="129">
        <f>IFERROR(CA9/BW9,"-")</f>
        <v>1500</v>
      </c>
      <c r="CC9" s="130">
        <v>1</v>
      </c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2</v>
      </c>
      <c r="CP9" s="139">
        <v>7000</v>
      </c>
      <c r="CQ9" s="139">
        <v>4000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76</v>
      </c>
      <c r="C10" s="189"/>
      <c r="D10" s="189" t="s">
        <v>77</v>
      </c>
      <c r="E10" s="189" t="s">
        <v>77</v>
      </c>
      <c r="F10" s="189" t="s">
        <v>78</v>
      </c>
      <c r="G10" s="88" t="s">
        <v>79</v>
      </c>
      <c r="H10" s="88"/>
      <c r="I10" s="88"/>
      <c r="J10" s="180"/>
      <c r="K10" s="79">
        <v>260</v>
      </c>
      <c r="L10" s="79">
        <v>148</v>
      </c>
      <c r="M10" s="79">
        <v>66</v>
      </c>
      <c r="N10" s="89">
        <v>46</v>
      </c>
      <c r="O10" s="90">
        <v>0</v>
      </c>
      <c r="P10" s="91">
        <f>N10+O10</f>
        <v>46</v>
      </c>
      <c r="Q10" s="80">
        <f>IFERROR(P10/M10,"-")</f>
        <v>0.6969696969697</v>
      </c>
      <c r="R10" s="79">
        <v>8</v>
      </c>
      <c r="S10" s="79">
        <v>13</v>
      </c>
      <c r="T10" s="80">
        <f>IFERROR(R10/(P10),"-")</f>
        <v>0.17391304347826</v>
      </c>
      <c r="U10" s="186"/>
      <c r="V10" s="82">
        <v>14</v>
      </c>
      <c r="W10" s="80">
        <f>IF(P10=0,"-",V10/P10)</f>
        <v>0.30434782608696</v>
      </c>
      <c r="X10" s="185">
        <v>1272000</v>
      </c>
      <c r="Y10" s="186">
        <f>IFERROR(X10/P10,"-")</f>
        <v>27652.173913043</v>
      </c>
      <c r="Z10" s="186">
        <f>IFERROR(X10/V10,"-")</f>
        <v>90857.142857143</v>
      </c>
      <c r="AA10" s="180"/>
      <c r="AB10" s="83"/>
      <c r="AC10" s="77"/>
      <c r="AD10" s="92">
        <v>4</v>
      </c>
      <c r="AE10" s="93">
        <f>IF(P10=0,"",IF(AD10=0,"",(AD10/P10)))</f>
        <v>0.08695652173913</v>
      </c>
      <c r="AF10" s="92"/>
      <c r="AG10" s="94">
        <f>IFERROR(AF10/AD10,"-")</f>
        <v>0</v>
      </c>
      <c r="AH10" s="95"/>
      <c r="AI10" s="96">
        <f>IFERROR(AH10/AD10,"-")</f>
        <v>0</v>
      </c>
      <c r="AJ10" s="97"/>
      <c r="AK10" s="97"/>
      <c r="AL10" s="97"/>
      <c r="AM10" s="98">
        <v>2</v>
      </c>
      <c r="AN10" s="99">
        <f>IF(P10=0,"",IF(AM10=0,"",(AM10/P10)))</f>
        <v>0.043478260869565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2</v>
      </c>
      <c r="AW10" s="105">
        <f>IF(P10=0,"",IF(AV10=0,"",(AV10/P10)))</f>
        <v>0.043478260869565</v>
      </c>
      <c r="AX10" s="104">
        <v>1</v>
      </c>
      <c r="AY10" s="106">
        <f>IFERROR(AX10/AV10,"-")</f>
        <v>0.5</v>
      </c>
      <c r="AZ10" s="107">
        <v>3000</v>
      </c>
      <c r="BA10" s="108">
        <f>IFERROR(AZ10/AV10,"-")</f>
        <v>1500</v>
      </c>
      <c r="BB10" s="109">
        <v>1</v>
      </c>
      <c r="BC10" s="109"/>
      <c r="BD10" s="109"/>
      <c r="BE10" s="110">
        <v>8</v>
      </c>
      <c r="BF10" s="111">
        <f>IF(P10=0,"",IF(BE10=0,"",(BE10/P10)))</f>
        <v>0.17391304347826</v>
      </c>
      <c r="BG10" s="110">
        <v>2</v>
      </c>
      <c r="BH10" s="112">
        <f>IFERROR(BG10/BE10,"-")</f>
        <v>0.25</v>
      </c>
      <c r="BI10" s="113">
        <v>10000</v>
      </c>
      <c r="BJ10" s="114">
        <f>IFERROR(BI10/BE10,"-")</f>
        <v>1250</v>
      </c>
      <c r="BK10" s="115">
        <v>2</v>
      </c>
      <c r="BL10" s="115"/>
      <c r="BM10" s="115"/>
      <c r="BN10" s="117">
        <v>17</v>
      </c>
      <c r="BO10" s="118">
        <f>IF(P10=0,"",IF(BN10=0,"",(BN10/P10)))</f>
        <v>0.3695652173913</v>
      </c>
      <c r="BP10" s="119">
        <v>8</v>
      </c>
      <c r="BQ10" s="120">
        <f>IFERROR(BP10/BN10,"-")</f>
        <v>0.47058823529412</v>
      </c>
      <c r="BR10" s="121">
        <v>1169000</v>
      </c>
      <c r="BS10" s="122">
        <f>IFERROR(BR10/BN10,"-")</f>
        <v>68764.705882353</v>
      </c>
      <c r="BT10" s="123">
        <v>2</v>
      </c>
      <c r="BU10" s="123"/>
      <c r="BV10" s="123">
        <v>6</v>
      </c>
      <c r="BW10" s="124">
        <v>10</v>
      </c>
      <c r="BX10" s="125">
        <f>IF(P10=0,"",IF(BW10=0,"",(BW10/P10)))</f>
        <v>0.21739130434783</v>
      </c>
      <c r="BY10" s="126">
        <v>2</v>
      </c>
      <c r="BZ10" s="127">
        <f>IFERROR(BY10/BW10,"-")</f>
        <v>0.2</v>
      </c>
      <c r="CA10" s="128">
        <v>135000</v>
      </c>
      <c r="CB10" s="129">
        <f>IFERROR(CA10/BW10,"-")</f>
        <v>13500</v>
      </c>
      <c r="CC10" s="130"/>
      <c r="CD10" s="130"/>
      <c r="CE10" s="130">
        <v>2</v>
      </c>
      <c r="CF10" s="131">
        <v>3</v>
      </c>
      <c r="CG10" s="132">
        <f>IF(P10=0,"",IF(CF10=0,"",(CF10/P10)))</f>
        <v>0.065217391304348</v>
      </c>
      <c r="CH10" s="133">
        <v>1</v>
      </c>
      <c r="CI10" s="134">
        <f>IFERROR(CH10/CF10,"-")</f>
        <v>0.33333333333333</v>
      </c>
      <c r="CJ10" s="135">
        <v>5000</v>
      </c>
      <c r="CK10" s="136">
        <f>IFERROR(CJ10/CF10,"-")</f>
        <v>1666.6666666667</v>
      </c>
      <c r="CL10" s="137">
        <v>1</v>
      </c>
      <c r="CM10" s="137"/>
      <c r="CN10" s="137"/>
      <c r="CO10" s="138">
        <v>14</v>
      </c>
      <c r="CP10" s="139">
        <v>1272000</v>
      </c>
      <c r="CQ10" s="139">
        <v>1000000</v>
      </c>
      <c r="CR10" s="139"/>
      <c r="CS10" s="140" t="str">
        <f>IF(AND(CQ10=0,CR10=0),"",IF(AND(CQ10&lt;=100000,CR10&lt;=100000),"",IF(CQ10/CP10&gt;0.7,"男高",IF(CR10/CP10&gt;0.7,"女高",""))))</f>
        <v>男高</v>
      </c>
    </row>
    <row r="11" spans="1:98">
      <c r="A11" s="78">
        <f>AB11</f>
        <v>2.5219298245614</v>
      </c>
      <c r="B11" s="189" t="s">
        <v>80</v>
      </c>
      <c r="C11" s="189"/>
      <c r="D11" s="189" t="s">
        <v>81</v>
      </c>
      <c r="E11" s="189" t="s">
        <v>82</v>
      </c>
      <c r="F11" s="189" t="s">
        <v>65</v>
      </c>
      <c r="G11" s="88" t="s">
        <v>83</v>
      </c>
      <c r="H11" s="88" t="s">
        <v>67</v>
      </c>
      <c r="I11" s="191" t="s">
        <v>84</v>
      </c>
      <c r="J11" s="180">
        <v>684000</v>
      </c>
      <c r="K11" s="79">
        <v>19</v>
      </c>
      <c r="L11" s="79">
        <v>0</v>
      </c>
      <c r="M11" s="79">
        <v>70</v>
      </c>
      <c r="N11" s="89">
        <v>7</v>
      </c>
      <c r="O11" s="90">
        <v>0</v>
      </c>
      <c r="P11" s="91">
        <f>N11+O11</f>
        <v>7</v>
      </c>
      <c r="Q11" s="80">
        <f>IFERROR(P11/M11,"-")</f>
        <v>0.1</v>
      </c>
      <c r="R11" s="79">
        <v>0</v>
      </c>
      <c r="S11" s="79">
        <v>1</v>
      </c>
      <c r="T11" s="80">
        <f>IFERROR(R11/(P11),"-")</f>
        <v>0</v>
      </c>
      <c r="U11" s="186">
        <f>IFERROR(J11/SUM(N11:O16),"-")</f>
        <v>22800</v>
      </c>
      <c r="V11" s="82">
        <v>0</v>
      </c>
      <c r="W11" s="80">
        <f>IF(P11=0,"-",V11/P11)</f>
        <v>0</v>
      </c>
      <c r="X11" s="185">
        <v>0</v>
      </c>
      <c r="Y11" s="186">
        <f>IFERROR(X11/P11,"-")</f>
        <v>0</v>
      </c>
      <c r="Z11" s="186" t="str">
        <f>IFERROR(X11/V11,"-")</f>
        <v>-</v>
      </c>
      <c r="AA11" s="180">
        <f>SUM(X11:X16)-SUM(J11:J16)</f>
        <v>1041000</v>
      </c>
      <c r="AB11" s="83">
        <f>SUM(X11:X16)/SUM(J11:J16)</f>
        <v>2.5219298245614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0.14285714285714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1</v>
      </c>
      <c r="BF11" s="111">
        <f>IF(P11=0,"",IF(BE11=0,"",(BE11/P11)))</f>
        <v>0.14285714285714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4</v>
      </c>
      <c r="BO11" s="118">
        <f>IF(P11=0,"",IF(BN11=0,"",(BN11/P11)))</f>
        <v>0.57142857142857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1</v>
      </c>
      <c r="BX11" s="125">
        <f>IF(P11=0,"",IF(BW11=0,"",(BW11/P11)))</f>
        <v>0.14285714285714</v>
      </c>
      <c r="BY11" s="126"/>
      <c r="BZ11" s="127">
        <f>IFERROR(BY11/BW11,"-")</f>
        <v>0</v>
      </c>
      <c r="CA11" s="128"/>
      <c r="CB11" s="129">
        <f>IFERROR(CA11/BW11,"-")</f>
        <v>0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85</v>
      </c>
      <c r="C12" s="189"/>
      <c r="D12" s="189" t="s">
        <v>81</v>
      </c>
      <c r="E12" s="189" t="s">
        <v>82</v>
      </c>
      <c r="F12" s="189" t="s">
        <v>78</v>
      </c>
      <c r="G12" s="88"/>
      <c r="H12" s="88"/>
      <c r="I12" s="88"/>
      <c r="J12" s="180"/>
      <c r="K12" s="79">
        <v>48</v>
      </c>
      <c r="L12" s="79">
        <v>33</v>
      </c>
      <c r="M12" s="79">
        <v>17</v>
      </c>
      <c r="N12" s="89">
        <v>10</v>
      </c>
      <c r="O12" s="90">
        <v>0</v>
      </c>
      <c r="P12" s="91">
        <f>N12+O12</f>
        <v>10</v>
      </c>
      <c r="Q12" s="80">
        <f>IFERROR(P12/M12,"-")</f>
        <v>0.58823529411765</v>
      </c>
      <c r="R12" s="79">
        <v>3</v>
      </c>
      <c r="S12" s="79">
        <v>2</v>
      </c>
      <c r="T12" s="80">
        <f>IFERROR(R12/(P12),"-")</f>
        <v>0.3</v>
      </c>
      <c r="U12" s="186"/>
      <c r="V12" s="82">
        <v>4</v>
      </c>
      <c r="W12" s="80">
        <f>IF(P12=0,"-",V12/P12)</f>
        <v>0.4</v>
      </c>
      <c r="X12" s="185">
        <v>1631000</v>
      </c>
      <c r="Y12" s="186">
        <f>IFERROR(X12/P12,"-")</f>
        <v>163100</v>
      </c>
      <c r="Z12" s="186">
        <f>IFERROR(X12/V12,"-")</f>
        <v>407750</v>
      </c>
      <c r="AA12" s="180"/>
      <c r="AB12" s="83"/>
      <c r="AC12" s="77"/>
      <c r="AD12" s="92">
        <v>1</v>
      </c>
      <c r="AE12" s="93">
        <f>IF(P12=0,"",IF(AD12=0,"",(AD12/P12)))</f>
        <v>0.1</v>
      </c>
      <c r="AF12" s="92"/>
      <c r="AG12" s="94">
        <f>IFERROR(AF12/AD12,"-")</f>
        <v>0</v>
      </c>
      <c r="AH12" s="95"/>
      <c r="AI12" s="96">
        <f>IFERROR(AH12/AD12,"-")</f>
        <v>0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0.1</v>
      </c>
      <c r="BG12" s="110">
        <v>1</v>
      </c>
      <c r="BH12" s="112">
        <f>IFERROR(BG12/BE12,"-")</f>
        <v>1</v>
      </c>
      <c r="BI12" s="113">
        <v>5000</v>
      </c>
      <c r="BJ12" s="114">
        <f>IFERROR(BI12/BE12,"-")</f>
        <v>5000</v>
      </c>
      <c r="BK12" s="115"/>
      <c r="BL12" s="115">
        <v>1</v>
      </c>
      <c r="BM12" s="115"/>
      <c r="BN12" s="117">
        <v>3</v>
      </c>
      <c r="BO12" s="118">
        <f>IF(P12=0,"",IF(BN12=0,"",(BN12/P12)))</f>
        <v>0.3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2</v>
      </c>
      <c r="BX12" s="125">
        <f>IF(P12=0,"",IF(BW12=0,"",(BW12/P12)))</f>
        <v>0.2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>
        <v>3</v>
      </c>
      <c r="CG12" s="132">
        <f>IF(P12=0,"",IF(CF12=0,"",(CF12/P12)))</f>
        <v>0.3</v>
      </c>
      <c r="CH12" s="133">
        <v>3</v>
      </c>
      <c r="CI12" s="134">
        <f>IFERROR(CH12/CF12,"-")</f>
        <v>1</v>
      </c>
      <c r="CJ12" s="135">
        <v>1646000</v>
      </c>
      <c r="CK12" s="136">
        <f>IFERROR(CJ12/CF12,"-")</f>
        <v>548666.66666667</v>
      </c>
      <c r="CL12" s="137">
        <v>1</v>
      </c>
      <c r="CM12" s="137"/>
      <c r="CN12" s="137">
        <v>2</v>
      </c>
      <c r="CO12" s="138">
        <v>4</v>
      </c>
      <c r="CP12" s="139">
        <v>1631000</v>
      </c>
      <c r="CQ12" s="139">
        <v>1538000</v>
      </c>
      <c r="CR12" s="139"/>
      <c r="CS12" s="140" t="str">
        <f>IF(AND(CQ12=0,CR12=0),"",IF(AND(CQ12&lt;=100000,CR12&lt;=100000),"",IF(CQ12/CP12&gt;0.7,"男高",IF(CR12/CP12&gt;0.7,"女高",""))))</f>
        <v>男高</v>
      </c>
    </row>
    <row r="13" spans="1:98">
      <c r="A13" s="78"/>
      <c r="B13" s="189" t="s">
        <v>86</v>
      </c>
      <c r="C13" s="189"/>
      <c r="D13" s="189" t="s">
        <v>87</v>
      </c>
      <c r="E13" s="189" t="s">
        <v>88</v>
      </c>
      <c r="F13" s="189" t="s">
        <v>65</v>
      </c>
      <c r="G13" s="88" t="s">
        <v>89</v>
      </c>
      <c r="H13" s="88" t="s">
        <v>90</v>
      </c>
      <c r="I13" s="190" t="s">
        <v>91</v>
      </c>
      <c r="J13" s="180"/>
      <c r="K13" s="79">
        <v>4</v>
      </c>
      <c r="L13" s="79">
        <v>0</v>
      </c>
      <c r="M13" s="79">
        <v>24</v>
      </c>
      <c r="N13" s="89">
        <v>2</v>
      </c>
      <c r="O13" s="90">
        <v>0</v>
      </c>
      <c r="P13" s="91">
        <f>N13+O13</f>
        <v>2</v>
      </c>
      <c r="Q13" s="80">
        <f>IFERROR(P13/M13,"-")</f>
        <v>0.083333333333333</v>
      </c>
      <c r="R13" s="79">
        <v>0</v>
      </c>
      <c r="S13" s="79">
        <v>2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0.5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1</v>
      </c>
      <c r="BF13" s="111">
        <f>IF(P13=0,"",IF(BE13=0,"",(BE13/P13)))</f>
        <v>0.5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92</v>
      </c>
      <c r="C14" s="189"/>
      <c r="D14" s="189" t="s">
        <v>87</v>
      </c>
      <c r="E14" s="189" t="s">
        <v>88</v>
      </c>
      <c r="F14" s="189" t="s">
        <v>78</v>
      </c>
      <c r="G14" s="88"/>
      <c r="H14" s="88"/>
      <c r="I14" s="88"/>
      <c r="J14" s="180"/>
      <c r="K14" s="79">
        <v>23</v>
      </c>
      <c r="L14" s="79">
        <v>20</v>
      </c>
      <c r="M14" s="79">
        <v>9</v>
      </c>
      <c r="N14" s="89">
        <v>5</v>
      </c>
      <c r="O14" s="90">
        <v>0</v>
      </c>
      <c r="P14" s="91">
        <f>N14+O14</f>
        <v>5</v>
      </c>
      <c r="Q14" s="80">
        <f>IFERROR(P14/M14,"-")</f>
        <v>0.55555555555556</v>
      </c>
      <c r="R14" s="79">
        <v>1</v>
      </c>
      <c r="S14" s="79">
        <v>2</v>
      </c>
      <c r="T14" s="80">
        <f>IFERROR(R14/(P14),"-")</f>
        <v>0.2</v>
      </c>
      <c r="U14" s="186"/>
      <c r="V14" s="82">
        <v>2</v>
      </c>
      <c r="W14" s="80">
        <f>IF(P14=0,"-",V14/P14)</f>
        <v>0.4</v>
      </c>
      <c r="X14" s="185">
        <v>94000</v>
      </c>
      <c r="Y14" s="186">
        <f>IFERROR(X14/P14,"-")</f>
        <v>18800</v>
      </c>
      <c r="Z14" s="186">
        <f>IFERROR(X14/V14,"-")</f>
        <v>47000</v>
      </c>
      <c r="AA14" s="180"/>
      <c r="AB14" s="83"/>
      <c r="AC14" s="77"/>
      <c r="AD14" s="92">
        <v>1</v>
      </c>
      <c r="AE14" s="93">
        <f>IF(P14=0,"",IF(AD14=0,"",(AD14/P14)))</f>
        <v>0.2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0.2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3</v>
      </c>
      <c r="BO14" s="118">
        <f>IF(P14=0,"",IF(BN14=0,"",(BN14/P14)))</f>
        <v>0.6</v>
      </c>
      <c r="BP14" s="119">
        <v>2</v>
      </c>
      <c r="BQ14" s="120">
        <f>IFERROR(BP14/BN14,"-")</f>
        <v>0.66666666666667</v>
      </c>
      <c r="BR14" s="121">
        <v>94000</v>
      </c>
      <c r="BS14" s="122">
        <f>IFERROR(BR14/BN14,"-")</f>
        <v>31333.333333333</v>
      </c>
      <c r="BT14" s="123">
        <v>1</v>
      </c>
      <c r="BU14" s="123"/>
      <c r="BV14" s="123">
        <v>1</v>
      </c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2</v>
      </c>
      <c r="CP14" s="139">
        <v>94000</v>
      </c>
      <c r="CQ14" s="139">
        <v>93000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93</v>
      </c>
      <c r="C15" s="189"/>
      <c r="D15" s="189" t="s">
        <v>94</v>
      </c>
      <c r="E15" s="189" t="s">
        <v>95</v>
      </c>
      <c r="F15" s="189" t="s">
        <v>65</v>
      </c>
      <c r="G15" s="88" t="s">
        <v>89</v>
      </c>
      <c r="H15" s="88" t="s">
        <v>90</v>
      </c>
      <c r="I15" s="191" t="s">
        <v>96</v>
      </c>
      <c r="J15" s="180"/>
      <c r="K15" s="79">
        <v>7</v>
      </c>
      <c r="L15" s="79">
        <v>0</v>
      </c>
      <c r="M15" s="79">
        <v>49</v>
      </c>
      <c r="N15" s="89">
        <v>3</v>
      </c>
      <c r="O15" s="90">
        <v>0</v>
      </c>
      <c r="P15" s="91">
        <f>N15+O15</f>
        <v>3</v>
      </c>
      <c r="Q15" s="80">
        <f>IFERROR(P15/M15,"-")</f>
        <v>0.061224489795918</v>
      </c>
      <c r="R15" s="79">
        <v>0</v>
      </c>
      <c r="S15" s="79">
        <v>2</v>
      </c>
      <c r="T15" s="80">
        <f>IFERROR(R15/(P15),"-")</f>
        <v>0</v>
      </c>
      <c r="U15" s="186"/>
      <c r="V15" s="82">
        <v>0</v>
      </c>
      <c r="W15" s="80">
        <f>IF(P15=0,"-",V15/P15)</f>
        <v>0</v>
      </c>
      <c r="X15" s="185">
        <v>0</v>
      </c>
      <c r="Y15" s="186">
        <f>IFERROR(X15/P15,"-")</f>
        <v>0</v>
      </c>
      <c r="Z15" s="186" t="str">
        <f>IFERROR(X15/V15,"-")</f>
        <v>-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0.33333333333333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2</v>
      </c>
      <c r="BO15" s="118">
        <f>IF(P15=0,"",IF(BN15=0,"",(BN15/P15)))</f>
        <v>0.66666666666667</v>
      </c>
      <c r="BP15" s="119"/>
      <c r="BQ15" s="120">
        <f>IFERROR(BP15/BN15,"-")</f>
        <v>0</v>
      </c>
      <c r="BR15" s="121"/>
      <c r="BS15" s="122">
        <f>IFERROR(BR15/BN15,"-")</f>
        <v>0</v>
      </c>
      <c r="BT15" s="123"/>
      <c r="BU15" s="123"/>
      <c r="BV15" s="123"/>
      <c r="BW15" s="124"/>
      <c r="BX15" s="125">
        <f>IF(P15=0,"",IF(BW15=0,"",(BW15/P15)))</f>
        <v>0</v>
      </c>
      <c r="BY15" s="126"/>
      <c r="BZ15" s="127" t="str">
        <f>IFERROR(BY15/BW15,"-")</f>
        <v>-</v>
      </c>
      <c r="CA15" s="128"/>
      <c r="CB15" s="129" t="str">
        <f>IFERROR(CA15/BW15,"-")</f>
        <v>-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97</v>
      </c>
      <c r="C16" s="189"/>
      <c r="D16" s="189" t="s">
        <v>94</v>
      </c>
      <c r="E16" s="189" t="s">
        <v>95</v>
      </c>
      <c r="F16" s="189" t="s">
        <v>78</v>
      </c>
      <c r="G16" s="88"/>
      <c r="H16" s="88"/>
      <c r="I16" s="88"/>
      <c r="J16" s="180"/>
      <c r="K16" s="79">
        <v>94</v>
      </c>
      <c r="L16" s="79">
        <v>15</v>
      </c>
      <c r="M16" s="79">
        <v>13</v>
      </c>
      <c r="N16" s="89">
        <v>3</v>
      </c>
      <c r="O16" s="90">
        <v>0</v>
      </c>
      <c r="P16" s="91">
        <f>N16+O16</f>
        <v>3</v>
      </c>
      <c r="Q16" s="80">
        <f>IFERROR(P16/M16,"-")</f>
        <v>0.23076923076923</v>
      </c>
      <c r="R16" s="79">
        <v>0</v>
      </c>
      <c r="S16" s="79">
        <v>0</v>
      </c>
      <c r="T16" s="80">
        <f>IFERROR(R16/(P16),"-")</f>
        <v>0</v>
      </c>
      <c r="U16" s="186"/>
      <c r="V16" s="82">
        <v>0</v>
      </c>
      <c r="W16" s="80">
        <f>IF(P16=0,"-",V16/P16)</f>
        <v>0</v>
      </c>
      <c r="X16" s="185">
        <v>0</v>
      </c>
      <c r="Y16" s="186">
        <f>IFERROR(X16/P16,"-")</f>
        <v>0</v>
      </c>
      <c r="Z16" s="186" t="str">
        <f>IFERROR(X16/V16,"-")</f>
        <v>-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1</v>
      </c>
      <c r="BO16" s="118">
        <f>IF(P16=0,"",IF(BN16=0,"",(BN16/P16)))</f>
        <v>0.33333333333333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1</v>
      </c>
      <c r="BX16" s="125">
        <f>IF(P16=0,"",IF(BW16=0,"",(BW16/P16)))</f>
        <v>0.33333333333333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>
        <v>1</v>
      </c>
      <c r="CG16" s="132">
        <f>IF(P16=0,"",IF(CF16=0,"",(CF16/P16)))</f>
        <v>0.33333333333333</v>
      </c>
      <c r="CH16" s="133"/>
      <c r="CI16" s="134">
        <f>IFERROR(CH16/CF16,"-")</f>
        <v>0</v>
      </c>
      <c r="CJ16" s="135"/>
      <c r="CK16" s="136">
        <f>IFERROR(CJ16/CF16,"-")</f>
        <v>0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3.3333333333333</v>
      </c>
      <c r="B17" s="189" t="s">
        <v>98</v>
      </c>
      <c r="C17" s="189"/>
      <c r="D17" s="189" t="s">
        <v>94</v>
      </c>
      <c r="E17" s="189" t="s">
        <v>99</v>
      </c>
      <c r="F17" s="189" t="s">
        <v>65</v>
      </c>
      <c r="G17" s="88" t="s">
        <v>100</v>
      </c>
      <c r="H17" s="88" t="s">
        <v>101</v>
      </c>
      <c r="I17" s="191" t="s">
        <v>84</v>
      </c>
      <c r="J17" s="180">
        <v>384000</v>
      </c>
      <c r="K17" s="79">
        <v>31</v>
      </c>
      <c r="L17" s="79">
        <v>0</v>
      </c>
      <c r="M17" s="79">
        <v>127</v>
      </c>
      <c r="N17" s="89">
        <v>12</v>
      </c>
      <c r="O17" s="90">
        <v>0</v>
      </c>
      <c r="P17" s="91">
        <f>N17+O17</f>
        <v>12</v>
      </c>
      <c r="Q17" s="80">
        <f>IFERROR(P17/M17,"-")</f>
        <v>0.094488188976378</v>
      </c>
      <c r="R17" s="79">
        <v>1</v>
      </c>
      <c r="S17" s="79">
        <v>5</v>
      </c>
      <c r="T17" s="80">
        <f>IFERROR(R17/(P17),"-")</f>
        <v>0.083333333333333</v>
      </c>
      <c r="U17" s="186">
        <f>IFERROR(J17/SUM(N17:O18),"-")</f>
        <v>13241.379310345</v>
      </c>
      <c r="V17" s="82">
        <v>2</v>
      </c>
      <c r="W17" s="80">
        <f>IF(P17=0,"-",V17/P17)</f>
        <v>0.16666666666667</v>
      </c>
      <c r="X17" s="185">
        <v>1209000</v>
      </c>
      <c r="Y17" s="186">
        <f>IFERROR(X17/P17,"-")</f>
        <v>100750</v>
      </c>
      <c r="Z17" s="186">
        <f>IFERROR(X17/V17,"-")</f>
        <v>604500</v>
      </c>
      <c r="AA17" s="180">
        <f>SUM(X17:X18)-SUM(J17:J18)</f>
        <v>896000</v>
      </c>
      <c r="AB17" s="83">
        <f>SUM(X17:X18)/SUM(J17:J18)</f>
        <v>3.3333333333333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>
        <v>1</v>
      </c>
      <c r="AN17" s="99">
        <f>IF(P17=0,"",IF(AM17=0,"",(AM17/P17)))</f>
        <v>0.083333333333333</v>
      </c>
      <c r="AO17" s="98"/>
      <c r="AP17" s="100">
        <f>IFERROR(AO17/AM17,"-")</f>
        <v>0</v>
      </c>
      <c r="AQ17" s="101"/>
      <c r="AR17" s="102">
        <f>IFERROR(AQ17/AM17,"-")</f>
        <v>0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0.083333333333333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6</v>
      </c>
      <c r="BO17" s="118">
        <f>IF(P17=0,"",IF(BN17=0,"",(BN17/P17)))</f>
        <v>0.5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4</v>
      </c>
      <c r="BX17" s="125">
        <f>IF(P17=0,"",IF(BW17=0,"",(BW17/P17)))</f>
        <v>0.33333333333333</v>
      </c>
      <c r="BY17" s="126">
        <v>2</v>
      </c>
      <c r="BZ17" s="127">
        <f>IFERROR(BY17/BW17,"-")</f>
        <v>0.5</v>
      </c>
      <c r="CA17" s="128">
        <v>1259000</v>
      </c>
      <c r="CB17" s="129">
        <f>IFERROR(CA17/BW17,"-")</f>
        <v>314750</v>
      </c>
      <c r="CC17" s="130"/>
      <c r="CD17" s="130"/>
      <c r="CE17" s="130">
        <v>2</v>
      </c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2</v>
      </c>
      <c r="CP17" s="139">
        <v>1209000</v>
      </c>
      <c r="CQ17" s="139">
        <v>1170000</v>
      </c>
      <c r="CR17" s="139"/>
      <c r="CS17" s="140" t="str">
        <f>IF(AND(CQ17=0,CR17=0),"",IF(AND(CQ17&lt;=100000,CR17&lt;=100000),"",IF(CQ17/CP17&gt;0.7,"男高",IF(CR17/CP17&gt;0.7,"女高",""))))</f>
        <v>男高</v>
      </c>
    </row>
    <row r="18" spans="1:98">
      <c r="A18" s="78"/>
      <c r="B18" s="189" t="s">
        <v>102</v>
      </c>
      <c r="C18" s="189"/>
      <c r="D18" s="189" t="s">
        <v>94</v>
      </c>
      <c r="E18" s="189" t="s">
        <v>99</v>
      </c>
      <c r="F18" s="189" t="s">
        <v>78</v>
      </c>
      <c r="G18" s="88"/>
      <c r="H18" s="88"/>
      <c r="I18" s="88"/>
      <c r="J18" s="180"/>
      <c r="K18" s="79">
        <v>108</v>
      </c>
      <c r="L18" s="79">
        <v>62</v>
      </c>
      <c r="M18" s="79">
        <v>14</v>
      </c>
      <c r="N18" s="89">
        <v>17</v>
      </c>
      <c r="O18" s="90">
        <v>0</v>
      </c>
      <c r="P18" s="91">
        <f>N18+O18</f>
        <v>17</v>
      </c>
      <c r="Q18" s="80">
        <f>IFERROR(P18/M18,"-")</f>
        <v>1.2142857142857</v>
      </c>
      <c r="R18" s="79">
        <v>1</v>
      </c>
      <c r="S18" s="79">
        <v>4</v>
      </c>
      <c r="T18" s="80">
        <f>IFERROR(R18/(P18),"-")</f>
        <v>0.058823529411765</v>
      </c>
      <c r="U18" s="186"/>
      <c r="V18" s="82">
        <v>4</v>
      </c>
      <c r="W18" s="80">
        <f>IF(P18=0,"-",V18/P18)</f>
        <v>0.23529411764706</v>
      </c>
      <c r="X18" s="185">
        <v>71000</v>
      </c>
      <c r="Y18" s="186">
        <f>IFERROR(X18/P18,"-")</f>
        <v>4176.4705882353</v>
      </c>
      <c r="Z18" s="186">
        <f>IFERROR(X18/V18,"-")</f>
        <v>17750</v>
      </c>
      <c r="AA18" s="180"/>
      <c r="AB18" s="83"/>
      <c r="AC18" s="77"/>
      <c r="AD18" s="92">
        <v>1</v>
      </c>
      <c r="AE18" s="93">
        <f>IF(P18=0,"",IF(AD18=0,"",(AD18/P18)))</f>
        <v>0.058823529411765</v>
      </c>
      <c r="AF18" s="92"/>
      <c r="AG18" s="94">
        <f>IFERROR(AF18/AD18,"-")</f>
        <v>0</v>
      </c>
      <c r="AH18" s="95"/>
      <c r="AI18" s="96">
        <f>IFERROR(AH18/AD18,"-")</f>
        <v>0</v>
      </c>
      <c r="AJ18" s="97"/>
      <c r="AK18" s="97"/>
      <c r="AL18" s="97"/>
      <c r="AM18" s="98">
        <v>1</v>
      </c>
      <c r="AN18" s="99">
        <f>IF(P18=0,"",IF(AM18=0,"",(AM18/P18)))</f>
        <v>0.058823529411765</v>
      </c>
      <c r="AO18" s="98"/>
      <c r="AP18" s="100">
        <f>IFERROR(AO18/AM18,"-")</f>
        <v>0</v>
      </c>
      <c r="AQ18" s="101"/>
      <c r="AR18" s="102">
        <f>IFERROR(AQ18/AM18,"-")</f>
        <v>0</v>
      </c>
      <c r="AS18" s="103"/>
      <c r="AT18" s="103"/>
      <c r="AU18" s="103"/>
      <c r="AV18" s="104">
        <v>1</v>
      </c>
      <c r="AW18" s="105">
        <f>IF(P18=0,"",IF(AV18=0,"",(AV18/P18)))</f>
        <v>0.058823529411765</v>
      </c>
      <c r="AX18" s="104"/>
      <c r="AY18" s="106">
        <f>IFERROR(AX18/AV18,"-")</f>
        <v>0</v>
      </c>
      <c r="AZ18" s="107"/>
      <c r="BA18" s="108">
        <f>IFERROR(AZ18/AV18,"-")</f>
        <v>0</v>
      </c>
      <c r="BB18" s="109"/>
      <c r="BC18" s="109"/>
      <c r="BD18" s="109"/>
      <c r="BE18" s="110">
        <v>1</v>
      </c>
      <c r="BF18" s="111">
        <f>IF(P18=0,"",IF(BE18=0,"",(BE18/P18)))</f>
        <v>0.058823529411765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5</v>
      </c>
      <c r="BO18" s="118">
        <f>IF(P18=0,"",IF(BN18=0,"",(BN18/P18)))</f>
        <v>0.29411764705882</v>
      </c>
      <c r="BP18" s="119">
        <v>1</v>
      </c>
      <c r="BQ18" s="120">
        <f>IFERROR(BP18/BN18,"-")</f>
        <v>0.2</v>
      </c>
      <c r="BR18" s="121">
        <v>3000</v>
      </c>
      <c r="BS18" s="122">
        <f>IFERROR(BR18/BN18,"-")</f>
        <v>600</v>
      </c>
      <c r="BT18" s="123">
        <v>1</v>
      </c>
      <c r="BU18" s="123"/>
      <c r="BV18" s="123"/>
      <c r="BW18" s="124">
        <v>6</v>
      </c>
      <c r="BX18" s="125">
        <f>IF(P18=0,"",IF(BW18=0,"",(BW18/P18)))</f>
        <v>0.35294117647059</v>
      </c>
      <c r="BY18" s="126">
        <v>3</v>
      </c>
      <c r="BZ18" s="127">
        <f>IFERROR(BY18/BW18,"-")</f>
        <v>0.5</v>
      </c>
      <c r="CA18" s="128">
        <v>68000</v>
      </c>
      <c r="CB18" s="129">
        <f>IFERROR(CA18/BW18,"-")</f>
        <v>11333.333333333</v>
      </c>
      <c r="CC18" s="130">
        <v>1</v>
      </c>
      <c r="CD18" s="130"/>
      <c r="CE18" s="130">
        <v>2</v>
      </c>
      <c r="CF18" s="131">
        <v>2</v>
      </c>
      <c r="CG18" s="132">
        <f>IF(P18=0,"",IF(CF18=0,"",(CF18/P18)))</f>
        <v>0.11764705882353</v>
      </c>
      <c r="CH18" s="133"/>
      <c r="CI18" s="134">
        <f>IFERROR(CH18/CF18,"-")</f>
        <v>0</v>
      </c>
      <c r="CJ18" s="135"/>
      <c r="CK18" s="136">
        <f>IFERROR(CJ18/CF18,"-")</f>
        <v>0</v>
      </c>
      <c r="CL18" s="137"/>
      <c r="CM18" s="137"/>
      <c r="CN18" s="137"/>
      <c r="CO18" s="138">
        <v>4</v>
      </c>
      <c r="CP18" s="139">
        <v>71000</v>
      </c>
      <c r="CQ18" s="139">
        <v>33000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4.2979166666667</v>
      </c>
      <c r="B19" s="189" t="s">
        <v>103</v>
      </c>
      <c r="C19" s="189"/>
      <c r="D19" s="189" t="s">
        <v>104</v>
      </c>
      <c r="E19" s="189" t="s">
        <v>105</v>
      </c>
      <c r="F19" s="189" t="s">
        <v>65</v>
      </c>
      <c r="G19" s="88" t="s">
        <v>106</v>
      </c>
      <c r="H19" s="88" t="s">
        <v>67</v>
      </c>
      <c r="I19" s="191" t="s">
        <v>96</v>
      </c>
      <c r="J19" s="180">
        <v>480000</v>
      </c>
      <c r="K19" s="79">
        <v>35</v>
      </c>
      <c r="L19" s="79">
        <v>0</v>
      </c>
      <c r="M19" s="79">
        <v>103</v>
      </c>
      <c r="N19" s="89">
        <v>11</v>
      </c>
      <c r="O19" s="90">
        <v>1</v>
      </c>
      <c r="P19" s="91">
        <f>N19+O19</f>
        <v>12</v>
      </c>
      <c r="Q19" s="80">
        <f>IFERROR(P19/M19,"-")</f>
        <v>0.11650485436893</v>
      </c>
      <c r="R19" s="79">
        <v>0</v>
      </c>
      <c r="S19" s="79">
        <v>5</v>
      </c>
      <c r="T19" s="80">
        <f>IFERROR(R19/(P19),"-")</f>
        <v>0</v>
      </c>
      <c r="U19" s="186">
        <f>IFERROR(J19/SUM(N19:O20),"-")</f>
        <v>15483.870967742</v>
      </c>
      <c r="V19" s="82">
        <v>1</v>
      </c>
      <c r="W19" s="80">
        <f>IF(P19=0,"-",V19/P19)</f>
        <v>0.083333333333333</v>
      </c>
      <c r="X19" s="185">
        <v>9000</v>
      </c>
      <c r="Y19" s="186">
        <f>IFERROR(X19/P19,"-")</f>
        <v>750</v>
      </c>
      <c r="Z19" s="186">
        <f>IFERROR(X19/V19,"-")</f>
        <v>9000</v>
      </c>
      <c r="AA19" s="180">
        <f>SUM(X19:X20)-SUM(J19:J20)</f>
        <v>1583000</v>
      </c>
      <c r="AB19" s="83">
        <f>SUM(X19:X20)/SUM(J19:J20)</f>
        <v>4.2979166666667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>
        <v>1</v>
      </c>
      <c r="AN19" s="99">
        <f>IF(P19=0,"",IF(AM19=0,"",(AM19/P19)))</f>
        <v>0.083333333333333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4</v>
      </c>
      <c r="BF19" s="111">
        <f>IF(P19=0,"",IF(BE19=0,"",(BE19/P19)))</f>
        <v>0.33333333333333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6</v>
      </c>
      <c r="BO19" s="118">
        <f>IF(P19=0,"",IF(BN19=0,"",(BN19/P19)))</f>
        <v>0.5</v>
      </c>
      <c r="BP19" s="119">
        <v>1</v>
      </c>
      <c r="BQ19" s="120">
        <f>IFERROR(BP19/BN19,"-")</f>
        <v>0.16666666666667</v>
      </c>
      <c r="BR19" s="121">
        <v>9000</v>
      </c>
      <c r="BS19" s="122">
        <f>IFERROR(BR19/BN19,"-")</f>
        <v>1500</v>
      </c>
      <c r="BT19" s="123"/>
      <c r="BU19" s="123">
        <v>1</v>
      </c>
      <c r="BV19" s="123"/>
      <c r="BW19" s="124">
        <v>1</v>
      </c>
      <c r="BX19" s="125">
        <f>IF(P19=0,"",IF(BW19=0,"",(BW19/P19)))</f>
        <v>0.083333333333333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9000</v>
      </c>
      <c r="CQ19" s="139">
        <v>9000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107</v>
      </c>
      <c r="C20" s="189"/>
      <c r="D20" s="189" t="s">
        <v>104</v>
      </c>
      <c r="E20" s="189" t="s">
        <v>105</v>
      </c>
      <c r="F20" s="189" t="s">
        <v>78</v>
      </c>
      <c r="G20" s="88"/>
      <c r="H20" s="88"/>
      <c r="I20" s="88"/>
      <c r="J20" s="180"/>
      <c r="K20" s="79">
        <v>98</v>
      </c>
      <c r="L20" s="79">
        <v>67</v>
      </c>
      <c r="M20" s="79">
        <v>13</v>
      </c>
      <c r="N20" s="89">
        <v>19</v>
      </c>
      <c r="O20" s="90">
        <v>0</v>
      </c>
      <c r="P20" s="91">
        <f>N20+O20</f>
        <v>19</v>
      </c>
      <c r="Q20" s="80">
        <f>IFERROR(P20/M20,"-")</f>
        <v>1.4615384615385</v>
      </c>
      <c r="R20" s="79">
        <v>4</v>
      </c>
      <c r="S20" s="79">
        <v>5</v>
      </c>
      <c r="T20" s="80">
        <f>IFERROR(R20/(P20),"-")</f>
        <v>0.21052631578947</v>
      </c>
      <c r="U20" s="186"/>
      <c r="V20" s="82">
        <v>5</v>
      </c>
      <c r="W20" s="80">
        <f>IF(P20=0,"-",V20/P20)</f>
        <v>0.26315789473684</v>
      </c>
      <c r="X20" s="185">
        <v>2054000</v>
      </c>
      <c r="Y20" s="186">
        <f>IFERROR(X20/P20,"-")</f>
        <v>108105.26315789</v>
      </c>
      <c r="Z20" s="186">
        <f>IFERROR(X20/V20,"-")</f>
        <v>410800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>
        <v>1</v>
      </c>
      <c r="AW20" s="105">
        <f>IF(P20=0,"",IF(AV20=0,"",(AV20/P20)))</f>
        <v>0.052631578947368</v>
      </c>
      <c r="AX20" s="104"/>
      <c r="AY20" s="106">
        <f>IFERROR(AX20/AV20,"-")</f>
        <v>0</v>
      </c>
      <c r="AZ20" s="107"/>
      <c r="BA20" s="108">
        <f>IFERROR(AZ20/AV20,"-")</f>
        <v>0</v>
      </c>
      <c r="BB20" s="109"/>
      <c r="BC20" s="109"/>
      <c r="BD20" s="109"/>
      <c r="BE20" s="110">
        <v>5</v>
      </c>
      <c r="BF20" s="111">
        <f>IF(P20=0,"",IF(BE20=0,"",(BE20/P20)))</f>
        <v>0.26315789473684</v>
      </c>
      <c r="BG20" s="110">
        <v>2</v>
      </c>
      <c r="BH20" s="112">
        <f>IFERROR(BG20/BE20,"-")</f>
        <v>0.4</v>
      </c>
      <c r="BI20" s="113">
        <v>15000</v>
      </c>
      <c r="BJ20" s="114">
        <f>IFERROR(BI20/BE20,"-")</f>
        <v>3000</v>
      </c>
      <c r="BK20" s="115"/>
      <c r="BL20" s="115">
        <v>1</v>
      </c>
      <c r="BM20" s="115">
        <v>1</v>
      </c>
      <c r="BN20" s="117">
        <v>5</v>
      </c>
      <c r="BO20" s="118">
        <f>IF(P20=0,"",IF(BN20=0,"",(BN20/P20)))</f>
        <v>0.26315789473684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7</v>
      </c>
      <c r="BX20" s="125">
        <f>IF(P20=0,"",IF(BW20=0,"",(BW20/P20)))</f>
        <v>0.36842105263158</v>
      </c>
      <c r="BY20" s="126">
        <v>3</v>
      </c>
      <c r="BZ20" s="127">
        <f>IFERROR(BY20/BW20,"-")</f>
        <v>0.42857142857143</v>
      </c>
      <c r="CA20" s="128">
        <v>2089000</v>
      </c>
      <c r="CB20" s="129">
        <f>IFERROR(CA20/BW20,"-")</f>
        <v>298428.57142857</v>
      </c>
      <c r="CC20" s="130"/>
      <c r="CD20" s="130"/>
      <c r="CE20" s="130">
        <v>3</v>
      </c>
      <c r="CF20" s="131">
        <v>1</v>
      </c>
      <c r="CG20" s="132">
        <f>IF(P20=0,"",IF(CF20=0,"",(CF20/P20)))</f>
        <v>0.052631578947368</v>
      </c>
      <c r="CH20" s="133"/>
      <c r="CI20" s="134">
        <f>IFERROR(CH20/CF20,"-")</f>
        <v>0</v>
      </c>
      <c r="CJ20" s="135"/>
      <c r="CK20" s="136">
        <f>IFERROR(CJ20/CF20,"-")</f>
        <v>0</v>
      </c>
      <c r="CL20" s="137"/>
      <c r="CM20" s="137"/>
      <c r="CN20" s="137"/>
      <c r="CO20" s="138">
        <v>5</v>
      </c>
      <c r="CP20" s="139">
        <v>2054000</v>
      </c>
      <c r="CQ20" s="139">
        <v>1116000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>
        <f>AB21</f>
        <v>3.1435897435897</v>
      </c>
      <c r="B21" s="189" t="s">
        <v>108</v>
      </c>
      <c r="C21" s="189"/>
      <c r="D21" s="189" t="s">
        <v>109</v>
      </c>
      <c r="E21" s="189" t="s">
        <v>110</v>
      </c>
      <c r="F21" s="189" t="s">
        <v>65</v>
      </c>
      <c r="G21" s="88" t="s">
        <v>106</v>
      </c>
      <c r="H21" s="88" t="s">
        <v>111</v>
      </c>
      <c r="I21" s="88" t="s">
        <v>112</v>
      </c>
      <c r="J21" s="180">
        <v>390000</v>
      </c>
      <c r="K21" s="79">
        <v>5</v>
      </c>
      <c r="L21" s="79">
        <v>0</v>
      </c>
      <c r="M21" s="79">
        <v>44</v>
      </c>
      <c r="N21" s="89">
        <v>1</v>
      </c>
      <c r="O21" s="90">
        <v>0</v>
      </c>
      <c r="P21" s="91">
        <f>N21+O21</f>
        <v>1</v>
      </c>
      <c r="Q21" s="80">
        <f>IFERROR(P21/M21,"-")</f>
        <v>0.022727272727273</v>
      </c>
      <c r="R21" s="79">
        <v>0</v>
      </c>
      <c r="S21" s="79">
        <v>1</v>
      </c>
      <c r="T21" s="80">
        <f>IFERROR(R21/(P21),"-")</f>
        <v>0</v>
      </c>
      <c r="U21" s="186">
        <f>IFERROR(J21/SUM(N21:O24),"-")</f>
        <v>11470.588235294</v>
      </c>
      <c r="V21" s="82">
        <v>0</v>
      </c>
      <c r="W21" s="80">
        <f>IF(P21=0,"-",V21/P21)</f>
        <v>0</v>
      </c>
      <c r="X21" s="185">
        <v>0</v>
      </c>
      <c r="Y21" s="186">
        <f>IFERROR(X21/P21,"-")</f>
        <v>0</v>
      </c>
      <c r="Z21" s="186" t="str">
        <f>IFERROR(X21/V21,"-")</f>
        <v>-</v>
      </c>
      <c r="AA21" s="180">
        <f>SUM(X21:X24)-SUM(J21:J24)</f>
        <v>836000</v>
      </c>
      <c r="AB21" s="83">
        <f>SUM(X21:X24)/SUM(J21:J24)</f>
        <v>3.1435897435897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>
        <v>1</v>
      </c>
      <c r="BX21" s="125">
        <f>IF(P21=0,"",IF(BW21=0,"",(BW21/P21)))</f>
        <v>1</v>
      </c>
      <c r="BY21" s="126"/>
      <c r="BZ21" s="127">
        <f>IFERROR(BY21/BW21,"-")</f>
        <v>0</v>
      </c>
      <c r="CA21" s="128"/>
      <c r="CB21" s="129">
        <f>IFERROR(CA21/BW21,"-")</f>
        <v>0</v>
      </c>
      <c r="CC21" s="130"/>
      <c r="CD21" s="130"/>
      <c r="CE21" s="130"/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113</v>
      </c>
      <c r="C22" s="189"/>
      <c r="D22" s="189" t="s">
        <v>109</v>
      </c>
      <c r="E22" s="189" t="s">
        <v>114</v>
      </c>
      <c r="F22" s="189" t="s">
        <v>65</v>
      </c>
      <c r="G22" s="88" t="s">
        <v>106</v>
      </c>
      <c r="H22" s="88" t="s">
        <v>115</v>
      </c>
      <c r="I22" s="88"/>
      <c r="J22" s="180"/>
      <c r="K22" s="79">
        <v>23</v>
      </c>
      <c r="L22" s="79">
        <v>0</v>
      </c>
      <c r="M22" s="79">
        <v>100</v>
      </c>
      <c r="N22" s="89">
        <v>7</v>
      </c>
      <c r="O22" s="90">
        <v>1</v>
      </c>
      <c r="P22" s="91">
        <f>N22+O22</f>
        <v>8</v>
      </c>
      <c r="Q22" s="80">
        <f>IFERROR(P22/M22,"-")</f>
        <v>0.08</v>
      </c>
      <c r="R22" s="79">
        <v>1</v>
      </c>
      <c r="S22" s="79">
        <v>4</v>
      </c>
      <c r="T22" s="80">
        <f>IFERROR(R22/(P22),"-")</f>
        <v>0.125</v>
      </c>
      <c r="U22" s="186"/>
      <c r="V22" s="82">
        <v>1</v>
      </c>
      <c r="W22" s="80">
        <f>IF(P22=0,"-",V22/P22)</f>
        <v>0.125</v>
      </c>
      <c r="X22" s="185">
        <v>601000</v>
      </c>
      <c r="Y22" s="186">
        <f>IFERROR(X22/P22,"-")</f>
        <v>75125</v>
      </c>
      <c r="Z22" s="186">
        <f>IFERROR(X22/V22,"-")</f>
        <v>601000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>
        <v>2</v>
      </c>
      <c r="AW22" s="105">
        <f>IF(P22=0,"",IF(AV22=0,"",(AV22/P22)))</f>
        <v>0.25</v>
      </c>
      <c r="AX22" s="104"/>
      <c r="AY22" s="106">
        <f>IFERROR(AX22/AV22,"-")</f>
        <v>0</v>
      </c>
      <c r="AZ22" s="107"/>
      <c r="BA22" s="108">
        <f>IFERROR(AZ22/AV22,"-")</f>
        <v>0</v>
      </c>
      <c r="BB22" s="109"/>
      <c r="BC22" s="109"/>
      <c r="BD22" s="109"/>
      <c r="BE22" s="110">
        <v>2</v>
      </c>
      <c r="BF22" s="111">
        <f>IF(P22=0,"",IF(BE22=0,"",(BE22/P22)))</f>
        <v>0.25</v>
      </c>
      <c r="BG22" s="110"/>
      <c r="BH22" s="112">
        <f>IFERROR(BG22/BE22,"-")</f>
        <v>0</v>
      </c>
      <c r="BI22" s="113"/>
      <c r="BJ22" s="114">
        <f>IFERROR(BI22/BE22,"-")</f>
        <v>0</v>
      </c>
      <c r="BK22" s="115"/>
      <c r="BL22" s="115"/>
      <c r="BM22" s="115"/>
      <c r="BN22" s="117">
        <v>1</v>
      </c>
      <c r="BO22" s="118">
        <f>IF(P22=0,"",IF(BN22=0,"",(BN22/P22)))</f>
        <v>0.125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>
        <v>3</v>
      </c>
      <c r="BX22" s="125">
        <f>IF(P22=0,"",IF(BW22=0,"",(BW22/P22)))</f>
        <v>0.375</v>
      </c>
      <c r="BY22" s="126">
        <v>1</v>
      </c>
      <c r="BZ22" s="127">
        <f>IFERROR(BY22/BW22,"-")</f>
        <v>0.33333333333333</v>
      </c>
      <c r="CA22" s="128">
        <v>601000</v>
      </c>
      <c r="CB22" s="129">
        <f>IFERROR(CA22/BW22,"-")</f>
        <v>200333.33333333</v>
      </c>
      <c r="CC22" s="130"/>
      <c r="CD22" s="130"/>
      <c r="CE22" s="130">
        <v>1</v>
      </c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1</v>
      </c>
      <c r="CP22" s="139">
        <v>601000</v>
      </c>
      <c r="CQ22" s="139">
        <v>601000</v>
      </c>
      <c r="CR22" s="139"/>
      <c r="CS22" s="140" t="str">
        <f>IF(AND(CQ22=0,CR22=0),"",IF(AND(CQ22&lt;=100000,CR22&lt;=100000),"",IF(CQ22/CP22&gt;0.7,"男高",IF(CR22/CP22&gt;0.7,"女高",""))))</f>
        <v>男高</v>
      </c>
    </row>
    <row r="23" spans="1:98">
      <c r="A23" s="78"/>
      <c r="B23" s="189" t="s">
        <v>116</v>
      </c>
      <c r="C23" s="189"/>
      <c r="D23" s="189" t="s">
        <v>109</v>
      </c>
      <c r="E23" s="189" t="s">
        <v>117</v>
      </c>
      <c r="F23" s="189" t="s">
        <v>65</v>
      </c>
      <c r="G23" s="88" t="s">
        <v>106</v>
      </c>
      <c r="H23" s="88" t="s">
        <v>118</v>
      </c>
      <c r="I23" s="88"/>
      <c r="J23" s="180"/>
      <c r="K23" s="79">
        <v>18</v>
      </c>
      <c r="L23" s="79">
        <v>0</v>
      </c>
      <c r="M23" s="79">
        <v>52</v>
      </c>
      <c r="N23" s="89">
        <v>3</v>
      </c>
      <c r="O23" s="90">
        <v>0</v>
      </c>
      <c r="P23" s="91">
        <f>N23+O23</f>
        <v>3</v>
      </c>
      <c r="Q23" s="80">
        <f>IFERROR(P23/M23,"-")</f>
        <v>0.057692307692308</v>
      </c>
      <c r="R23" s="79">
        <v>1</v>
      </c>
      <c r="S23" s="79">
        <v>1</v>
      </c>
      <c r="T23" s="80">
        <f>IFERROR(R23/(P23),"-")</f>
        <v>0.33333333333333</v>
      </c>
      <c r="U23" s="186"/>
      <c r="V23" s="82">
        <v>2</v>
      </c>
      <c r="W23" s="80">
        <f>IF(P23=0,"-",V23/P23)</f>
        <v>0.66666666666667</v>
      </c>
      <c r="X23" s="185">
        <v>51000</v>
      </c>
      <c r="Y23" s="186">
        <f>IFERROR(X23/P23,"-")</f>
        <v>17000</v>
      </c>
      <c r="Z23" s="186">
        <f>IFERROR(X23/V23,"-")</f>
        <v>25500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2</v>
      </c>
      <c r="BO23" s="118">
        <f>IF(P23=0,"",IF(BN23=0,"",(BN23/P23)))</f>
        <v>0.66666666666667</v>
      </c>
      <c r="BP23" s="119">
        <v>1</v>
      </c>
      <c r="BQ23" s="120">
        <f>IFERROR(BP23/BN23,"-")</f>
        <v>0.5</v>
      </c>
      <c r="BR23" s="121">
        <v>38000</v>
      </c>
      <c r="BS23" s="122">
        <f>IFERROR(BR23/BN23,"-")</f>
        <v>19000</v>
      </c>
      <c r="BT23" s="123"/>
      <c r="BU23" s="123"/>
      <c r="BV23" s="123">
        <v>1</v>
      </c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>
        <v>1</v>
      </c>
      <c r="CG23" s="132">
        <f>IF(P23=0,"",IF(CF23=0,"",(CF23/P23)))</f>
        <v>0.33333333333333</v>
      </c>
      <c r="CH23" s="133">
        <v>1</v>
      </c>
      <c r="CI23" s="134">
        <f>IFERROR(CH23/CF23,"-")</f>
        <v>1</v>
      </c>
      <c r="CJ23" s="135">
        <v>13000</v>
      </c>
      <c r="CK23" s="136">
        <f>IFERROR(CJ23/CF23,"-")</f>
        <v>13000</v>
      </c>
      <c r="CL23" s="137"/>
      <c r="CM23" s="137"/>
      <c r="CN23" s="137">
        <v>1</v>
      </c>
      <c r="CO23" s="138">
        <v>2</v>
      </c>
      <c r="CP23" s="139">
        <v>51000</v>
      </c>
      <c r="CQ23" s="139">
        <v>38000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119</v>
      </c>
      <c r="C24" s="189"/>
      <c r="D24" s="189" t="s">
        <v>77</v>
      </c>
      <c r="E24" s="189" t="s">
        <v>77</v>
      </c>
      <c r="F24" s="189" t="s">
        <v>78</v>
      </c>
      <c r="G24" s="88"/>
      <c r="H24" s="88"/>
      <c r="I24" s="88"/>
      <c r="J24" s="180"/>
      <c r="K24" s="79">
        <v>180</v>
      </c>
      <c r="L24" s="79">
        <v>96</v>
      </c>
      <c r="M24" s="79">
        <v>58</v>
      </c>
      <c r="N24" s="89">
        <v>22</v>
      </c>
      <c r="O24" s="90">
        <v>0</v>
      </c>
      <c r="P24" s="91">
        <f>N24+O24</f>
        <v>22</v>
      </c>
      <c r="Q24" s="80">
        <f>IFERROR(P24/M24,"-")</f>
        <v>0.37931034482759</v>
      </c>
      <c r="R24" s="79">
        <v>4</v>
      </c>
      <c r="S24" s="79">
        <v>4</v>
      </c>
      <c r="T24" s="80">
        <f>IFERROR(R24/(P24),"-")</f>
        <v>0.18181818181818</v>
      </c>
      <c r="U24" s="186"/>
      <c r="V24" s="82">
        <v>6</v>
      </c>
      <c r="W24" s="80">
        <f>IF(P24=0,"-",V24/P24)</f>
        <v>0.27272727272727</v>
      </c>
      <c r="X24" s="185">
        <v>574000</v>
      </c>
      <c r="Y24" s="186">
        <f>IFERROR(X24/P24,"-")</f>
        <v>26090.909090909</v>
      </c>
      <c r="Z24" s="186">
        <f>IFERROR(X24/V24,"-")</f>
        <v>95666.666666667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>
        <v>1</v>
      </c>
      <c r="AW24" s="105">
        <f>IF(P24=0,"",IF(AV24=0,"",(AV24/P24)))</f>
        <v>0.045454545454545</v>
      </c>
      <c r="AX24" s="104"/>
      <c r="AY24" s="106">
        <f>IFERROR(AX24/AV24,"-")</f>
        <v>0</v>
      </c>
      <c r="AZ24" s="107"/>
      <c r="BA24" s="108">
        <f>IFERROR(AZ24/AV24,"-")</f>
        <v>0</v>
      </c>
      <c r="BB24" s="109"/>
      <c r="BC24" s="109"/>
      <c r="BD24" s="109"/>
      <c r="BE24" s="110">
        <v>4</v>
      </c>
      <c r="BF24" s="111">
        <f>IF(P24=0,"",IF(BE24=0,"",(BE24/P24)))</f>
        <v>0.18181818181818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8</v>
      </c>
      <c r="BO24" s="118">
        <f>IF(P24=0,"",IF(BN24=0,"",(BN24/P24)))</f>
        <v>0.36363636363636</v>
      </c>
      <c r="BP24" s="119">
        <v>2</v>
      </c>
      <c r="BQ24" s="120">
        <f>IFERROR(BP24/BN24,"-")</f>
        <v>0.25</v>
      </c>
      <c r="BR24" s="121">
        <v>18000</v>
      </c>
      <c r="BS24" s="122">
        <f>IFERROR(BR24/BN24,"-")</f>
        <v>2250</v>
      </c>
      <c r="BT24" s="123"/>
      <c r="BU24" s="123">
        <v>1</v>
      </c>
      <c r="BV24" s="123">
        <v>1</v>
      </c>
      <c r="BW24" s="124">
        <v>8</v>
      </c>
      <c r="BX24" s="125">
        <f>IF(P24=0,"",IF(BW24=0,"",(BW24/P24)))</f>
        <v>0.36363636363636</v>
      </c>
      <c r="BY24" s="126">
        <v>3</v>
      </c>
      <c r="BZ24" s="127">
        <f>IFERROR(BY24/BW24,"-")</f>
        <v>0.375</v>
      </c>
      <c r="CA24" s="128">
        <v>451000</v>
      </c>
      <c r="CB24" s="129">
        <f>IFERROR(CA24/BW24,"-")</f>
        <v>56375</v>
      </c>
      <c r="CC24" s="130">
        <v>1</v>
      </c>
      <c r="CD24" s="130"/>
      <c r="CE24" s="130">
        <v>2</v>
      </c>
      <c r="CF24" s="131">
        <v>1</v>
      </c>
      <c r="CG24" s="132">
        <f>IF(P24=0,"",IF(CF24=0,"",(CF24/P24)))</f>
        <v>0.045454545454545</v>
      </c>
      <c r="CH24" s="133">
        <v>1</v>
      </c>
      <c r="CI24" s="134">
        <f>IFERROR(CH24/CF24,"-")</f>
        <v>1</v>
      </c>
      <c r="CJ24" s="135">
        <v>105000</v>
      </c>
      <c r="CK24" s="136">
        <f>IFERROR(CJ24/CF24,"-")</f>
        <v>105000</v>
      </c>
      <c r="CL24" s="137"/>
      <c r="CM24" s="137"/>
      <c r="CN24" s="137">
        <v>1</v>
      </c>
      <c r="CO24" s="138">
        <v>6</v>
      </c>
      <c r="CP24" s="139">
        <v>574000</v>
      </c>
      <c r="CQ24" s="139">
        <v>363000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0.63666666666667</v>
      </c>
      <c r="B25" s="189" t="s">
        <v>120</v>
      </c>
      <c r="C25" s="189"/>
      <c r="D25" s="189" t="s">
        <v>121</v>
      </c>
      <c r="E25" s="189" t="s">
        <v>122</v>
      </c>
      <c r="F25" s="189" t="s">
        <v>65</v>
      </c>
      <c r="G25" s="88" t="s">
        <v>123</v>
      </c>
      <c r="H25" s="88" t="s">
        <v>124</v>
      </c>
      <c r="I25" s="88" t="s">
        <v>125</v>
      </c>
      <c r="J25" s="180">
        <v>300000</v>
      </c>
      <c r="K25" s="79">
        <v>18</v>
      </c>
      <c r="L25" s="79">
        <v>0</v>
      </c>
      <c r="M25" s="79">
        <v>96</v>
      </c>
      <c r="N25" s="89">
        <v>8</v>
      </c>
      <c r="O25" s="90">
        <v>0</v>
      </c>
      <c r="P25" s="91">
        <f>N25+O25</f>
        <v>8</v>
      </c>
      <c r="Q25" s="80">
        <f>IFERROR(P25/M25,"-")</f>
        <v>0.083333333333333</v>
      </c>
      <c r="R25" s="79">
        <v>0</v>
      </c>
      <c r="S25" s="79">
        <v>4</v>
      </c>
      <c r="T25" s="80">
        <f>IFERROR(R25/(P25),"-")</f>
        <v>0</v>
      </c>
      <c r="U25" s="186">
        <f>IFERROR(J25/SUM(N25:O28),"-")</f>
        <v>9090.9090909091</v>
      </c>
      <c r="V25" s="82">
        <v>2</v>
      </c>
      <c r="W25" s="80">
        <f>IF(P25=0,"-",V25/P25)</f>
        <v>0.25</v>
      </c>
      <c r="X25" s="185">
        <v>13000</v>
      </c>
      <c r="Y25" s="186">
        <f>IFERROR(X25/P25,"-")</f>
        <v>1625</v>
      </c>
      <c r="Z25" s="186">
        <f>IFERROR(X25/V25,"-")</f>
        <v>6500</v>
      </c>
      <c r="AA25" s="180">
        <f>SUM(X25:X28)-SUM(J25:J28)</f>
        <v>-109000</v>
      </c>
      <c r="AB25" s="83">
        <f>SUM(X25:X28)/SUM(J25:J28)</f>
        <v>0.63666666666667</v>
      </c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>
        <v>3</v>
      </c>
      <c r="BF25" s="111">
        <f>IF(P25=0,"",IF(BE25=0,"",(BE25/P25)))</f>
        <v>0.375</v>
      </c>
      <c r="BG25" s="110"/>
      <c r="BH25" s="112">
        <f>IFERROR(BG25/BE25,"-")</f>
        <v>0</v>
      </c>
      <c r="BI25" s="113"/>
      <c r="BJ25" s="114">
        <f>IFERROR(BI25/BE25,"-")</f>
        <v>0</v>
      </c>
      <c r="BK25" s="115"/>
      <c r="BL25" s="115"/>
      <c r="BM25" s="115"/>
      <c r="BN25" s="117">
        <v>4</v>
      </c>
      <c r="BO25" s="118">
        <f>IF(P25=0,"",IF(BN25=0,"",(BN25/P25)))</f>
        <v>0.5</v>
      </c>
      <c r="BP25" s="119">
        <v>1</v>
      </c>
      <c r="BQ25" s="120">
        <f>IFERROR(BP25/BN25,"-")</f>
        <v>0.25</v>
      </c>
      <c r="BR25" s="121">
        <v>12000</v>
      </c>
      <c r="BS25" s="122">
        <f>IFERROR(BR25/BN25,"-")</f>
        <v>3000</v>
      </c>
      <c r="BT25" s="123"/>
      <c r="BU25" s="123"/>
      <c r="BV25" s="123">
        <v>1</v>
      </c>
      <c r="BW25" s="124">
        <v>1</v>
      </c>
      <c r="BX25" s="125">
        <f>IF(P25=0,"",IF(BW25=0,"",(BW25/P25)))</f>
        <v>0.125</v>
      </c>
      <c r="BY25" s="126">
        <v>1</v>
      </c>
      <c r="BZ25" s="127">
        <f>IFERROR(BY25/BW25,"-")</f>
        <v>1</v>
      </c>
      <c r="CA25" s="128">
        <v>1000</v>
      </c>
      <c r="CB25" s="129">
        <f>IFERROR(CA25/BW25,"-")</f>
        <v>1000</v>
      </c>
      <c r="CC25" s="130">
        <v>1</v>
      </c>
      <c r="CD25" s="130"/>
      <c r="CE25" s="130"/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2</v>
      </c>
      <c r="CP25" s="139">
        <v>13000</v>
      </c>
      <c r="CQ25" s="139">
        <v>12000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126</v>
      </c>
      <c r="C26" s="189"/>
      <c r="D26" s="189" t="s">
        <v>127</v>
      </c>
      <c r="E26" s="189" t="s">
        <v>128</v>
      </c>
      <c r="F26" s="189" t="s">
        <v>65</v>
      </c>
      <c r="G26" s="88"/>
      <c r="H26" s="88" t="s">
        <v>124</v>
      </c>
      <c r="I26" s="88"/>
      <c r="J26" s="180"/>
      <c r="K26" s="79">
        <v>3</v>
      </c>
      <c r="L26" s="79">
        <v>0</v>
      </c>
      <c r="M26" s="79">
        <v>63</v>
      </c>
      <c r="N26" s="89">
        <v>2</v>
      </c>
      <c r="O26" s="90">
        <v>0</v>
      </c>
      <c r="P26" s="91">
        <f>N26+O26</f>
        <v>2</v>
      </c>
      <c r="Q26" s="80">
        <f>IFERROR(P26/M26,"-")</f>
        <v>0.031746031746032</v>
      </c>
      <c r="R26" s="79">
        <v>0</v>
      </c>
      <c r="S26" s="79">
        <v>1</v>
      </c>
      <c r="T26" s="80">
        <f>IFERROR(R26/(P26),"-")</f>
        <v>0</v>
      </c>
      <c r="U26" s="186"/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2</v>
      </c>
      <c r="BF26" s="111">
        <f>IF(P26=0,"",IF(BE26=0,"",(BE26/P26)))</f>
        <v>1</v>
      </c>
      <c r="BG26" s="110"/>
      <c r="BH26" s="112">
        <f>IFERROR(BG26/BE26,"-")</f>
        <v>0</v>
      </c>
      <c r="BI26" s="113"/>
      <c r="BJ26" s="114">
        <f>IFERROR(BI26/BE26,"-")</f>
        <v>0</v>
      </c>
      <c r="BK26" s="115"/>
      <c r="BL26" s="115"/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129</v>
      </c>
      <c r="C27" s="189"/>
      <c r="D27" s="189" t="s">
        <v>109</v>
      </c>
      <c r="E27" s="189" t="s">
        <v>130</v>
      </c>
      <c r="F27" s="189" t="s">
        <v>65</v>
      </c>
      <c r="G27" s="88"/>
      <c r="H27" s="88" t="s">
        <v>124</v>
      </c>
      <c r="I27" s="88"/>
      <c r="J27" s="180"/>
      <c r="K27" s="79">
        <v>5</v>
      </c>
      <c r="L27" s="79">
        <v>0</v>
      </c>
      <c r="M27" s="79">
        <v>23</v>
      </c>
      <c r="N27" s="89">
        <v>1</v>
      </c>
      <c r="O27" s="90">
        <v>0</v>
      </c>
      <c r="P27" s="91">
        <f>N27+O27</f>
        <v>1</v>
      </c>
      <c r="Q27" s="80">
        <f>IFERROR(P27/M27,"-")</f>
        <v>0.043478260869565</v>
      </c>
      <c r="R27" s="79">
        <v>0</v>
      </c>
      <c r="S27" s="79">
        <v>0</v>
      </c>
      <c r="T27" s="80">
        <f>IFERROR(R27/(P27),"-")</f>
        <v>0</v>
      </c>
      <c r="U27" s="186"/>
      <c r="V27" s="82">
        <v>0</v>
      </c>
      <c r="W27" s="80">
        <f>IF(P27=0,"-",V27/P27)</f>
        <v>0</v>
      </c>
      <c r="X27" s="185">
        <v>0</v>
      </c>
      <c r="Y27" s="186">
        <f>IFERROR(X27/P27,"-")</f>
        <v>0</v>
      </c>
      <c r="Z27" s="186" t="str">
        <f>IFERROR(X27/V27,"-")</f>
        <v>-</v>
      </c>
      <c r="AA27" s="180"/>
      <c r="AB27" s="83"/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>
        <v>1</v>
      </c>
      <c r="BF27" s="111">
        <f>IF(P27=0,"",IF(BE27=0,"",(BE27/P27)))</f>
        <v>1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/>
      <c r="BO27" s="118">
        <f>IF(P27=0,"",IF(BN27=0,"",(BN27/P27)))</f>
        <v>0</v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131</v>
      </c>
      <c r="C28" s="189"/>
      <c r="D28" s="189" t="s">
        <v>77</v>
      </c>
      <c r="E28" s="189" t="s">
        <v>77</v>
      </c>
      <c r="F28" s="189" t="s">
        <v>78</v>
      </c>
      <c r="G28" s="88"/>
      <c r="H28" s="88"/>
      <c r="I28" s="88"/>
      <c r="J28" s="180"/>
      <c r="K28" s="79">
        <v>120</v>
      </c>
      <c r="L28" s="79">
        <v>76</v>
      </c>
      <c r="M28" s="79">
        <v>41</v>
      </c>
      <c r="N28" s="89">
        <v>21</v>
      </c>
      <c r="O28" s="90">
        <v>1</v>
      </c>
      <c r="P28" s="91">
        <f>N28+O28</f>
        <v>22</v>
      </c>
      <c r="Q28" s="80">
        <f>IFERROR(P28/M28,"-")</f>
        <v>0.53658536585366</v>
      </c>
      <c r="R28" s="79">
        <v>4</v>
      </c>
      <c r="S28" s="79">
        <v>4</v>
      </c>
      <c r="T28" s="80">
        <f>IFERROR(R28/(P28),"-")</f>
        <v>0.18181818181818</v>
      </c>
      <c r="U28" s="186"/>
      <c r="V28" s="82">
        <v>6</v>
      </c>
      <c r="W28" s="80">
        <f>IF(P28=0,"-",V28/P28)</f>
        <v>0.27272727272727</v>
      </c>
      <c r="X28" s="185">
        <v>178000</v>
      </c>
      <c r="Y28" s="186">
        <f>IFERROR(X28/P28,"-")</f>
        <v>8090.9090909091</v>
      </c>
      <c r="Z28" s="186">
        <f>IFERROR(X28/V28,"-")</f>
        <v>29666.666666667</v>
      </c>
      <c r="AA28" s="180"/>
      <c r="AB28" s="83"/>
      <c r="AC28" s="77"/>
      <c r="AD28" s="92">
        <v>2</v>
      </c>
      <c r="AE28" s="93">
        <f>IF(P28=0,"",IF(AD28=0,"",(AD28/P28)))</f>
        <v>0.090909090909091</v>
      </c>
      <c r="AF28" s="92"/>
      <c r="AG28" s="94">
        <f>IFERROR(AF28/AD28,"-")</f>
        <v>0</v>
      </c>
      <c r="AH28" s="95"/>
      <c r="AI28" s="96">
        <f>IFERROR(AH28/AD28,"-")</f>
        <v>0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7</v>
      </c>
      <c r="BF28" s="111">
        <f>IF(P28=0,"",IF(BE28=0,"",(BE28/P28)))</f>
        <v>0.31818181818182</v>
      </c>
      <c r="BG28" s="110">
        <v>1</v>
      </c>
      <c r="BH28" s="112">
        <f>IFERROR(BG28/BE28,"-")</f>
        <v>0.14285714285714</v>
      </c>
      <c r="BI28" s="113">
        <v>3000</v>
      </c>
      <c r="BJ28" s="114">
        <f>IFERROR(BI28/BE28,"-")</f>
        <v>428.57142857143</v>
      </c>
      <c r="BK28" s="115">
        <v>1</v>
      </c>
      <c r="BL28" s="115"/>
      <c r="BM28" s="115"/>
      <c r="BN28" s="117">
        <v>8</v>
      </c>
      <c r="BO28" s="118">
        <f>IF(P28=0,"",IF(BN28=0,"",(BN28/P28)))</f>
        <v>0.36363636363636</v>
      </c>
      <c r="BP28" s="119">
        <v>2</v>
      </c>
      <c r="BQ28" s="120">
        <f>IFERROR(BP28/BN28,"-")</f>
        <v>0.25</v>
      </c>
      <c r="BR28" s="121">
        <v>166000</v>
      </c>
      <c r="BS28" s="122">
        <f>IFERROR(BR28/BN28,"-")</f>
        <v>20750</v>
      </c>
      <c r="BT28" s="123">
        <v>1</v>
      </c>
      <c r="BU28" s="123"/>
      <c r="BV28" s="123">
        <v>1</v>
      </c>
      <c r="BW28" s="124">
        <v>4</v>
      </c>
      <c r="BX28" s="125">
        <f>IF(P28=0,"",IF(BW28=0,"",(BW28/P28)))</f>
        <v>0.18181818181818</v>
      </c>
      <c r="BY28" s="126">
        <v>2</v>
      </c>
      <c r="BZ28" s="127">
        <f>IFERROR(BY28/BW28,"-")</f>
        <v>0.5</v>
      </c>
      <c r="CA28" s="128">
        <v>11000</v>
      </c>
      <c r="CB28" s="129">
        <f>IFERROR(CA28/BW28,"-")</f>
        <v>2750</v>
      </c>
      <c r="CC28" s="130">
        <v>1</v>
      </c>
      <c r="CD28" s="130">
        <v>1</v>
      </c>
      <c r="CE28" s="130"/>
      <c r="CF28" s="131">
        <v>1</v>
      </c>
      <c r="CG28" s="132">
        <f>IF(P28=0,"",IF(CF28=0,"",(CF28/P28)))</f>
        <v>0.045454545454545</v>
      </c>
      <c r="CH28" s="133">
        <v>1</v>
      </c>
      <c r="CI28" s="134">
        <f>IFERROR(CH28/CF28,"-")</f>
        <v>1</v>
      </c>
      <c r="CJ28" s="135">
        <v>8000</v>
      </c>
      <c r="CK28" s="136">
        <f>IFERROR(CJ28/CF28,"-")</f>
        <v>8000</v>
      </c>
      <c r="CL28" s="137"/>
      <c r="CM28" s="137">
        <v>1</v>
      </c>
      <c r="CN28" s="137"/>
      <c r="CO28" s="138">
        <v>6</v>
      </c>
      <c r="CP28" s="139">
        <v>178000</v>
      </c>
      <c r="CQ28" s="139">
        <v>8000</v>
      </c>
      <c r="CR28" s="139">
        <v>163000</v>
      </c>
      <c r="CS28" s="140" t="str">
        <f>IF(AND(CQ28=0,CR28=0),"",IF(AND(CQ28&lt;=100000,CR28&lt;=100000),"",IF(CQ28/CP28&gt;0.7,"男高",IF(CR28/CP28&gt;0.7,"女高",""))))</f>
        <v>女高</v>
      </c>
    </row>
    <row r="29" spans="1:98">
      <c r="A29" s="78">
        <f>AB29</f>
        <v>0.90277777777778</v>
      </c>
      <c r="B29" s="189" t="s">
        <v>132</v>
      </c>
      <c r="C29" s="189"/>
      <c r="D29" s="189" t="s">
        <v>133</v>
      </c>
      <c r="E29" s="189" t="s">
        <v>134</v>
      </c>
      <c r="F29" s="189" t="s">
        <v>65</v>
      </c>
      <c r="G29" s="88" t="s">
        <v>66</v>
      </c>
      <c r="H29" s="88" t="s">
        <v>90</v>
      </c>
      <c r="I29" s="191" t="s">
        <v>135</v>
      </c>
      <c r="J29" s="180">
        <v>144000</v>
      </c>
      <c r="K29" s="79">
        <v>6</v>
      </c>
      <c r="L29" s="79">
        <v>0</v>
      </c>
      <c r="M29" s="79">
        <v>21</v>
      </c>
      <c r="N29" s="89">
        <v>1</v>
      </c>
      <c r="O29" s="90">
        <v>0</v>
      </c>
      <c r="P29" s="91">
        <f>N29+O29</f>
        <v>1</v>
      </c>
      <c r="Q29" s="80">
        <f>IFERROR(P29/M29,"-")</f>
        <v>0.047619047619048</v>
      </c>
      <c r="R29" s="79">
        <v>1</v>
      </c>
      <c r="S29" s="79">
        <v>0</v>
      </c>
      <c r="T29" s="80">
        <f>IFERROR(R29/(P29),"-")</f>
        <v>1</v>
      </c>
      <c r="U29" s="186">
        <f>IFERROR(J29/SUM(N29:O30),"-")</f>
        <v>72000</v>
      </c>
      <c r="V29" s="82">
        <v>1</v>
      </c>
      <c r="W29" s="80">
        <f>IF(P29=0,"-",V29/P29)</f>
        <v>1</v>
      </c>
      <c r="X29" s="185">
        <v>130000</v>
      </c>
      <c r="Y29" s="186">
        <f>IFERROR(X29/P29,"-")</f>
        <v>130000</v>
      </c>
      <c r="Z29" s="186">
        <f>IFERROR(X29/V29,"-")</f>
        <v>130000</v>
      </c>
      <c r="AA29" s="180">
        <f>SUM(X29:X30)-SUM(J29:J30)</f>
        <v>-14000</v>
      </c>
      <c r="AB29" s="83">
        <f>SUM(X29:X30)/SUM(J29:J30)</f>
        <v>0.90277777777778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>
        <f>IF(P29=0,"",IF(BN29=0,"",(BN29/P29)))</f>
        <v>0</v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>
        <v>1</v>
      </c>
      <c r="BX29" s="125">
        <f>IF(P29=0,"",IF(BW29=0,"",(BW29/P29)))</f>
        <v>1</v>
      </c>
      <c r="BY29" s="126">
        <v>1</v>
      </c>
      <c r="BZ29" s="127">
        <f>IFERROR(BY29/BW29,"-")</f>
        <v>1</v>
      </c>
      <c r="CA29" s="128">
        <v>130000</v>
      </c>
      <c r="CB29" s="129">
        <f>IFERROR(CA29/BW29,"-")</f>
        <v>130000</v>
      </c>
      <c r="CC29" s="130"/>
      <c r="CD29" s="130"/>
      <c r="CE29" s="130">
        <v>1</v>
      </c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1</v>
      </c>
      <c r="CP29" s="139">
        <v>130000</v>
      </c>
      <c r="CQ29" s="139">
        <v>130000</v>
      </c>
      <c r="CR29" s="139"/>
      <c r="CS29" s="140" t="str">
        <f>IF(AND(CQ29=0,CR29=0),"",IF(AND(CQ29&lt;=100000,CR29&lt;=100000),"",IF(CQ29/CP29&gt;0.7,"男高",IF(CR29/CP29&gt;0.7,"女高",""))))</f>
        <v>男高</v>
      </c>
    </row>
    <row r="30" spans="1:98">
      <c r="A30" s="78"/>
      <c r="B30" s="189" t="s">
        <v>136</v>
      </c>
      <c r="C30" s="189"/>
      <c r="D30" s="189" t="s">
        <v>133</v>
      </c>
      <c r="E30" s="189" t="s">
        <v>134</v>
      </c>
      <c r="F30" s="189" t="s">
        <v>78</v>
      </c>
      <c r="G30" s="88"/>
      <c r="H30" s="88"/>
      <c r="I30" s="88"/>
      <c r="J30" s="180"/>
      <c r="K30" s="79">
        <v>12</v>
      </c>
      <c r="L30" s="79">
        <v>12</v>
      </c>
      <c r="M30" s="79">
        <v>1</v>
      </c>
      <c r="N30" s="89">
        <v>1</v>
      </c>
      <c r="O30" s="90">
        <v>0</v>
      </c>
      <c r="P30" s="91">
        <f>N30+O30</f>
        <v>1</v>
      </c>
      <c r="Q30" s="80">
        <f>IFERROR(P30/M30,"-")</f>
        <v>1</v>
      </c>
      <c r="R30" s="79">
        <v>0</v>
      </c>
      <c r="S30" s="79">
        <v>0</v>
      </c>
      <c r="T30" s="80">
        <f>IFERROR(R30/(P30),"-")</f>
        <v>0</v>
      </c>
      <c r="U30" s="186"/>
      <c r="V30" s="82">
        <v>0</v>
      </c>
      <c r="W30" s="80">
        <f>IF(P30=0,"-",V30/P30)</f>
        <v>0</v>
      </c>
      <c r="X30" s="185">
        <v>0</v>
      </c>
      <c r="Y30" s="186">
        <f>IFERROR(X30/P30,"-")</f>
        <v>0</v>
      </c>
      <c r="Z30" s="186" t="str">
        <f>IFERROR(X30/V30,"-")</f>
        <v>-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1</v>
      </c>
      <c r="BO30" s="118">
        <f>IF(P30=0,"",IF(BN30=0,"",(BN30/P30)))</f>
        <v>1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1.7833333333333</v>
      </c>
      <c r="B31" s="189" t="s">
        <v>137</v>
      </c>
      <c r="C31" s="189"/>
      <c r="D31" s="189" t="s">
        <v>138</v>
      </c>
      <c r="E31" s="189" t="s">
        <v>139</v>
      </c>
      <c r="F31" s="189" t="s">
        <v>65</v>
      </c>
      <c r="G31" s="88" t="s">
        <v>71</v>
      </c>
      <c r="H31" s="88" t="s">
        <v>90</v>
      </c>
      <c r="I31" s="191" t="s">
        <v>135</v>
      </c>
      <c r="J31" s="180">
        <v>180000</v>
      </c>
      <c r="K31" s="79">
        <v>15</v>
      </c>
      <c r="L31" s="79">
        <v>0</v>
      </c>
      <c r="M31" s="79">
        <v>44</v>
      </c>
      <c r="N31" s="89">
        <v>7</v>
      </c>
      <c r="O31" s="90">
        <v>0</v>
      </c>
      <c r="P31" s="91">
        <f>N31+O31</f>
        <v>7</v>
      </c>
      <c r="Q31" s="80">
        <f>IFERROR(P31/M31,"-")</f>
        <v>0.15909090909091</v>
      </c>
      <c r="R31" s="79">
        <v>1</v>
      </c>
      <c r="S31" s="79">
        <v>2</v>
      </c>
      <c r="T31" s="80">
        <f>IFERROR(R31/(P31),"-")</f>
        <v>0.14285714285714</v>
      </c>
      <c r="U31" s="186">
        <f>IFERROR(J31/SUM(N31:O32),"-")</f>
        <v>8571.4285714286</v>
      </c>
      <c r="V31" s="82">
        <v>2</v>
      </c>
      <c r="W31" s="80">
        <f>IF(P31=0,"-",V31/P31)</f>
        <v>0.28571428571429</v>
      </c>
      <c r="X31" s="185">
        <v>202000</v>
      </c>
      <c r="Y31" s="186">
        <f>IFERROR(X31/P31,"-")</f>
        <v>28857.142857143</v>
      </c>
      <c r="Z31" s="186">
        <f>IFERROR(X31/V31,"-")</f>
        <v>101000</v>
      </c>
      <c r="AA31" s="180">
        <f>SUM(X31:X32)-SUM(J31:J32)</f>
        <v>141000</v>
      </c>
      <c r="AB31" s="83">
        <f>SUM(X31:X32)/SUM(J31:J32)</f>
        <v>1.7833333333333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0.14285714285714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5</v>
      </c>
      <c r="BO31" s="118">
        <f>IF(P31=0,"",IF(BN31=0,"",(BN31/P31)))</f>
        <v>0.71428571428571</v>
      </c>
      <c r="BP31" s="119">
        <v>2</v>
      </c>
      <c r="BQ31" s="120">
        <f>IFERROR(BP31/BN31,"-")</f>
        <v>0.4</v>
      </c>
      <c r="BR31" s="121">
        <v>202000</v>
      </c>
      <c r="BS31" s="122">
        <f>IFERROR(BR31/BN31,"-")</f>
        <v>40400</v>
      </c>
      <c r="BT31" s="123"/>
      <c r="BU31" s="123"/>
      <c r="BV31" s="123">
        <v>2</v>
      </c>
      <c r="BW31" s="124">
        <v>1</v>
      </c>
      <c r="BX31" s="125">
        <f>IF(P31=0,"",IF(BW31=0,"",(BW31/P31)))</f>
        <v>0.14285714285714</v>
      </c>
      <c r="BY31" s="126"/>
      <c r="BZ31" s="127">
        <f>IFERROR(BY31/BW31,"-")</f>
        <v>0</v>
      </c>
      <c r="CA31" s="128"/>
      <c r="CB31" s="129">
        <f>IFERROR(CA31/BW31,"-")</f>
        <v>0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2</v>
      </c>
      <c r="CP31" s="139">
        <v>202000</v>
      </c>
      <c r="CQ31" s="139">
        <v>165000</v>
      </c>
      <c r="CR31" s="139"/>
      <c r="CS31" s="140" t="str">
        <f>IF(AND(CQ31=0,CR31=0),"",IF(AND(CQ31&lt;=100000,CR31&lt;=100000),"",IF(CQ31/CP31&gt;0.7,"男高",IF(CR31/CP31&gt;0.7,"女高",""))))</f>
        <v>男高</v>
      </c>
    </row>
    <row r="32" spans="1:98">
      <c r="A32" s="78"/>
      <c r="B32" s="189" t="s">
        <v>140</v>
      </c>
      <c r="C32" s="189"/>
      <c r="D32" s="189" t="s">
        <v>138</v>
      </c>
      <c r="E32" s="189" t="s">
        <v>139</v>
      </c>
      <c r="F32" s="189" t="s">
        <v>78</v>
      </c>
      <c r="G32" s="88"/>
      <c r="H32" s="88"/>
      <c r="I32" s="88"/>
      <c r="J32" s="180"/>
      <c r="K32" s="79">
        <v>53</v>
      </c>
      <c r="L32" s="79">
        <v>36</v>
      </c>
      <c r="M32" s="79">
        <v>13</v>
      </c>
      <c r="N32" s="89">
        <v>14</v>
      </c>
      <c r="O32" s="90">
        <v>0</v>
      </c>
      <c r="P32" s="91">
        <f>N32+O32</f>
        <v>14</v>
      </c>
      <c r="Q32" s="80">
        <f>IFERROR(P32/M32,"-")</f>
        <v>1.0769230769231</v>
      </c>
      <c r="R32" s="79">
        <v>4</v>
      </c>
      <c r="S32" s="79">
        <v>3</v>
      </c>
      <c r="T32" s="80">
        <f>IFERROR(R32/(P32),"-")</f>
        <v>0.28571428571429</v>
      </c>
      <c r="U32" s="186"/>
      <c r="V32" s="82">
        <v>3</v>
      </c>
      <c r="W32" s="80">
        <f>IF(P32=0,"-",V32/P32)</f>
        <v>0.21428571428571</v>
      </c>
      <c r="X32" s="185">
        <v>119000</v>
      </c>
      <c r="Y32" s="186">
        <f>IFERROR(X32/P32,"-")</f>
        <v>8500</v>
      </c>
      <c r="Z32" s="186">
        <f>IFERROR(X32/V32,"-")</f>
        <v>39666.666666667</v>
      </c>
      <c r="AA32" s="180"/>
      <c r="AB32" s="83"/>
      <c r="AC32" s="77"/>
      <c r="AD32" s="92">
        <v>1</v>
      </c>
      <c r="AE32" s="93">
        <f>IF(P32=0,"",IF(AD32=0,"",(AD32/P32)))</f>
        <v>0.071428571428571</v>
      </c>
      <c r="AF32" s="92"/>
      <c r="AG32" s="94">
        <f>IFERROR(AF32/AD32,"-")</f>
        <v>0</v>
      </c>
      <c r="AH32" s="95"/>
      <c r="AI32" s="96">
        <f>IFERROR(AH32/AD32,"-")</f>
        <v>0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3</v>
      </c>
      <c r="BF32" s="111">
        <f>IF(P32=0,"",IF(BE32=0,"",(BE32/P32)))</f>
        <v>0.21428571428571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4</v>
      </c>
      <c r="BO32" s="118">
        <f>IF(P32=0,"",IF(BN32=0,"",(BN32/P32)))</f>
        <v>0.28571428571429</v>
      </c>
      <c r="BP32" s="119">
        <v>1</v>
      </c>
      <c r="BQ32" s="120">
        <f>IFERROR(BP32/BN32,"-")</f>
        <v>0.25</v>
      </c>
      <c r="BR32" s="121">
        <v>8000</v>
      </c>
      <c r="BS32" s="122">
        <f>IFERROR(BR32/BN32,"-")</f>
        <v>2000</v>
      </c>
      <c r="BT32" s="123"/>
      <c r="BU32" s="123">
        <v>1</v>
      </c>
      <c r="BV32" s="123"/>
      <c r="BW32" s="124">
        <v>5</v>
      </c>
      <c r="BX32" s="125">
        <f>IF(P32=0,"",IF(BW32=0,"",(BW32/P32)))</f>
        <v>0.35714285714286</v>
      </c>
      <c r="BY32" s="126">
        <v>2</v>
      </c>
      <c r="BZ32" s="127">
        <f>IFERROR(BY32/BW32,"-")</f>
        <v>0.4</v>
      </c>
      <c r="CA32" s="128">
        <v>111000</v>
      </c>
      <c r="CB32" s="129">
        <f>IFERROR(CA32/BW32,"-")</f>
        <v>22200</v>
      </c>
      <c r="CC32" s="130">
        <v>1</v>
      </c>
      <c r="CD32" s="130"/>
      <c r="CE32" s="130">
        <v>1</v>
      </c>
      <c r="CF32" s="131">
        <v>1</v>
      </c>
      <c r="CG32" s="132">
        <f>IF(P32=0,"",IF(CF32=0,"",(CF32/P32)))</f>
        <v>0.071428571428571</v>
      </c>
      <c r="CH32" s="133"/>
      <c r="CI32" s="134">
        <f>IFERROR(CH32/CF32,"-")</f>
        <v>0</v>
      </c>
      <c r="CJ32" s="135"/>
      <c r="CK32" s="136">
        <f>IFERROR(CJ32/CF32,"-")</f>
        <v>0</v>
      </c>
      <c r="CL32" s="137"/>
      <c r="CM32" s="137"/>
      <c r="CN32" s="137"/>
      <c r="CO32" s="138">
        <v>3</v>
      </c>
      <c r="CP32" s="139">
        <v>119000</v>
      </c>
      <c r="CQ32" s="139">
        <v>108000</v>
      </c>
      <c r="CR32" s="139"/>
      <c r="CS32" s="140" t="str">
        <f>IF(AND(CQ32=0,CR32=0),"",IF(AND(CQ32&lt;=100000,CR32&lt;=100000),"",IF(CQ32/CP32&gt;0.7,"男高",IF(CR32/CP32&gt;0.7,"女高",""))))</f>
        <v>男高</v>
      </c>
    </row>
    <row r="33" spans="1:98">
      <c r="A33" s="78">
        <f>AB33</f>
        <v>1.6847222222222</v>
      </c>
      <c r="B33" s="189" t="s">
        <v>141</v>
      </c>
      <c r="C33" s="189"/>
      <c r="D33" s="189" t="s">
        <v>63</v>
      </c>
      <c r="E33" s="189" t="s">
        <v>142</v>
      </c>
      <c r="F33" s="189" t="s">
        <v>65</v>
      </c>
      <c r="G33" s="88" t="s">
        <v>143</v>
      </c>
      <c r="H33" s="88" t="s">
        <v>90</v>
      </c>
      <c r="I33" s="191" t="s">
        <v>84</v>
      </c>
      <c r="J33" s="180">
        <v>360000</v>
      </c>
      <c r="K33" s="79">
        <v>12</v>
      </c>
      <c r="L33" s="79">
        <v>0</v>
      </c>
      <c r="M33" s="79">
        <v>71</v>
      </c>
      <c r="N33" s="89">
        <v>6</v>
      </c>
      <c r="O33" s="90">
        <v>0</v>
      </c>
      <c r="P33" s="91">
        <f>N33+O33</f>
        <v>6</v>
      </c>
      <c r="Q33" s="80">
        <f>IFERROR(P33/M33,"-")</f>
        <v>0.084507042253521</v>
      </c>
      <c r="R33" s="79">
        <v>0</v>
      </c>
      <c r="S33" s="79">
        <v>2</v>
      </c>
      <c r="T33" s="80">
        <f>IFERROR(R33/(P33),"-")</f>
        <v>0</v>
      </c>
      <c r="U33" s="186">
        <f>IFERROR(J33/SUM(N33:O34),"-")</f>
        <v>25714.285714286</v>
      </c>
      <c r="V33" s="82">
        <v>1</v>
      </c>
      <c r="W33" s="80">
        <f>IF(P33=0,"-",V33/P33)</f>
        <v>0.16666666666667</v>
      </c>
      <c r="X33" s="185">
        <v>1000</v>
      </c>
      <c r="Y33" s="186">
        <f>IFERROR(X33/P33,"-")</f>
        <v>166.66666666667</v>
      </c>
      <c r="Z33" s="186">
        <f>IFERROR(X33/V33,"-")</f>
        <v>1000</v>
      </c>
      <c r="AA33" s="180">
        <f>SUM(X33:X34)-SUM(J33:J34)</f>
        <v>246500</v>
      </c>
      <c r="AB33" s="83">
        <f>SUM(X33:X34)/SUM(J33:J34)</f>
        <v>1.6847222222222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>
        <v>2</v>
      </c>
      <c r="BF33" s="111">
        <f>IF(P33=0,"",IF(BE33=0,"",(BE33/P33)))</f>
        <v>0.33333333333333</v>
      </c>
      <c r="BG33" s="110"/>
      <c r="BH33" s="112">
        <f>IFERROR(BG33/BE33,"-")</f>
        <v>0</v>
      </c>
      <c r="BI33" s="113"/>
      <c r="BJ33" s="114">
        <f>IFERROR(BI33/BE33,"-")</f>
        <v>0</v>
      </c>
      <c r="BK33" s="115"/>
      <c r="BL33" s="115"/>
      <c r="BM33" s="115"/>
      <c r="BN33" s="117">
        <v>4</v>
      </c>
      <c r="BO33" s="118">
        <f>IF(P33=0,"",IF(BN33=0,"",(BN33/P33)))</f>
        <v>0.66666666666667</v>
      </c>
      <c r="BP33" s="119">
        <v>1</v>
      </c>
      <c r="BQ33" s="120">
        <f>IFERROR(BP33/BN33,"-")</f>
        <v>0.25</v>
      </c>
      <c r="BR33" s="121">
        <v>1000</v>
      </c>
      <c r="BS33" s="122">
        <f>IFERROR(BR33/BN33,"-")</f>
        <v>250</v>
      </c>
      <c r="BT33" s="123">
        <v>1</v>
      </c>
      <c r="BU33" s="123"/>
      <c r="BV33" s="123"/>
      <c r="BW33" s="124"/>
      <c r="BX33" s="125">
        <f>IF(P33=0,"",IF(BW33=0,"",(BW33/P33)))</f>
        <v>0</v>
      </c>
      <c r="BY33" s="126"/>
      <c r="BZ33" s="127" t="str">
        <f>IFERROR(BY33/BW33,"-")</f>
        <v>-</v>
      </c>
      <c r="CA33" s="128"/>
      <c r="CB33" s="129" t="str">
        <f>IFERROR(CA33/BW33,"-")</f>
        <v>-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1</v>
      </c>
      <c r="CP33" s="139">
        <v>1000</v>
      </c>
      <c r="CQ33" s="139">
        <v>1000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144</v>
      </c>
      <c r="C34" s="189"/>
      <c r="D34" s="189" t="s">
        <v>63</v>
      </c>
      <c r="E34" s="189" t="s">
        <v>142</v>
      </c>
      <c r="F34" s="189" t="s">
        <v>78</v>
      </c>
      <c r="G34" s="88"/>
      <c r="H34" s="88"/>
      <c r="I34" s="88"/>
      <c r="J34" s="180"/>
      <c r="K34" s="79">
        <v>62</v>
      </c>
      <c r="L34" s="79">
        <v>38</v>
      </c>
      <c r="M34" s="79">
        <v>12</v>
      </c>
      <c r="N34" s="89">
        <v>8</v>
      </c>
      <c r="O34" s="90">
        <v>0</v>
      </c>
      <c r="P34" s="91">
        <f>N34+O34</f>
        <v>8</v>
      </c>
      <c r="Q34" s="80">
        <f>IFERROR(P34/M34,"-")</f>
        <v>0.66666666666667</v>
      </c>
      <c r="R34" s="79">
        <v>3</v>
      </c>
      <c r="S34" s="79">
        <v>2</v>
      </c>
      <c r="T34" s="80">
        <f>IFERROR(R34/(P34),"-")</f>
        <v>0.375</v>
      </c>
      <c r="U34" s="186"/>
      <c r="V34" s="82">
        <v>5</v>
      </c>
      <c r="W34" s="80">
        <f>IF(P34=0,"-",V34/P34)</f>
        <v>0.625</v>
      </c>
      <c r="X34" s="185">
        <v>605500</v>
      </c>
      <c r="Y34" s="186">
        <f>IFERROR(X34/P34,"-")</f>
        <v>75687.5</v>
      </c>
      <c r="Z34" s="186">
        <f>IFERROR(X34/V34,"-")</f>
        <v>121100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1</v>
      </c>
      <c r="BO34" s="118">
        <f>IF(P34=0,"",IF(BN34=0,"",(BN34/P34)))</f>
        <v>0.125</v>
      </c>
      <c r="BP34" s="119">
        <v>1</v>
      </c>
      <c r="BQ34" s="120">
        <f>IFERROR(BP34/BN34,"-")</f>
        <v>1</v>
      </c>
      <c r="BR34" s="121">
        <v>3000</v>
      </c>
      <c r="BS34" s="122">
        <f>IFERROR(BR34/BN34,"-")</f>
        <v>3000</v>
      </c>
      <c r="BT34" s="123">
        <v>1</v>
      </c>
      <c r="BU34" s="123"/>
      <c r="BV34" s="123"/>
      <c r="BW34" s="124">
        <v>6</v>
      </c>
      <c r="BX34" s="125">
        <f>IF(P34=0,"",IF(BW34=0,"",(BW34/P34)))</f>
        <v>0.75</v>
      </c>
      <c r="BY34" s="126">
        <v>4</v>
      </c>
      <c r="BZ34" s="127">
        <f>IFERROR(BY34/BW34,"-")</f>
        <v>0.66666666666667</v>
      </c>
      <c r="CA34" s="128">
        <v>604500</v>
      </c>
      <c r="CB34" s="129">
        <f>IFERROR(CA34/BW34,"-")</f>
        <v>100750</v>
      </c>
      <c r="CC34" s="130"/>
      <c r="CD34" s="130"/>
      <c r="CE34" s="130">
        <v>4</v>
      </c>
      <c r="CF34" s="131">
        <v>1</v>
      </c>
      <c r="CG34" s="132">
        <f>IF(P34=0,"",IF(CF34=0,"",(CF34/P34)))</f>
        <v>0.125</v>
      </c>
      <c r="CH34" s="133"/>
      <c r="CI34" s="134">
        <f>IFERROR(CH34/CF34,"-")</f>
        <v>0</v>
      </c>
      <c r="CJ34" s="135"/>
      <c r="CK34" s="136">
        <f>IFERROR(CJ34/CF34,"-")</f>
        <v>0</v>
      </c>
      <c r="CL34" s="137"/>
      <c r="CM34" s="137"/>
      <c r="CN34" s="137"/>
      <c r="CO34" s="138">
        <v>5</v>
      </c>
      <c r="CP34" s="139">
        <v>605500</v>
      </c>
      <c r="CQ34" s="139">
        <v>255000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0</v>
      </c>
      <c r="B35" s="189" t="s">
        <v>145</v>
      </c>
      <c r="C35" s="189"/>
      <c r="D35" s="189" t="s">
        <v>138</v>
      </c>
      <c r="E35" s="189" t="s">
        <v>146</v>
      </c>
      <c r="F35" s="189" t="s">
        <v>65</v>
      </c>
      <c r="G35" s="88" t="s">
        <v>100</v>
      </c>
      <c r="H35" s="88" t="s">
        <v>90</v>
      </c>
      <c r="I35" s="190" t="s">
        <v>147</v>
      </c>
      <c r="J35" s="180">
        <v>156000</v>
      </c>
      <c r="K35" s="79">
        <v>9</v>
      </c>
      <c r="L35" s="79">
        <v>0</v>
      </c>
      <c r="M35" s="79">
        <v>26</v>
      </c>
      <c r="N35" s="89">
        <v>3</v>
      </c>
      <c r="O35" s="90">
        <v>0</v>
      </c>
      <c r="P35" s="91">
        <f>N35+O35</f>
        <v>3</v>
      </c>
      <c r="Q35" s="80">
        <f>IFERROR(P35/M35,"-")</f>
        <v>0.11538461538462</v>
      </c>
      <c r="R35" s="79">
        <v>0</v>
      </c>
      <c r="S35" s="79">
        <v>1</v>
      </c>
      <c r="T35" s="80">
        <f>IFERROR(R35/(P35),"-")</f>
        <v>0</v>
      </c>
      <c r="U35" s="186">
        <f>IFERROR(J35/SUM(N35:O36),"-")</f>
        <v>31200</v>
      </c>
      <c r="V35" s="82">
        <v>0</v>
      </c>
      <c r="W35" s="80">
        <f>IF(P35=0,"-",V35/P35)</f>
        <v>0</v>
      </c>
      <c r="X35" s="185">
        <v>0</v>
      </c>
      <c r="Y35" s="186">
        <f>IFERROR(X35/P35,"-")</f>
        <v>0</v>
      </c>
      <c r="Z35" s="186" t="str">
        <f>IFERROR(X35/V35,"-")</f>
        <v>-</v>
      </c>
      <c r="AA35" s="180">
        <f>SUM(X35:X36)-SUM(J35:J36)</f>
        <v>-156000</v>
      </c>
      <c r="AB35" s="83">
        <f>SUM(X35:X36)/SUM(J35:J36)</f>
        <v>0</v>
      </c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3</v>
      </c>
      <c r="BO35" s="118">
        <f>IF(P35=0,"",IF(BN35=0,"",(BN35/P35)))</f>
        <v>1</v>
      </c>
      <c r="BP35" s="119"/>
      <c r="BQ35" s="120">
        <f>IFERROR(BP35/BN35,"-")</f>
        <v>0</v>
      </c>
      <c r="BR35" s="121"/>
      <c r="BS35" s="122">
        <f>IFERROR(BR35/BN35,"-")</f>
        <v>0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148</v>
      </c>
      <c r="C36" s="189"/>
      <c r="D36" s="189" t="s">
        <v>138</v>
      </c>
      <c r="E36" s="189" t="s">
        <v>146</v>
      </c>
      <c r="F36" s="189" t="s">
        <v>78</v>
      </c>
      <c r="G36" s="88"/>
      <c r="H36" s="88"/>
      <c r="I36" s="88"/>
      <c r="J36" s="180"/>
      <c r="K36" s="79">
        <v>38</v>
      </c>
      <c r="L36" s="79">
        <v>16</v>
      </c>
      <c r="M36" s="79">
        <v>21</v>
      </c>
      <c r="N36" s="89">
        <v>2</v>
      </c>
      <c r="O36" s="90">
        <v>0</v>
      </c>
      <c r="P36" s="91">
        <f>N36+O36</f>
        <v>2</v>
      </c>
      <c r="Q36" s="80">
        <f>IFERROR(P36/M36,"-")</f>
        <v>0.095238095238095</v>
      </c>
      <c r="R36" s="79">
        <v>0</v>
      </c>
      <c r="S36" s="79">
        <v>0</v>
      </c>
      <c r="T36" s="80">
        <f>IFERROR(R36/(P36),"-")</f>
        <v>0</v>
      </c>
      <c r="U36" s="186"/>
      <c r="V36" s="82">
        <v>0</v>
      </c>
      <c r="W36" s="80">
        <f>IF(P36=0,"-",V36/P36)</f>
        <v>0</v>
      </c>
      <c r="X36" s="185">
        <v>0</v>
      </c>
      <c r="Y36" s="186">
        <f>IFERROR(X36/P36,"-")</f>
        <v>0</v>
      </c>
      <c r="Z36" s="186" t="str">
        <f>IFERROR(X36/V36,"-")</f>
        <v>-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2</v>
      </c>
      <c r="BF36" s="111">
        <f>IF(P36=0,"",IF(BE36=0,"",(BE36/P36)))</f>
        <v>1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/>
      <c r="CG36" s="132">
        <f>IF(P36=0,"",IF(CF36=0,"",(CF36/P36)))</f>
        <v>0</v>
      </c>
      <c r="CH36" s="133"/>
      <c r="CI36" s="134" t="str">
        <f>IFERROR(CH36/CF36,"-")</f>
        <v>-</v>
      </c>
      <c r="CJ36" s="135"/>
      <c r="CK36" s="136" t="str">
        <f>IFERROR(CJ36/CF36,"-")</f>
        <v>-</v>
      </c>
      <c r="CL36" s="137"/>
      <c r="CM36" s="137"/>
      <c r="CN36" s="137"/>
      <c r="CO36" s="138">
        <v>0</v>
      </c>
      <c r="CP36" s="139">
        <v>0</v>
      </c>
      <c r="CQ36" s="139"/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1.9652777777778</v>
      </c>
      <c r="B37" s="189" t="s">
        <v>149</v>
      </c>
      <c r="C37" s="189"/>
      <c r="D37" s="189" t="s">
        <v>104</v>
      </c>
      <c r="E37" s="189" t="s">
        <v>150</v>
      </c>
      <c r="F37" s="189" t="s">
        <v>65</v>
      </c>
      <c r="G37" s="88" t="s">
        <v>151</v>
      </c>
      <c r="H37" s="88" t="s">
        <v>67</v>
      </c>
      <c r="I37" s="88" t="s">
        <v>152</v>
      </c>
      <c r="J37" s="180">
        <v>144000</v>
      </c>
      <c r="K37" s="79">
        <v>17</v>
      </c>
      <c r="L37" s="79">
        <v>0</v>
      </c>
      <c r="M37" s="79">
        <v>94</v>
      </c>
      <c r="N37" s="89">
        <v>7</v>
      </c>
      <c r="O37" s="90">
        <v>0</v>
      </c>
      <c r="P37" s="91">
        <f>N37+O37</f>
        <v>7</v>
      </c>
      <c r="Q37" s="80">
        <f>IFERROR(P37/M37,"-")</f>
        <v>0.074468085106383</v>
      </c>
      <c r="R37" s="79">
        <v>1</v>
      </c>
      <c r="S37" s="79">
        <v>3</v>
      </c>
      <c r="T37" s="80">
        <f>IFERROR(R37/(P37),"-")</f>
        <v>0.14285714285714</v>
      </c>
      <c r="U37" s="186">
        <f>IFERROR(J37/SUM(N37:O38),"-")</f>
        <v>9600</v>
      </c>
      <c r="V37" s="82">
        <v>3</v>
      </c>
      <c r="W37" s="80">
        <f>IF(P37=0,"-",V37/P37)</f>
        <v>0.42857142857143</v>
      </c>
      <c r="X37" s="185">
        <v>233000</v>
      </c>
      <c r="Y37" s="186">
        <f>IFERROR(X37/P37,"-")</f>
        <v>33285.714285714</v>
      </c>
      <c r="Z37" s="186">
        <f>IFERROR(X37/V37,"-")</f>
        <v>77666.666666667</v>
      </c>
      <c r="AA37" s="180">
        <f>SUM(X37:X38)-SUM(J37:J38)</f>
        <v>139000</v>
      </c>
      <c r="AB37" s="83">
        <f>SUM(X37:X38)/SUM(J37:J38)</f>
        <v>1.9652777777778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>
        <v>3</v>
      </c>
      <c r="AW37" s="105">
        <f>IF(P37=0,"",IF(AV37=0,"",(AV37/P37)))</f>
        <v>0.42857142857143</v>
      </c>
      <c r="AX37" s="104"/>
      <c r="AY37" s="106">
        <f>IFERROR(AX37/AV37,"-")</f>
        <v>0</v>
      </c>
      <c r="AZ37" s="107"/>
      <c r="BA37" s="108">
        <f>IFERROR(AZ37/AV37,"-")</f>
        <v>0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3</v>
      </c>
      <c r="BO37" s="118">
        <f>IF(P37=0,"",IF(BN37=0,"",(BN37/P37)))</f>
        <v>0.42857142857143</v>
      </c>
      <c r="BP37" s="119">
        <v>3</v>
      </c>
      <c r="BQ37" s="120">
        <f>IFERROR(BP37/BN37,"-")</f>
        <v>1</v>
      </c>
      <c r="BR37" s="121">
        <v>233000</v>
      </c>
      <c r="BS37" s="122">
        <f>IFERROR(BR37/BN37,"-")</f>
        <v>77666.666666667</v>
      </c>
      <c r="BT37" s="123">
        <v>1</v>
      </c>
      <c r="BU37" s="123"/>
      <c r="BV37" s="123">
        <v>2</v>
      </c>
      <c r="BW37" s="124">
        <v>1</v>
      </c>
      <c r="BX37" s="125">
        <f>IF(P37=0,"",IF(BW37=0,"",(BW37/P37)))</f>
        <v>0.14285714285714</v>
      </c>
      <c r="BY37" s="126"/>
      <c r="BZ37" s="127">
        <f>IFERROR(BY37/BW37,"-")</f>
        <v>0</v>
      </c>
      <c r="CA37" s="128"/>
      <c r="CB37" s="129">
        <f>IFERROR(CA37/BW37,"-")</f>
        <v>0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3</v>
      </c>
      <c r="CP37" s="139">
        <v>233000</v>
      </c>
      <c r="CQ37" s="139">
        <v>209000</v>
      </c>
      <c r="CR37" s="139"/>
      <c r="CS37" s="140" t="str">
        <f>IF(AND(CQ37=0,CR37=0),"",IF(AND(CQ37&lt;=100000,CR37&lt;=100000),"",IF(CQ37/CP37&gt;0.7,"男高",IF(CR37/CP37&gt;0.7,"女高",""))))</f>
        <v>男高</v>
      </c>
    </row>
    <row r="38" spans="1:98">
      <c r="A38" s="78"/>
      <c r="B38" s="189" t="s">
        <v>153</v>
      </c>
      <c r="C38" s="189"/>
      <c r="D38" s="189" t="s">
        <v>104</v>
      </c>
      <c r="E38" s="189" t="s">
        <v>150</v>
      </c>
      <c r="F38" s="189" t="s">
        <v>78</v>
      </c>
      <c r="G38" s="88"/>
      <c r="H38" s="88"/>
      <c r="I38" s="88"/>
      <c r="J38" s="180"/>
      <c r="K38" s="79">
        <v>45</v>
      </c>
      <c r="L38" s="79">
        <v>37</v>
      </c>
      <c r="M38" s="79">
        <v>5</v>
      </c>
      <c r="N38" s="89">
        <v>8</v>
      </c>
      <c r="O38" s="90">
        <v>0</v>
      </c>
      <c r="P38" s="91">
        <f>N38+O38</f>
        <v>8</v>
      </c>
      <c r="Q38" s="80">
        <f>IFERROR(P38/M38,"-")</f>
        <v>1.6</v>
      </c>
      <c r="R38" s="79">
        <v>4</v>
      </c>
      <c r="S38" s="79">
        <v>0</v>
      </c>
      <c r="T38" s="80">
        <f>IFERROR(R38/(P38),"-")</f>
        <v>0.5</v>
      </c>
      <c r="U38" s="186"/>
      <c r="V38" s="82">
        <v>4</v>
      </c>
      <c r="W38" s="80">
        <f>IF(P38=0,"-",V38/P38)</f>
        <v>0.5</v>
      </c>
      <c r="X38" s="185">
        <v>50000</v>
      </c>
      <c r="Y38" s="186">
        <f>IFERROR(X38/P38,"-")</f>
        <v>6250</v>
      </c>
      <c r="Z38" s="186">
        <f>IFERROR(X38/V38,"-")</f>
        <v>12500</v>
      </c>
      <c r="AA38" s="180"/>
      <c r="AB38" s="83"/>
      <c r="AC38" s="77"/>
      <c r="AD38" s="92">
        <v>1</v>
      </c>
      <c r="AE38" s="93">
        <f>IF(P38=0,"",IF(AD38=0,"",(AD38/P38)))</f>
        <v>0.125</v>
      </c>
      <c r="AF38" s="92"/>
      <c r="AG38" s="94">
        <f>IFERROR(AF38/AD38,"-")</f>
        <v>0</v>
      </c>
      <c r="AH38" s="95"/>
      <c r="AI38" s="96">
        <f>IFERROR(AH38/AD38,"-")</f>
        <v>0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4</v>
      </c>
      <c r="BO38" s="118">
        <f>IF(P38=0,"",IF(BN38=0,"",(BN38/P38)))</f>
        <v>0.5</v>
      </c>
      <c r="BP38" s="119">
        <v>1</v>
      </c>
      <c r="BQ38" s="120">
        <f>IFERROR(BP38/BN38,"-")</f>
        <v>0.25</v>
      </c>
      <c r="BR38" s="121">
        <v>16000</v>
      </c>
      <c r="BS38" s="122">
        <f>IFERROR(BR38/BN38,"-")</f>
        <v>4000</v>
      </c>
      <c r="BT38" s="123"/>
      <c r="BU38" s="123"/>
      <c r="BV38" s="123">
        <v>1</v>
      </c>
      <c r="BW38" s="124">
        <v>1</v>
      </c>
      <c r="BX38" s="125">
        <f>IF(P38=0,"",IF(BW38=0,"",(BW38/P38)))</f>
        <v>0.125</v>
      </c>
      <c r="BY38" s="126">
        <v>1</v>
      </c>
      <c r="BZ38" s="127">
        <f>IFERROR(BY38/BW38,"-")</f>
        <v>1</v>
      </c>
      <c r="CA38" s="128">
        <v>1000</v>
      </c>
      <c r="CB38" s="129">
        <f>IFERROR(CA38/BW38,"-")</f>
        <v>1000</v>
      </c>
      <c r="CC38" s="130">
        <v>1</v>
      </c>
      <c r="CD38" s="130"/>
      <c r="CE38" s="130"/>
      <c r="CF38" s="131">
        <v>2</v>
      </c>
      <c r="CG38" s="132">
        <f>IF(P38=0,"",IF(CF38=0,"",(CF38/P38)))</f>
        <v>0.25</v>
      </c>
      <c r="CH38" s="133">
        <v>2</v>
      </c>
      <c r="CI38" s="134">
        <f>IFERROR(CH38/CF38,"-")</f>
        <v>1</v>
      </c>
      <c r="CJ38" s="135">
        <v>33000</v>
      </c>
      <c r="CK38" s="136">
        <f>IFERROR(CJ38/CF38,"-")</f>
        <v>16500</v>
      </c>
      <c r="CL38" s="137">
        <v>1</v>
      </c>
      <c r="CM38" s="137"/>
      <c r="CN38" s="137">
        <v>1</v>
      </c>
      <c r="CO38" s="138">
        <v>4</v>
      </c>
      <c r="CP38" s="139">
        <v>50000</v>
      </c>
      <c r="CQ38" s="139">
        <v>30000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>
        <f>AB39</f>
        <v>0</v>
      </c>
      <c r="B39" s="189" t="s">
        <v>154</v>
      </c>
      <c r="C39" s="189"/>
      <c r="D39" s="189" t="s">
        <v>81</v>
      </c>
      <c r="E39" s="189" t="s">
        <v>155</v>
      </c>
      <c r="F39" s="189" t="s">
        <v>65</v>
      </c>
      <c r="G39" s="88" t="s">
        <v>156</v>
      </c>
      <c r="H39" s="88" t="s">
        <v>90</v>
      </c>
      <c r="I39" s="191" t="s">
        <v>84</v>
      </c>
      <c r="J39" s="180">
        <v>96000</v>
      </c>
      <c r="K39" s="79">
        <v>4</v>
      </c>
      <c r="L39" s="79">
        <v>0</v>
      </c>
      <c r="M39" s="79">
        <v>32</v>
      </c>
      <c r="N39" s="89">
        <v>2</v>
      </c>
      <c r="O39" s="90">
        <v>0</v>
      </c>
      <c r="P39" s="91">
        <f>N39+O39</f>
        <v>2</v>
      </c>
      <c r="Q39" s="80">
        <f>IFERROR(P39/M39,"-")</f>
        <v>0.0625</v>
      </c>
      <c r="R39" s="79">
        <v>0</v>
      </c>
      <c r="S39" s="79">
        <v>0</v>
      </c>
      <c r="T39" s="80">
        <f>IFERROR(R39/(P39),"-")</f>
        <v>0</v>
      </c>
      <c r="U39" s="186">
        <f>IFERROR(J39/SUM(N39:O40),"-")</f>
        <v>19200</v>
      </c>
      <c r="V39" s="82">
        <v>0</v>
      </c>
      <c r="W39" s="80">
        <f>IF(P39=0,"-",V39/P39)</f>
        <v>0</v>
      </c>
      <c r="X39" s="185">
        <v>0</v>
      </c>
      <c r="Y39" s="186">
        <f>IFERROR(X39/P39,"-")</f>
        <v>0</v>
      </c>
      <c r="Z39" s="186" t="str">
        <f>IFERROR(X39/V39,"-")</f>
        <v>-</v>
      </c>
      <c r="AA39" s="180">
        <f>SUM(X39:X40)-SUM(J39:J40)</f>
        <v>-96000</v>
      </c>
      <c r="AB39" s="83">
        <f>SUM(X39:X40)/SUM(J39:J40)</f>
        <v>0</v>
      </c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>
        <v>2</v>
      </c>
      <c r="BF39" s="111">
        <f>IF(P39=0,"",IF(BE39=0,"",(BE39/P39)))</f>
        <v>1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/>
      <c r="BO39" s="118">
        <f>IF(P39=0,"",IF(BN39=0,"",(BN39/P39)))</f>
        <v>0</v>
      </c>
      <c r="BP39" s="119"/>
      <c r="BQ39" s="120" t="str">
        <f>IFERROR(BP39/BN39,"-")</f>
        <v>-</v>
      </c>
      <c r="BR39" s="121"/>
      <c r="BS39" s="122" t="str">
        <f>IFERROR(BR39/BN39,"-")</f>
        <v>-</v>
      </c>
      <c r="BT39" s="123"/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0</v>
      </c>
      <c r="CP39" s="139">
        <v>0</v>
      </c>
      <c r="CQ39" s="139"/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189" t="s">
        <v>157</v>
      </c>
      <c r="C40" s="189"/>
      <c r="D40" s="189" t="s">
        <v>81</v>
      </c>
      <c r="E40" s="189" t="s">
        <v>155</v>
      </c>
      <c r="F40" s="189" t="s">
        <v>78</v>
      </c>
      <c r="G40" s="88"/>
      <c r="H40" s="88"/>
      <c r="I40" s="88"/>
      <c r="J40" s="180"/>
      <c r="K40" s="79">
        <v>24</v>
      </c>
      <c r="L40" s="79">
        <v>15</v>
      </c>
      <c r="M40" s="79">
        <v>13</v>
      </c>
      <c r="N40" s="89">
        <v>3</v>
      </c>
      <c r="O40" s="90">
        <v>0</v>
      </c>
      <c r="P40" s="91">
        <f>N40+O40</f>
        <v>3</v>
      </c>
      <c r="Q40" s="80">
        <f>IFERROR(P40/M40,"-")</f>
        <v>0.23076923076923</v>
      </c>
      <c r="R40" s="79">
        <v>0</v>
      </c>
      <c r="S40" s="79">
        <v>1</v>
      </c>
      <c r="T40" s="80">
        <f>IFERROR(R40/(P40),"-")</f>
        <v>0</v>
      </c>
      <c r="U40" s="186"/>
      <c r="V40" s="82">
        <v>0</v>
      </c>
      <c r="W40" s="80">
        <f>IF(P40=0,"-",V40/P40)</f>
        <v>0</v>
      </c>
      <c r="X40" s="185">
        <v>0</v>
      </c>
      <c r="Y40" s="186">
        <f>IFERROR(X40/P40,"-")</f>
        <v>0</v>
      </c>
      <c r="Z40" s="186" t="str">
        <f>IFERROR(X40/V40,"-")</f>
        <v>-</v>
      </c>
      <c r="AA40" s="18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1</v>
      </c>
      <c r="BO40" s="118">
        <f>IF(P40=0,"",IF(BN40=0,"",(BN40/P40)))</f>
        <v>0.33333333333333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>
        <v>1</v>
      </c>
      <c r="BX40" s="125">
        <f>IF(P40=0,"",IF(BW40=0,"",(BW40/P40)))</f>
        <v>0.33333333333333</v>
      </c>
      <c r="BY40" s="126"/>
      <c r="BZ40" s="127">
        <f>IFERROR(BY40/BW40,"-")</f>
        <v>0</v>
      </c>
      <c r="CA40" s="128"/>
      <c r="CB40" s="129">
        <f>IFERROR(CA40/BW40,"-")</f>
        <v>0</v>
      </c>
      <c r="CC40" s="130"/>
      <c r="CD40" s="130"/>
      <c r="CE40" s="130"/>
      <c r="CF40" s="131">
        <v>1</v>
      </c>
      <c r="CG40" s="132">
        <f>IF(P40=0,"",IF(CF40=0,"",(CF40/P40)))</f>
        <v>0.33333333333333</v>
      </c>
      <c r="CH40" s="133"/>
      <c r="CI40" s="134">
        <f>IFERROR(CH40/CF40,"-")</f>
        <v>0</v>
      </c>
      <c r="CJ40" s="135"/>
      <c r="CK40" s="136">
        <f>IFERROR(CJ40/CF40,"-")</f>
        <v>0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>
        <f>AB41</f>
        <v>1.2666666666667</v>
      </c>
      <c r="B41" s="189" t="s">
        <v>158</v>
      </c>
      <c r="C41" s="189"/>
      <c r="D41" s="189" t="s">
        <v>78</v>
      </c>
      <c r="E41" s="189" t="s">
        <v>159</v>
      </c>
      <c r="F41" s="189" t="s">
        <v>65</v>
      </c>
      <c r="G41" s="88" t="s">
        <v>106</v>
      </c>
      <c r="H41" s="88" t="s">
        <v>160</v>
      </c>
      <c r="I41" s="88" t="s">
        <v>161</v>
      </c>
      <c r="J41" s="180">
        <v>60000</v>
      </c>
      <c r="K41" s="79">
        <v>7</v>
      </c>
      <c r="L41" s="79">
        <v>0</v>
      </c>
      <c r="M41" s="79">
        <v>28</v>
      </c>
      <c r="N41" s="89">
        <v>3</v>
      </c>
      <c r="O41" s="90">
        <v>0</v>
      </c>
      <c r="P41" s="91">
        <f>N41+O41</f>
        <v>3</v>
      </c>
      <c r="Q41" s="80">
        <f>IFERROR(P41/M41,"-")</f>
        <v>0.10714285714286</v>
      </c>
      <c r="R41" s="79">
        <v>0</v>
      </c>
      <c r="S41" s="79">
        <v>2</v>
      </c>
      <c r="T41" s="80">
        <f>IFERROR(R41/(P41),"-")</f>
        <v>0</v>
      </c>
      <c r="U41" s="186">
        <f>IFERROR(J41/SUM(N41:O42),"-")</f>
        <v>8571.4285714286</v>
      </c>
      <c r="V41" s="82">
        <v>0</v>
      </c>
      <c r="W41" s="80">
        <f>IF(P41=0,"-",V41/P41)</f>
        <v>0</v>
      </c>
      <c r="X41" s="185">
        <v>0</v>
      </c>
      <c r="Y41" s="186">
        <f>IFERROR(X41/P41,"-")</f>
        <v>0</v>
      </c>
      <c r="Z41" s="186" t="str">
        <f>IFERROR(X41/V41,"-")</f>
        <v>-</v>
      </c>
      <c r="AA41" s="180">
        <f>SUM(X41:X42)-SUM(J41:J42)</f>
        <v>16000</v>
      </c>
      <c r="AB41" s="83">
        <f>SUM(X41:X42)/SUM(J41:J42)</f>
        <v>1.2666666666667</v>
      </c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>
        <v>1</v>
      </c>
      <c r="AW41" s="105">
        <f>IF(P41=0,"",IF(AV41=0,"",(AV41/P41)))</f>
        <v>0.33333333333333</v>
      </c>
      <c r="AX41" s="104"/>
      <c r="AY41" s="106">
        <f>IFERROR(AX41/AV41,"-")</f>
        <v>0</v>
      </c>
      <c r="AZ41" s="107"/>
      <c r="BA41" s="108">
        <f>IFERROR(AZ41/AV41,"-")</f>
        <v>0</v>
      </c>
      <c r="BB41" s="109"/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2</v>
      </c>
      <c r="BO41" s="118">
        <f>IF(P41=0,"",IF(BN41=0,"",(BN41/P41)))</f>
        <v>0.66666666666667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189" t="s">
        <v>162</v>
      </c>
      <c r="C42" s="189"/>
      <c r="D42" s="189" t="s">
        <v>78</v>
      </c>
      <c r="E42" s="189" t="s">
        <v>159</v>
      </c>
      <c r="F42" s="189" t="s">
        <v>78</v>
      </c>
      <c r="G42" s="88"/>
      <c r="H42" s="88"/>
      <c r="I42" s="88"/>
      <c r="J42" s="180"/>
      <c r="K42" s="79">
        <v>20</v>
      </c>
      <c r="L42" s="79">
        <v>17</v>
      </c>
      <c r="M42" s="79">
        <v>0</v>
      </c>
      <c r="N42" s="89">
        <v>4</v>
      </c>
      <c r="O42" s="90">
        <v>0</v>
      </c>
      <c r="P42" s="91">
        <f>N42+O42</f>
        <v>4</v>
      </c>
      <c r="Q42" s="80" t="str">
        <f>IFERROR(P42/M42,"-")</f>
        <v>-</v>
      </c>
      <c r="R42" s="79">
        <v>0</v>
      </c>
      <c r="S42" s="79">
        <v>2</v>
      </c>
      <c r="T42" s="80">
        <f>IFERROR(R42/(P42),"-")</f>
        <v>0</v>
      </c>
      <c r="U42" s="186"/>
      <c r="V42" s="82">
        <v>3</v>
      </c>
      <c r="W42" s="80">
        <f>IF(P42=0,"-",V42/P42)</f>
        <v>0.75</v>
      </c>
      <c r="X42" s="185">
        <v>76000</v>
      </c>
      <c r="Y42" s="186">
        <f>IFERROR(X42/P42,"-")</f>
        <v>19000</v>
      </c>
      <c r="Z42" s="186">
        <f>IFERROR(X42/V42,"-")</f>
        <v>25333.333333333</v>
      </c>
      <c r="AA42" s="18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1</v>
      </c>
      <c r="BO42" s="118">
        <f>IF(P42=0,"",IF(BN42=0,"",(BN42/P42)))</f>
        <v>0.25</v>
      </c>
      <c r="BP42" s="119">
        <v>1</v>
      </c>
      <c r="BQ42" s="120">
        <f>IFERROR(BP42/BN42,"-")</f>
        <v>1</v>
      </c>
      <c r="BR42" s="121">
        <v>20000</v>
      </c>
      <c r="BS42" s="122">
        <f>IFERROR(BR42/BN42,"-")</f>
        <v>20000</v>
      </c>
      <c r="BT42" s="123"/>
      <c r="BU42" s="123"/>
      <c r="BV42" s="123">
        <v>1</v>
      </c>
      <c r="BW42" s="124">
        <v>2</v>
      </c>
      <c r="BX42" s="125">
        <f>IF(P42=0,"",IF(BW42=0,"",(BW42/P42)))</f>
        <v>0.5</v>
      </c>
      <c r="BY42" s="126">
        <v>1</v>
      </c>
      <c r="BZ42" s="127">
        <f>IFERROR(BY42/BW42,"-")</f>
        <v>0.5</v>
      </c>
      <c r="CA42" s="128">
        <v>50000</v>
      </c>
      <c r="CB42" s="129">
        <f>IFERROR(CA42/BW42,"-")</f>
        <v>25000</v>
      </c>
      <c r="CC42" s="130">
        <v>1</v>
      </c>
      <c r="CD42" s="130"/>
      <c r="CE42" s="130"/>
      <c r="CF42" s="131">
        <v>1</v>
      </c>
      <c r="CG42" s="132">
        <f>IF(P42=0,"",IF(CF42=0,"",(CF42/P42)))</f>
        <v>0.25</v>
      </c>
      <c r="CH42" s="133">
        <v>1</v>
      </c>
      <c r="CI42" s="134">
        <f>IFERROR(CH42/CF42,"-")</f>
        <v>1</v>
      </c>
      <c r="CJ42" s="135">
        <v>6000</v>
      </c>
      <c r="CK42" s="136">
        <f>IFERROR(CJ42/CF42,"-")</f>
        <v>6000</v>
      </c>
      <c r="CL42" s="137"/>
      <c r="CM42" s="137">
        <v>1</v>
      </c>
      <c r="CN42" s="137"/>
      <c r="CO42" s="138">
        <v>3</v>
      </c>
      <c r="CP42" s="139">
        <v>76000</v>
      </c>
      <c r="CQ42" s="139">
        <v>50000</v>
      </c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>
        <f>AB43</f>
        <v>1.05</v>
      </c>
      <c r="B43" s="189" t="s">
        <v>163</v>
      </c>
      <c r="C43" s="189"/>
      <c r="D43" s="189" t="s">
        <v>78</v>
      </c>
      <c r="E43" s="189" t="s">
        <v>164</v>
      </c>
      <c r="F43" s="189" t="s">
        <v>65</v>
      </c>
      <c r="G43" s="88" t="s">
        <v>106</v>
      </c>
      <c r="H43" s="88" t="s">
        <v>160</v>
      </c>
      <c r="I43" s="88" t="s">
        <v>165</v>
      </c>
      <c r="J43" s="180">
        <v>60000</v>
      </c>
      <c r="K43" s="79">
        <v>7</v>
      </c>
      <c r="L43" s="79">
        <v>0</v>
      </c>
      <c r="M43" s="79">
        <v>29</v>
      </c>
      <c r="N43" s="89">
        <v>2</v>
      </c>
      <c r="O43" s="90">
        <v>0</v>
      </c>
      <c r="P43" s="91">
        <f>N43+O43</f>
        <v>2</v>
      </c>
      <c r="Q43" s="80">
        <f>IFERROR(P43/M43,"-")</f>
        <v>0.068965517241379</v>
      </c>
      <c r="R43" s="79">
        <v>1</v>
      </c>
      <c r="S43" s="79">
        <v>0</v>
      </c>
      <c r="T43" s="80">
        <f>IFERROR(R43/(P43),"-")</f>
        <v>0.5</v>
      </c>
      <c r="U43" s="186">
        <f>IFERROR(J43/SUM(N43:O44),"-")</f>
        <v>20000</v>
      </c>
      <c r="V43" s="82">
        <v>1</v>
      </c>
      <c r="W43" s="80">
        <f>IF(P43=0,"-",V43/P43)</f>
        <v>0.5</v>
      </c>
      <c r="X43" s="185">
        <v>10000</v>
      </c>
      <c r="Y43" s="186">
        <f>IFERROR(X43/P43,"-")</f>
        <v>5000</v>
      </c>
      <c r="Z43" s="186">
        <f>IFERROR(X43/V43,"-")</f>
        <v>10000</v>
      </c>
      <c r="AA43" s="180">
        <f>SUM(X43:X44)-SUM(J43:J44)</f>
        <v>3000</v>
      </c>
      <c r="AB43" s="83">
        <f>SUM(X43:X44)/SUM(J43:J44)</f>
        <v>1.05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/>
      <c r="BF43" s="111">
        <f>IF(P43=0,"",IF(BE43=0,"",(BE43/P43)))</f>
        <v>0</v>
      </c>
      <c r="BG43" s="110"/>
      <c r="BH43" s="112" t="str">
        <f>IFERROR(BG43/BE43,"-")</f>
        <v>-</v>
      </c>
      <c r="BI43" s="113"/>
      <c r="BJ43" s="114" t="str">
        <f>IFERROR(BI43/BE43,"-")</f>
        <v>-</v>
      </c>
      <c r="BK43" s="115"/>
      <c r="BL43" s="115"/>
      <c r="BM43" s="115"/>
      <c r="BN43" s="117">
        <v>1</v>
      </c>
      <c r="BO43" s="118">
        <f>IF(P43=0,"",IF(BN43=0,"",(BN43/P43)))</f>
        <v>0.5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>
        <v>1</v>
      </c>
      <c r="BX43" s="125">
        <f>IF(P43=0,"",IF(BW43=0,"",(BW43/P43)))</f>
        <v>0.5</v>
      </c>
      <c r="BY43" s="126">
        <v>1</v>
      </c>
      <c r="BZ43" s="127">
        <f>IFERROR(BY43/BW43,"-")</f>
        <v>1</v>
      </c>
      <c r="CA43" s="128">
        <v>10000</v>
      </c>
      <c r="CB43" s="129">
        <f>IFERROR(CA43/BW43,"-")</f>
        <v>10000</v>
      </c>
      <c r="CC43" s="130"/>
      <c r="CD43" s="130">
        <v>1</v>
      </c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10000</v>
      </c>
      <c r="CQ43" s="139">
        <v>10000</v>
      </c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189" t="s">
        <v>166</v>
      </c>
      <c r="C44" s="189"/>
      <c r="D44" s="189" t="s">
        <v>78</v>
      </c>
      <c r="E44" s="189" t="s">
        <v>164</v>
      </c>
      <c r="F44" s="189" t="s">
        <v>78</v>
      </c>
      <c r="G44" s="88"/>
      <c r="H44" s="88"/>
      <c r="I44" s="88"/>
      <c r="J44" s="180"/>
      <c r="K44" s="79">
        <v>8</v>
      </c>
      <c r="L44" s="79">
        <v>7</v>
      </c>
      <c r="M44" s="79">
        <v>0</v>
      </c>
      <c r="N44" s="89">
        <v>1</v>
      </c>
      <c r="O44" s="90">
        <v>0</v>
      </c>
      <c r="P44" s="91">
        <f>N44+O44</f>
        <v>1</v>
      </c>
      <c r="Q44" s="80" t="str">
        <f>IFERROR(P44/M44,"-")</f>
        <v>-</v>
      </c>
      <c r="R44" s="79">
        <v>0</v>
      </c>
      <c r="S44" s="79">
        <v>1</v>
      </c>
      <c r="T44" s="80">
        <f>IFERROR(R44/(P44),"-")</f>
        <v>0</v>
      </c>
      <c r="U44" s="186"/>
      <c r="V44" s="82">
        <v>1</v>
      </c>
      <c r="W44" s="80">
        <f>IF(P44=0,"-",V44/P44)</f>
        <v>1</v>
      </c>
      <c r="X44" s="185">
        <v>53000</v>
      </c>
      <c r="Y44" s="186">
        <f>IFERROR(X44/P44,"-")</f>
        <v>53000</v>
      </c>
      <c r="Z44" s="186">
        <f>IFERROR(X44/V44,"-")</f>
        <v>53000</v>
      </c>
      <c r="AA44" s="18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/>
      <c r="BF44" s="111">
        <f>IF(P44=0,"",IF(BE44=0,"",(BE44/P44)))</f>
        <v>0</v>
      </c>
      <c r="BG44" s="110"/>
      <c r="BH44" s="112" t="str">
        <f>IFERROR(BG44/BE44,"-")</f>
        <v>-</v>
      </c>
      <c r="BI44" s="113"/>
      <c r="BJ44" s="114" t="str">
        <f>IFERROR(BI44/BE44,"-")</f>
        <v>-</v>
      </c>
      <c r="BK44" s="115"/>
      <c r="BL44" s="115"/>
      <c r="BM44" s="115"/>
      <c r="BN44" s="117"/>
      <c r="BO44" s="118">
        <f>IF(P44=0,"",IF(BN44=0,"",(BN44/P44)))</f>
        <v>0</v>
      </c>
      <c r="BP44" s="119"/>
      <c r="BQ44" s="120" t="str">
        <f>IFERROR(BP44/BN44,"-")</f>
        <v>-</v>
      </c>
      <c r="BR44" s="121"/>
      <c r="BS44" s="122" t="str">
        <f>IFERROR(BR44/BN44,"-")</f>
        <v>-</v>
      </c>
      <c r="BT44" s="123"/>
      <c r="BU44" s="123"/>
      <c r="BV44" s="123"/>
      <c r="BW44" s="124">
        <v>1</v>
      </c>
      <c r="BX44" s="125">
        <f>IF(P44=0,"",IF(BW44=0,"",(BW44/P44)))</f>
        <v>1</v>
      </c>
      <c r="BY44" s="126">
        <v>1</v>
      </c>
      <c r="BZ44" s="127">
        <f>IFERROR(BY44/BW44,"-")</f>
        <v>1</v>
      </c>
      <c r="CA44" s="128">
        <v>53000</v>
      </c>
      <c r="CB44" s="129">
        <f>IFERROR(CA44/BW44,"-")</f>
        <v>53000</v>
      </c>
      <c r="CC44" s="130"/>
      <c r="CD44" s="130"/>
      <c r="CE44" s="130">
        <v>1</v>
      </c>
      <c r="CF44" s="131"/>
      <c r="CG44" s="132">
        <f>IF(P44=0,"",IF(CF44=0,"",(CF44/P44)))</f>
        <v>0</v>
      </c>
      <c r="CH44" s="133"/>
      <c r="CI44" s="134" t="str">
        <f>IFERROR(CH44/CF44,"-")</f>
        <v>-</v>
      </c>
      <c r="CJ44" s="135"/>
      <c r="CK44" s="136" t="str">
        <f>IFERROR(CJ44/CF44,"-")</f>
        <v>-</v>
      </c>
      <c r="CL44" s="137"/>
      <c r="CM44" s="137"/>
      <c r="CN44" s="137"/>
      <c r="CO44" s="138">
        <v>1</v>
      </c>
      <c r="CP44" s="139">
        <v>53000</v>
      </c>
      <c r="CQ44" s="139">
        <v>53000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>
        <f>AB45</f>
        <v>0.15</v>
      </c>
      <c r="B45" s="189" t="s">
        <v>167</v>
      </c>
      <c r="C45" s="189"/>
      <c r="D45" s="189"/>
      <c r="E45" s="189" t="s">
        <v>168</v>
      </c>
      <c r="F45" s="189" t="s">
        <v>65</v>
      </c>
      <c r="G45" s="88" t="s">
        <v>151</v>
      </c>
      <c r="H45" s="88" t="s">
        <v>169</v>
      </c>
      <c r="I45" s="191" t="s">
        <v>84</v>
      </c>
      <c r="J45" s="180">
        <v>120000</v>
      </c>
      <c r="K45" s="79">
        <v>2</v>
      </c>
      <c r="L45" s="79">
        <v>0</v>
      </c>
      <c r="M45" s="79">
        <v>18</v>
      </c>
      <c r="N45" s="89">
        <v>0</v>
      </c>
      <c r="O45" s="90">
        <v>0</v>
      </c>
      <c r="P45" s="91">
        <f>N45+O45</f>
        <v>0</v>
      </c>
      <c r="Q45" s="80">
        <f>IFERROR(P45/M45,"-")</f>
        <v>0</v>
      </c>
      <c r="R45" s="79">
        <v>0</v>
      </c>
      <c r="S45" s="79">
        <v>0</v>
      </c>
      <c r="T45" s="80" t="str">
        <f>IFERROR(R45/(P45),"-")</f>
        <v>-</v>
      </c>
      <c r="U45" s="186">
        <f>IFERROR(J45/SUM(N45:O49),"-")</f>
        <v>24000</v>
      </c>
      <c r="V45" s="82">
        <v>0</v>
      </c>
      <c r="W45" s="80" t="str">
        <f>IF(P45=0,"-",V45/P45)</f>
        <v>-</v>
      </c>
      <c r="X45" s="185">
        <v>0</v>
      </c>
      <c r="Y45" s="186" t="str">
        <f>IFERROR(X45/P45,"-")</f>
        <v>-</v>
      </c>
      <c r="Z45" s="186" t="str">
        <f>IFERROR(X45/V45,"-")</f>
        <v>-</v>
      </c>
      <c r="AA45" s="180">
        <f>SUM(X45:X49)-SUM(J45:J49)</f>
        <v>-102000</v>
      </c>
      <c r="AB45" s="83">
        <f>SUM(X45:X49)/SUM(J45:J49)</f>
        <v>0.15</v>
      </c>
      <c r="AC45" s="77"/>
      <c r="AD45" s="92"/>
      <c r="AE45" s="93" t="str">
        <f>IF(P45=0,"",IF(AD45=0,"",(AD45/P45)))</f>
        <v/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 t="str">
        <f>IF(P45=0,"",IF(AM45=0,"",(AM45/P45)))</f>
        <v/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 t="str">
        <f>IF(P45=0,"",IF(AV45=0,"",(AV45/P45)))</f>
        <v/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/>
      <c r="BF45" s="111" t="str">
        <f>IF(P45=0,"",IF(BE45=0,"",(BE45/P45)))</f>
        <v/>
      </c>
      <c r="BG45" s="110"/>
      <c r="BH45" s="112" t="str">
        <f>IFERROR(BG45/BE45,"-")</f>
        <v>-</v>
      </c>
      <c r="BI45" s="113"/>
      <c r="BJ45" s="114" t="str">
        <f>IFERROR(BI45/BE45,"-")</f>
        <v>-</v>
      </c>
      <c r="BK45" s="115"/>
      <c r="BL45" s="115"/>
      <c r="BM45" s="115"/>
      <c r="BN45" s="117"/>
      <c r="BO45" s="118" t="str">
        <f>IF(P45=0,"",IF(BN45=0,"",(BN45/P45)))</f>
        <v/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 t="str">
        <f>IF(P45=0,"",IF(BW45=0,"",(BW45/P45)))</f>
        <v/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 t="str">
        <f>IF(P45=0,"",IF(CF45=0,"",(CF45/P45)))</f>
        <v/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189" t="s">
        <v>170</v>
      </c>
      <c r="C46" s="189"/>
      <c r="D46" s="189"/>
      <c r="E46" s="189" t="s">
        <v>171</v>
      </c>
      <c r="F46" s="189" t="s">
        <v>65</v>
      </c>
      <c r="G46" s="88" t="s">
        <v>151</v>
      </c>
      <c r="H46" s="88" t="s">
        <v>169</v>
      </c>
      <c r="I46" s="190" t="s">
        <v>91</v>
      </c>
      <c r="J46" s="180"/>
      <c r="K46" s="79">
        <v>2</v>
      </c>
      <c r="L46" s="79">
        <v>0</v>
      </c>
      <c r="M46" s="79">
        <v>16</v>
      </c>
      <c r="N46" s="89">
        <v>0</v>
      </c>
      <c r="O46" s="90">
        <v>0</v>
      </c>
      <c r="P46" s="91">
        <f>N46+O46</f>
        <v>0</v>
      </c>
      <c r="Q46" s="80">
        <f>IFERROR(P46/M46,"-")</f>
        <v>0</v>
      </c>
      <c r="R46" s="79">
        <v>0</v>
      </c>
      <c r="S46" s="79">
        <v>0</v>
      </c>
      <c r="T46" s="80" t="str">
        <f>IFERROR(R46/(P46),"-")</f>
        <v>-</v>
      </c>
      <c r="U46" s="186"/>
      <c r="V46" s="82">
        <v>0</v>
      </c>
      <c r="W46" s="80" t="str">
        <f>IF(P46=0,"-",V46/P46)</f>
        <v>-</v>
      </c>
      <c r="X46" s="185">
        <v>0</v>
      </c>
      <c r="Y46" s="186" t="str">
        <f>IFERROR(X46/P46,"-")</f>
        <v>-</v>
      </c>
      <c r="Z46" s="186" t="str">
        <f>IFERROR(X46/V46,"-")</f>
        <v>-</v>
      </c>
      <c r="AA46" s="180"/>
      <c r="AB46" s="83"/>
      <c r="AC46" s="77"/>
      <c r="AD46" s="92"/>
      <c r="AE46" s="93" t="str">
        <f>IF(P46=0,"",IF(AD46=0,"",(AD46/P46)))</f>
        <v/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 t="str">
        <f>IF(P46=0,"",IF(AM46=0,"",(AM46/P46)))</f>
        <v/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 t="str">
        <f>IF(P46=0,"",IF(AV46=0,"",(AV46/P46)))</f>
        <v/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 t="str">
        <f>IF(P46=0,"",IF(BE46=0,"",(BE46/P46)))</f>
        <v/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/>
      <c r="BO46" s="118" t="str">
        <f>IF(P46=0,"",IF(BN46=0,"",(BN46/P46)))</f>
        <v/>
      </c>
      <c r="BP46" s="119"/>
      <c r="BQ46" s="120" t="str">
        <f>IFERROR(BP46/BN46,"-")</f>
        <v>-</v>
      </c>
      <c r="BR46" s="121"/>
      <c r="BS46" s="122" t="str">
        <f>IFERROR(BR46/BN46,"-")</f>
        <v>-</v>
      </c>
      <c r="BT46" s="123"/>
      <c r="BU46" s="123"/>
      <c r="BV46" s="123"/>
      <c r="BW46" s="124"/>
      <c r="BX46" s="125" t="str">
        <f>IF(P46=0,"",IF(BW46=0,"",(BW46/P46)))</f>
        <v/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 t="str">
        <f>IF(P46=0,"",IF(CF46=0,"",(CF46/P46)))</f>
        <v/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0</v>
      </c>
      <c r="CP46" s="139">
        <v>0</v>
      </c>
      <c r="CQ46" s="139"/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172</v>
      </c>
      <c r="C47" s="189"/>
      <c r="D47" s="189"/>
      <c r="E47" s="189" t="s">
        <v>173</v>
      </c>
      <c r="F47" s="189" t="s">
        <v>65</v>
      </c>
      <c r="G47" s="88" t="s">
        <v>151</v>
      </c>
      <c r="H47" s="88" t="s">
        <v>169</v>
      </c>
      <c r="I47" s="191" t="s">
        <v>96</v>
      </c>
      <c r="J47" s="180"/>
      <c r="K47" s="79">
        <v>3</v>
      </c>
      <c r="L47" s="79">
        <v>0</v>
      </c>
      <c r="M47" s="79">
        <v>28</v>
      </c>
      <c r="N47" s="89">
        <v>2</v>
      </c>
      <c r="O47" s="90">
        <v>0</v>
      </c>
      <c r="P47" s="91">
        <f>N47+O47</f>
        <v>2</v>
      </c>
      <c r="Q47" s="80">
        <f>IFERROR(P47/M47,"-")</f>
        <v>0.071428571428571</v>
      </c>
      <c r="R47" s="79">
        <v>0</v>
      </c>
      <c r="S47" s="79">
        <v>2</v>
      </c>
      <c r="T47" s="80">
        <f>IFERROR(R47/(P47),"-")</f>
        <v>0</v>
      </c>
      <c r="U47" s="186"/>
      <c r="V47" s="82">
        <v>1</v>
      </c>
      <c r="W47" s="80">
        <f>IF(P47=0,"-",V47/P47)</f>
        <v>0.5</v>
      </c>
      <c r="X47" s="185">
        <v>3000</v>
      </c>
      <c r="Y47" s="186">
        <f>IFERROR(X47/P47,"-")</f>
        <v>1500</v>
      </c>
      <c r="Z47" s="186">
        <f>IFERROR(X47/V47,"-")</f>
        <v>3000</v>
      </c>
      <c r="AA47" s="180"/>
      <c r="AB47" s="83"/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>
        <v>1</v>
      </c>
      <c r="AW47" s="105">
        <f>IF(P47=0,"",IF(AV47=0,"",(AV47/P47)))</f>
        <v>0.5</v>
      </c>
      <c r="AX47" s="104"/>
      <c r="AY47" s="106">
        <f>IFERROR(AX47/AV47,"-")</f>
        <v>0</v>
      </c>
      <c r="AZ47" s="107"/>
      <c r="BA47" s="108">
        <f>IFERROR(AZ47/AV47,"-")</f>
        <v>0</v>
      </c>
      <c r="BB47" s="109"/>
      <c r="BC47" s="109"/>
      <c r="BD47" s="109"/>
      <c r="BE47" s="110">
        <v>1</v>
      </c>
      <c r="BF47" s="111">
        <f>IF(P47=0,"",IF(BE47=0,"",(BE47/P47)))</f>
        <v>0.5</v>
      </c>
      <c r="BG47" s="110">
        <v>1</v>
      </c>
      <c r="BH47" s="112">
        <f>IFERROR(BG47/BE47,"-")</f>
        <v>1</v>
      </c>
      <c r="BI47" s="113">
        <v>3000</v>
      </c>
      <c r="BJ47" s="114">
        <f>IFERROR(BI47/BE47,"-")</f>
        <v>3000</v>
      </c>
      <c r="BK47" s="115">
        <v>1</v>
      </c>
      <c r="BL47" s="115"/>
      <c r="BM47" s="115"/>
      <c r="BN47" s="117"/>
      <c r="BO47" s="118">
        <f>IF(P47=0,"",IF(BN47=0,"",(BN47/P47)))</f>
        <v>0</v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1</v>
      </c>
      <c r="CP47" s="139">
        <v>3000</v>
      </c>
      <c r="CQ47" s="139">
        <v>3000</v>
      </c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189" t="s">
        <v>174</v>
      </c>
      <c r="C48" s="189"/>
      <c r="D48" s="189"/>
      <c r="E48" s="189" t="s">
        <v>175</v>
      </c>
      <c r="F48" s="189" t="s">
        <v>65</v>
      </c>
      <c r="G48" s="88" t="s">
        <v>151</v>
      </c>
      <c r="H48" s="88" t="s">
        <v>169</v>
      </c>
      <c r="I48" s="190" t="s">
        <v>176</v>
      </c>
      <c r="J48" s="180"/>
      <c r="K48" s="79">
        <v>1</v>
      </c>
      <c r="L48" s="79">
        <v>0</v>
      </c>
      <c r="M48" s="79">
        <v>11</v>
      </c>
      <c r="N48" s="89">
        <v>1</v>
      </c>
      <c r="O48" s="90">
        <v>0</v>
      </c>
      <c r="P48" s="91">
        <f>N48+O48</f>
        <v>1</v>
      </c>
      <c r="Q48" s="80">
        <f>IFERROR(P48/M48,"-")</f>
        <v>0.090909090909091</v>
      </c>
      <c r="R48" s="79">
        <v>0</v>
      </c>
      <c r="S48" s="79">
        <v>0</v>
      </c>
      <c r="T48" s="80">
        <f>IFERROR(R48/(P48),"-")</f>
        <v>0</v>
      </c>
      <c r="U48" s="186"/>
      <c r="V48" s="82">
        <v>0</v>
      </c>
      <c r="W48" s="80">
        <f>IF(P48=0,"-",V48/P48)</f>
        <v>0</v>
      </c>
      <c r="X48" s="185">
        <v>0</v>
      </c>
      <c r="Y48" s="186">
        <f>IFERROR(X48/P48,"-")</f>
        <v>0</v>
      </c>
      <c r="Z48" s="186" t="str">
        <f>IFERROR(X48/V48,"-")</f>
        <v>-</v>
      </c>
      <c r="AA48" s="18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>
        <v>1</v>
      </c>
      <c r="AN48" s="99">
        <f>IF(P48=0,"",IF(AM48=0,"",(AM48/P48)))</f>
        <v>1</v>
      </c>
      <c r="AO48" s="98"/>
      <c r="AP48" s="100">
        <f>IFERROR(AO48/AM48,"-")</f>
        <v>0</v>
      </c>
      <c r="AQ48" s="101"/>
      <c r="AR48" s="102">
        <f>IFERROR(AQ48/AM48,"-")</f>
        <v>0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>
        <f>IF(P48=0,"",IF(BN48=0,"",(BN48/P48)))</f>
        <v>0</v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0</v>
      </c>
      <c r="CP48" s="139">
        <v>0</v>
      </c>
      <c r="CQ48" s="139"/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/>
      <c r="B49" s="189" t="s">
        <v>177</v>
      </c>
      <c r="C49" s="189"/>
      <c r="D49" s="189" t="s">
        <v>77</v>
      </c>
      <c r="E49" s="189" t="s">
        <v>77</v>
      </c>
      <c r="F49" s="189" t="s">
        <v>78</v>
      </c>
      <c r="G49" s="88" t="s">
        <v>178</v>
      </c>
      <c r="H49" s="88"/>
      <c r="I49" s="88"/>
      <c r="J49" s="180"/>
      <c r="K49" s="79">
        <v>43</v>
      </c>
      <c r="L49" s="79">
        <v>25</v>
      </c>
      <c r="M49" s="79">
        <v>3</v>
      </c>
      <c r="N49" s="89">
        <v>2</v>
      </c>
      <c r="O49" s="90">
        <v>0</v>
      </c>
      <c r="P49" s="91">
        <f>N49+O49</f>
        <v>2</v>
      </c>
      <c r="Q49" s="80">
        <f>IFERROR(P49/M49,"-")</f>
        <v>0.66666666666667</v>
      </c>
      <c r="R49" s="79">
        <v>1</v>
      </c>
      <c r="S49" s="79">
        <v>0</v>
      </c>
      <c r="T49" s="80">
        <f>IFERROR(R49/(P49),"-")</f>
        <v>0.5</v>
      </c>
      <c r="U49" s="186"/>
      <c r="V49" s="82">
        <v>1</v>
      </c>
      <c r="W49" s="80">
        <f>IF(P49=0,"-",V49/P49)</f>
        <v>0.5</v>
      </c>
      <c r="X49" s="185">
        <v>15000</v>
      </c>
      <c r="Y49" s="186">
        <f>IFERROR(X49/P49,"-")</f>
        <v>7500</v>
      </c>
      <c r="Z49" s="186">
        <f>IFERROR(X49/V49,"-")</f>
        <v>15000</v>
      </c>
      <c r="AA49" s="180"/>
      <c r="AB49" s="83"/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2</v>
      </c>
      <c r="BO49" s="118">
        <f>IF(P49=0,"",IF(BN49=0,"",(BN49/P49)))</f>
        <v>1</v>
      </c>
      <c r="BP49" s="119">
        <v>1</v>
      </c>
      <c r="BQ49" s="120">
        <f>IFERROR(BP49/BN49,"-")</f>
        <v>0.5</v>
      </c>
      <c r="BR49" s="121">
        <v>15000</v>
      </c>
      <c r="BS49" s="122">
        <f>IFERROR(BR49/BN49,"-")</f>
        <v>7500</v>
      </c>
      <c r="BT49" s="123"/>
      <c r="BU49" s="123"/>
      <c r="BV49" s="123">
        <v>1</v>
      </c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1</v>
      </c>
      <c r="CP49" s="139">
        <v>15000</v>
      </c>
      <c r="CQ49" s="139">
        <v>15000</v>
      </c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>
        <f>AB50</f>
        <v>1.095</v>
      </c>
      <c r="B50" s="189" t="s">
        <v>179</v>
      </c>
      <c r="C50" s="189"/>
      <c r="D50" s="189" t="s">
        <v>87</v>
      </c>
      <c r="E50" s="189" t="s">
        <v>70</v>
      </c>
      <c r="F50" s="189" t="s">
        <v>180</v>
      </c>
      <c r="G50" s="88" t="s">
        <v>143</v>
      </c>
      <c r="H50" s="88" t="s">
        <v>181</v>
      </c>
      <c r="I50" s="191" t="s">
        <v>182</v>
      </c>
      <c r="J50" s="180">
        <v>540000</v>
      </c>
      <c r="K50" s="79">
        <v>26</v>
      </c>
      <c r="L50" s="79">
        <v>0</v>
      </c>
      <c r="M50" s="79">
        <v>102</v>
      </c>
      <c r="N50" s="89">
        <v>12</v>
      </c>
      <c r="O50" s="90">
        <v>0</v>
      </c>
      <c r="P50" s="91">
        <f>N50+O50</f>
        <v>12</v>
      </c>
      <c r="Q50" s="80">
        <f>IFERROR(P50/M50,"-")</f>
        <v>0.11764705882353</v>
      </c>
      <c r="R50" s="79">
        <v>4</v>
      </c>
      <c r="S50" s="79">
        <v>4</v>
      </c>
      <c r="T50" s="80">
        <f>IFERROR(R50/(P50),"-")</f>
        <v>0.33333333333333</v>
      </c>
      <c r="U50" s="186">
        <f>IFERROR(J50/SUM(N50:O51),"-")</f>
        <v>17419.35483871</v>
      </c>
      <c r="V50" s="82">
        <v>4</v>
      </c>
      <c r="W50" s="80">
        <f>IF(P50=0,"-",V50/P50)</f>
        <v>0.33333333333333</v>
      </c>
      <c r="X50" s="185">
        <v>30000</v>
      </c>
      <c r="Y50" s="186">
        <f>IFERROR(X50/P50,"-")</f>
        <v>2500</v>
      </c>
      <c r="Z50" s="186">
        <f>IFERROR(X50/V50,"-")</f>
        <v>7500</v>
      </c>
      <c r="AA50" s="180">
        <f>SUM(X50:X51)-SUM(J50:J51)</f>
        <v>51300</v>
      </c>
      <c r="AB50" s="83">
        <f>SUM(X50:X51)/SUM(J50:J51)</f>
        <v>1.095</v>
      </c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>
        <v>5</v>
      </c>
      <c r="BF50" s="111">
        <f>IF(P50=0,"",IF(BE50=0,"",(BE50/P50)))</f>
        <v>0.41666666666667</v>
      </c>
      <c r="BG50" s="110">
        <v>1</v>
      </c>
      <c r="BH50" s="112">
        <f>IFERROR(BG50/BE50,"-")</f>
        <v>0.2</v>
      </c>
      <c r="BI50" s="113">
        <v>10000</v>
      </c>
      <c r="BJ50" s="114">
        <f>IFERROR(BI50/BE50,"-")</f>
        <v>2000</v>
      </c>
      <c r="BK50" s="115"/>
      <c r="BL50" s="115">
        <v>1</v>
      </c>
      <c r="BM50" s="115"/>
      <c r="BN50" s="117">
        <v>3</v>
      </c>
      <c r="BO50" s="118">
        <f>IF(P50=0,"",IF(BN50=0,"",(BN50/P50)))</f>
        <v>0.25</v>
      </c>
      <c r="BP50" s="119">
        <v>2</v>
      </c>
      <c r="BQ50" s="120">
        <f>IFERROR(BP50/BN50,"-")</f>
        <v>0.66666666666667</v>
      </c>
      <c r="BR50" s="121">
        <v>17000</v>
      </c>
      <c r="BS50" s="122">
        <f>IFERROR(BR50/BN50,"-")</f>
        <v>5666.6666666667</v>
      </c>
      <c r="BT50" s="123">
        <v>1</v>
      </c>
      <c r="BU50" s="123"/>
      <c r="BV50" s="123">
        <v>1</v>
      </c>
      <c r="BW50" s="124">
        <v>3</v>
      </c>
      <c r="BX50" s="125">
        <f>IF(P50=0,"",IF(BW50=0,"",(BW50/P50)))</f>
        <v>0.25</v>
      </c>
      <c r="BY50" s="126">
        <v>1</v>
      </c>
      <c r="BZ50" s="127">
        <f>IFERROR(BY50/BW50,"-")</f>
        <v>0.33333333333333</v>
      </c>
      <c r="CA50" s="128">
        <v>3000</v>
      </c>
      <c r="CB50" s="129">
        <f>IFERROR(CA50/BW50,"-")</f>
        <v>1000</v>
      </c>
      <c r="CC50" s="130">
        <v>1</v>
      </c>
      <c r="CD50" s="130"/>
      <c r="CE50" s="130"/>
      <c r="CF50" s="131">
        <v>1</v>
      </c>
      <c r="CG50" s="132">
        <f>IF(P50=0,"",IF(CF50=0,"",(CF50/P50)))</f>
        <v>0.083333333333333</v>
      </c>
      <c r="CH50" s="133"/>
      <c r="CI50" s="134">
        <f>IFERROR(CH50/CF50,"-")</f>
        <v>0</v>
      </c>
      <c r="CJ50" s="135"/>
      <c r="CK50" s="136">
        <f>IFERROR(CJ50/CF50,"-")</f>
        <v>0</v>
      </c>
      <c r="CL50" s="137"/>
      <c r="CM50" s="137"/>
      <c r="CN50" s="137"/>
      <c r="CO50" s="138">
        <v>4</v>
      </c>
      <c r="CP50" s="139">
        <v>30000</v>
      </c>
      <c r="CQ50" s="139">
        <v>15000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189" t="s">
        <v>183</v>
      </c>
      <c r="C51" s="189"/>
      <c r="D51" s="189" t="s">
        <v>87</v>
      </c>
      <c r="E51" s="189" t="s">
        <v>70</v>
      </c>
      <c r="F51" s="189" t="s">
        <v>78</v>
      </c>
      <c r="G51" s="88"/>
      <c r="H51" s="88"/>
      <c r="I51" s="88"/>
      <c r="J51" s="180"/>
      <c r="K51" s="79">
        <v>73</v>
      </c>
      <c r="L51" s="79">
        <v>52</v>
      </c>
      <c r="M51" s="79">
        <v>10</v>
      </c>
      <c r="N51" s="89">
        <v>19</v>
      </c>
      <c r="O51" s="90">
        <v>0</v>
      </c>
      <c r="P51" s="91">
        <f>N51+O51</f>
        <v>19</v>
      </c>
      <c r="Q51" s="80">
        <f>IFERROR(P51/M51,"-")</f>
        <v>1.9</v>
      </c>
      <c r="R51" s="79">
        <v>5</v>
      </c>
      <c r="S51" s="79">
        <v>4</v>
      </c>
      <c r="T51" s="80">
        <f>IFERROR(R51/(P51),"-")</f>
        <v>0.26315789473684</v>
      </c>
      <c r="U51" s="186"/>
      <c r="V51" s="82">
        <v>6</v>
      </c>
      <c r="W51" s="80">
        <f>IF(P51=0,"-",V51/P51)</f>
        <v>0.31578947368421</v>
      </c>
      <c r="X51" s="185">
        <v>561300</v>
      </c>
      <c r="Y51" s="186">
        <f>IFERROR(X51/P51,"-")</f>
        <v>29542.105263158</v>
      </c>
      <c r="Z51" s="186">
        <f>IFERROR(X51/V51,"-")</f>
        <v>93550</v>
      </c>
      <c r="AA51" s="18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>
        <v>4</v>
      </c>
      <c r="BF51" s="111">
        <f>IF(P51=0,"",IF(BE51=0,"",(BE51/P51)))</f>
        <v>0.21052631578947</v>
      </c>
      <c r="BG51" s="110">
        <v>1</v>
      </c>
      <c r="BH51" s="112">
        <f>IFERROR(BG51/BE51,"-")</f>
        <v>0.25</v>
      </c>
      <c r="BI51" s="113">
        <v>59000</v>
      </c>
      <c r="BJ51" s="114">
        <f>IFERROR(BI51/BE51,"-")</f>
        <v>14750</v>
      </c>
      <c r="BK51" s="115"/>
      <c r="BL51" s="115"/>
      <c r="BM51" s="115">
        <v>1</v>
      </c>
      <c r="BN51" s="117">
        <v>7</v>
      </c>
      <c r="BO51" s="118">
        <f>IF(P51=0,"",IF(BN51=0,"",(BN51/P51)))</f>
        <v>0.36842105263158</v>
      </c>
      <c r="BP51" s="119">
        <v>3</v>
      </c>
      <c r="BQ51" s="120">
        <f>IFERROR(BP51/BN51,"-")</f>
        <v>0.42857142857143</v>
      </c>
      <c r="BR51" s="121">
        <v>101300</v>
      </c>
      <c r="BS51" s="122">
        <f>IFERROR(BR51/BN51,"-")</f>
        <v>14471.428571429</v>
      </c>
      <c r="BT51" s="123">
        <v>1</v>
      </c>
      <c r="BU51" s="123">
        <v>1</v>
      </c>
      <c r="BV51" s="123">
        <v>1</v>
      </c>
      <c r="BW51" s="124">
        <v>6</v>
      </c>
      <c r="BX51" s="125">
        <f>IF(P51=0,"",IF(BW51=0,"",(BW51/P51)))</f>
        <v>0.31578947368421</v>
      </c>
      <c r="BY51" s="126">
        <v>2</v>
      </c>
      <c r="BZ51" s="127">
        <f>IFERROR(BY51/BW51,"-")</f>
        <v>0.33333333333333</v>
      </c>
      <c r="CA51" s="128">
        <v>401000</v>
      </c>
      <c r="CB51" s="129">
        <f>IFERROR(CA51/BW51,"-")</f>
        <v>66833.333333333</v>
      </c>
      <c r="CC51" s="130"/>
      <c r="CD51" s="130"/>
      <c r="CE51" s="130">
        <v>2</v>
      </c>
      <c r="CF51" s="131">
        <v>2</v>
      </c>
      <c r="CG51" s="132">
        <f>IF(P51=0,"",IF(CF51=0,"",(CF51/P51)))</f>
        <v>0.10526315789474</v>
      </c>
      <c r="CH51" s="133"/>
      <c r="CI51" s="134">
        <f>IFERROR(CH51/CF51,"-")</f>
        <v>0</v>
      </c>
      <c r="CJ51" s="135"/>
      <c r="CK51" s="136">
        <f>IFERROR(CJ51/CF51,"-")</f>
        <v>0</v>
      </c>
      <c r="CL51" s="137"/>
      <c r="CM51" s="137"/>
      <c r="CN51" s="137"/>
      <c r="CO51" s="138">
        <v>6</v>
      </c>
      <c r="CP51" s="139">
        <v>561300</v>
      </c>
      <c r="CQ51" s="139">
        <v>388000</v>
      </c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>
        <f>AB52</f>
        <v>0.53703703703704</v>
      </c>
      <c r="B52" s="189" t="s">
        <v>184</v>
      </c>
      <c r="C52" s="189"/>
      <c r="D52" s="189" t="s">
        <v>94</v>
      </c>
      <c r="E52" s="189" t="s">
        <v>185</v>
      </c>
      <c r="F52" s="189" t="s">
        <v>65</v>
      </c>
      <c r="G52" s="88" t="s">
        <v>186</v>
      </c>
      <c r="H52" s="88" t="s">
        <v>90</v>
      </c>
      <c r="I52" s="88" t="s">
        <v>187</v>
      </c>
      <c r="J52" s="180">
        <v>108000</v>
      </c>
      <c r="K52" s="79">
        <v>5</v>
      </c>
      <c r="L52" s="79">
        <v>0</v>
      </c>
      <c r="M52" s="79">
        <v>22</v>
      </c>
      <c r="N52" s="89">
        <v>3</v>
      </c>
      <c r="O52" s="90">
        <v>0</v>
      </c>
      <c r="P52" s="91">
        <f>N52+O52</f>
        <v>3</v>
      </c>
      <c r="Q52" s="80">
        <f>IFERROR(P52/M52,"-")</f>
        <v>0.13636363636364</v>
      </c>
      <c r="R52" s="79">
        <v>1</v>
      </c>
      <c r="S52" s="79">
        <v>1</v>
      </c>
      <c r="T52" s="80">
        <f>IFERROR(R52/(P52),"-")</f>
        <v>0.33333333333333</v>
      </c>
      <c r="U52" s="186">
        <f>IFERROR(J52/SUM(N52:O53),"-")</f>
        <v>18000</v>
      </c>
      <c r="V52" s="82">
        <v>1</v>
      </c>
      <c r="W52" s="80">
        <f>IF(P52=0,"-",V52/P52)</f>
        <v>0.33333333333333</v>
      </c>
      <c r="X52" s="185">
        <v>58000</v>
      </c>
      <c r="Y52" s="186">
        <f>IFERROR(X52/P52,"-")</f>
        <v>19333.333333333</v>
      </c>
      <c r="Z52" s="186">
        <f>IFERROR(X52/V52,"-")</f>
        <v>58000</v>
      </c>
      <c r="AA52" s="180">
        <f>SUM(X52:X53)-SUM(J52:J53)</f>
        <v>-50000</v>
      </c>
      <c r="AB52" s="83">
        <f>SUM(X52:X53)/SUM(J52:J53)</f>
        <v>0.53703703703704</v>
      </c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1</v>
      </c>
      <c r="BF52" s="111">
        <f>IF(P52=0,"",IF(BE52=0,"",(BE52/P52)))</f>
        <v>0.33333333333333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>
        <v>1</v>
      </c>
      <c r="BO52" s="118">
        <f>IF(P52=0,"",IF(BN52=0,"",(BN52/P52)))</f>
        <v>0.33333333333333</v>
      </c>
      <c r="BP52" s="119"/>
      <c r="BQ52" s="120">
        <f>IFERROR(BP52/BN52,"-")</f>
        <v>0</v>
      </c>
      <c r="BR52" s="121"/>
      <c r="BS52" s="122">
        <f>IFERROR(BR52/BN52,"-")</f>
        <v>0</v>
      </c>
      <c r="BT52" s="123"/>
      <c r="BU52" s="123"/>
      <c r="BV52" s="123"/>
      <c r="BW52" s="124">
        <v>1</v>
      </c>
      <c r="BX52" s="125">
        <f>IF(P52=0,"",IF(BW52=0,"",(BW52/P52)))</f>
        <v>0.33333333333333</v>
      </c>
      <c r="BY52" s="126">
        <v>1</v>
      </c>
      <c r="BZ52" s="127">
        <f>IFERROR(BY52/BW52,"-")</f>
        <v>1</v>
      </c>
      <c r="CA52" s="128">
        <v>58000</v>
      </c>
      <c r="CB52" s="129">
        <f>IFERROR(CA52/BW52,"-")</f>
        <v>58000</v>
      </c>
      <c r="CC52" s="130"/>
      <c r="CD52" s="130"/>
      <c r="CE52" s="130">
        <v>1</v>
      </c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1</v>
      </c>
      <c r="CP52" s="139">
        <v>58000</v>
      </c>
      <c r="CQ52" s="139">
        <v>58000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/>
      <c r="B53" s="189" t="s">
        <v>188</v>
      </c>
      <c r="C53" s="189"/>
      <c r="D53" s="189" t="s">
        <v>94</v>
      </c>
      <c r="E53" s="189" t="s">
        <v>185</v>
      </c>
      <c r="F53" s="189" t="s">
        <v>78</v>
      </c>
      <c r="G53" s="88"/>
      <c r="H53" s="88"/>
      <c r="I53" s="88"/>
      <c r="J53" s="180"/>
      <c r="K53" s="79">
        <v>11</v>
      </c>
      <c r="L53" s="79">
        <v>8</v>
      </c>
      <c r="M53" s="79">
        <v>2</v>
      </c>
      <c r="N53" s="89">
        <v>3</v>
      </c>
      <c r="O53" s="90">
        <v>0</v>
      </c>
      <c r="P53" s="91">
        <f>N53+O53</f>
        <v>3</v>
      </c>
      <c r="Q53" s="80">
        <f>IFERROR(P53/M53,"-")</f>
        <v>1.5</v>
      </c>
      <c r="R53" s="79">
        <v>0</v>
      </c>
      <c r="S53" s="79">
        <v>2</v>
      </c>
      <c r="T53" s="80">
        <f>IFERROR(R53/(P53),"-")</f>
        <v>0</v>
      </c>
      <c r="U53" s="186"/>
      <c r="V53" s="82">
        <v>0</v>
      </c>
      <c r="W53" s="80">
        <f>IF(P53=0,"-",V53/P53)</f>
        <v>0</v>
      </c>
      <c r="X53" s="185">
        <v>0</v>
      </c>
      <c r="Y53" s="186">
        <f>IFERROR(X53/P53,"-")</f>
        <v>0</v>
      </c>
      <c r="Z53" s="186" t="str">
        <f>IFERROR(X53/V53,"-")</f>
        <v>-</v>
      </c>
      <c r="AA53" s="180"/>
      <c r="AB53" s="83"/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>
        <v>2</v>
      </c>
      <c r="BO53" s="118">
        <f>IF(P53=0,"",IF(BN53=0,"",(BN53/P53)))</f>
        <v>0.66666666666667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>
        <v>1</v>
      </c>
      <c r="BX53" s="125">
        <f>IF(P53=0,"",IF(BW53=0,"",(BW53/P53)))</f>
        <v>0.33333333333333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>
        <f>AB54</f>
        <v>0</v>
      </c>
      <c r="B54" s="189" t="s">
        <v>189</v>
      </c>
      <c r="C54" s="189"/>
      <c r="D54" s="189" t="s">
        <v>133</v>
      </c>
      <c r="E54" s="189" t="s">
        <v>134</v>
      </c>
      <c r="F54" s="189" t="s">
        <v>65</v>
      </c>
      <c r="G54" s="88" t="s">
        <v>190</v>
      </c>
      <c r="H54" s="88" t="s">
        <v>67</v>
      </c>
      <c r="I54" s="191" t="s">
        <v>182</v>
      </c>
      <c r="J54" s="180">
        <v>228000</v>
      </c>
      <c r="K54" s="79">
        <v>2</v>
      </c>
      <c r="L54" s="79">
        <v>0</v>
      </c>
      <c r="M54" s="79">
        <v>15</v>
      </c>
      <c r="N54" s="89">
        <v>1</v>
      </c>
      <c r="O54" s="90">
        <v>0</v>
      </c>
      <c r="P54" s="91">
        <f>N54+O54</f>
        <v>1</v>
      </c>
      <c r="Q54" s="80">
        <f>IFERROR(P54/M54,"-")</f>
        <v>0.066666666666667</v>
      </c>
      <c r="R54" s="79">
        <v>0</v>
      </c>
      <c r="S54" s="79">
        <v>0</v>
      </c>
      <c r="T54" s="80">
        <f>IFERROR(R54/(P54),"-")</f>
        <v>0</v>
      </c>
      <c r="U54" s="186">
        <f>IFERROR(J54/SUM(N54:O55),"-")</f>
        <v>114000</v>
      </c>
      <c r="V54" s="82">
        <v>0</v>
      </c>
      <c r="W54" s="80">
        <f>IF(P54=0,"-",V54/P54)</f>
        <v>0</v>
      </c>
      <c r="X54" s="185">
        <v>0</v>
      </c>
      <c r="Y54" s="186">
        <f>IFERROR(X54/P54,"-")</f>
        <v>0</v>
      </c>
      <c r="Z54" s="186" t="str">
        <f>IFERROR(X54/V54,"-")</f>
        <v>-</v>
      </c>
      <c r="AA54" s="180">
        <f>SUM(X54:X55)-SUM(J54:J55)</f>
        <v>-228000</v>
      </c>
      <c r="AB54" s="83">
        <f>SUM(X54:X55)/SUM(J54:J55)</f>
        <v>0</v>
      </c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>
        <v>1</v>
      </c>
      <c r="BF54" s="111">
        <f>IF(P54=0,"",IF(BE54=0,"",(BE54/P54)))</f>
        <v>1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/>
      <c r="BO54" s="118">
        <f>IF(P54=0,"",IF(BN54=0,"",(BN54/P54)))</f>
        <v>0</v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/>
      <c r="BX54" s="125">
        <f>IF(P54=0,"",IF(BW54=0,"",(BW54/P54)))</f>
        <v>0</v>
      </c>
      <c r="BY54" s="126"/>
      <c r="BZ54" s="127" t="str">
        <f>IFERROR(BY54/BW54,"-")</f>
        <v>-</v>
      </c>
      <c r="CA54" s="128"/>
      <c r="CB54" s="129" t="str">
        <f>IFERROR(CA54/BW54,"-")</f>
        <v>-</v>
      </c>
      <c r="CC54" s="130"/>
      <c r="CD54" s="130"/>
      <c r="CE54" s="130"/>
      <c r="CF54" s="131"/>
      <c r="CG54" s="132">
        <f>IF(P54=0,"",IF(CF54=0,"",(CF54/P54)))</f>
        <v>0</v>
      </c>
      <c r="CH54" s="133"/>
      <c r="CI54" s="134" t="str">
        <f>IFERROR(CH54/CF54,"-")</f>
        <v>-</v>
      </c>
      <c r="CJ54" s="135"/>
      <c r="CK54" s="136" t="str">
        <f>IFERROR(CJ54/CF54,"-")</f>
        <v>-</v>
      </c>
      <c r="CL54" s="137"/>
      <c r="CM54" s="137"/>
      <c r="CN54" s="137"/>
      <c r="CO54" s="138">
        <v>0</v>
      </c>
      <c r="CP54" s="139">
        <v>0</v>
      </c>
      <c r="CQ54" s="139"/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/>
      <c r="B55" s="189" t="s">
        <v>191</v>
      </c>
      <c r="C55" s="189"/>
      <c r="D55" s="189" t="s">
        <v>133</v>
      </c>
      <c r="E55" s="189" t="s">
        <v>134</v>
      </c>
      <c r="F55" s="189" t="s">
        <v>78</v>
      </c>
      <c r="G55" s="88"/>
      <c r="H55" s="88"/>
      <c r="I55" s="88"/>
      <c r="J55" s="180"/>
      <c r="K55" s="79">
        <v>14</v>
      </c>
      <c r="L55" s="79">
        <v>11</v>
      </c>
      <c r="M55" s="79">
        <v>0</v>
      </c>
      <c r="N55" s="89">
        <v>1</v>
      </c>
      <c r="O55" s="90">
        <v>0</v>
      </c>
      <c r="P55" s="91">
        <f>N55+O55</f>
        <v>1</v>
      </c>
      <c r="Q55" s="80" t="str">
        <f>IFERROR(P55/M55,"-")</f>
        <v>-</v>
      </c>
      <c r="R55" s="79">
        <v>0</v>
      </c>
      <c r="S55" s="79">
        <v>0</v>
      </c>
      <c r="T55" s="80">
        <f>IFERROR(R55/(P55),"-")</f>
        <v>0</v>
      </c>
      <c r="U55" s="186"/>
      <c r="V55" s="82">
        <v>0</v>
      </c>
      <c r="W55" s="80">
        <f>IF(P55=0,"-",V55/P55)</f>
        <v>0</v>
      </c>
      <c r="X55" s="185">
        <v>0</v>
      </c>
      <c r="Y55" s="186">
        <f>IFERROR(X55/P55,"-")</f>
        <v>0</v>
      </c>
      <c r="Z55" s="186" t="str">
        <f>IFERROR(X55/V55,"-")</f>
        <v>-</v>
      </c>
      <c r="AA55" s="180"/>
      <c r="AB55" s="83"/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/>
      <c r="BO55" s="118">
        <f>IF(P55=0,"",IF(BN55=0,"",(BN55/P55)))</f>
        <v>0</v>
      </c>
      <c r="BP55" s="119"/>
      <c r="BQ55" s="120" t="str">
        <f>IFERROR(BP55/BN55,"-")</f>
        <v>-</v>
      </c>
      <c r="BR55" s="121"/>
      <c r="BS55" s="122" t="str">
        <f>IFERROR(BR55/BN55,"-")</f>
        <v>-</v>
      </c>
      <c r="BT55" s="123"/>
      <c r="BU55" s="123"/>
      <c r="BV55" s="123"/>
      <c r="BW55" s="124">
        <v>1</v>
      </c>
      <c r="BX55" s="125">
        <f>IF(P55=0,"",IF(BW55=0,"",(BW55/P55)))</f>
        <v>1</v>
      </c>
      <c r="BY55" s="126"/>
      <c r="BZ55" s="127">
        <f>IFERROR(BY55/BW55,"-")</f>
        <v>0</v>
      </c>
      <c r="CA55" s="128"/>
      <c r="CB55" s="129">
        <f>IFERROR(CA55/BW55,"-")</f>
        <v>0</v>
      </c>
      <c r="CC55" s="130"/>
      <c r="CD55" s="130"/>
      <c r="CE55" s="130"/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30"/>
      <c r="B56" s="85"/>
      <c r="C56" s="86"/>
      <c r="D56" s="86"/>
      <c r="E56" s="86"/>
      <c r="F56" s="87"/>
      <c r="G56" s="88"/>
      <c r="H56" s="88"/>
      <c r="I56" s="88"/>
      <c r="J56" s="181"/>
      <c r="K56" s="34"/>
      <c r="L56" s="34"/>
      <c r="M56" s="31"/>
      <c r="N56" s="23"/>
      <c r="O56" s="23"/>
      <c r="P56" s="23"/>
      <c r="Q56" s="32"/>
      <c r="R56" s="32"/>
      <c r="S56" s="23"/>
      <c r="T56" s="32"/>
      <c r="U56" s="187"/>
      <c r="V56" s="25"/>
      <c r="W56" s="25"/>
      <c r="X56" s="187"/>
      <c r="Y56" s="187"/>
      <c r="Z56" s="187"/>
      <c r="AA56" s="187"/>
      <c r="AB56" s="33"/>
      <c r="AC56" s="57"/>
      <c r="AD56" s="61"/>
      <c r="AE56" s="62"/>
      <c r="AF56" s="61"/>
      <c r="AG56" s="65"/>
      <c r="AH56" s="66"/>
      <c r="AI56" s="67"/>
      <c r="AJ56" s="68"/>
      <c r="AK56" s="68"/>
      <c r="AL56" s="68"/>
      <c r="AM56" s="61"/>
      <c r="AN56" s="62"/>
      <c r="AO56" s="61"/>
      <c r="AP56" s="65"/>
      <c r="AQ56" s="66"/>
      <c r="AR56" s="67"/>
      <c r="AS56" s="68"/>
      <c r="AT56" s="68"/>
      <c r="AU56" s="68"/>
      <c r="AV56" s="61"/>
      <c r="AW56" s="62"/>
      <c r="AX56" s="61"/>
      <c r="AY56" s="65"/>
      <c r="AZ56" s="66"/>
      <c r="BA56" s="67"/>
      <c r="BB56" s="68"/>
      <c r="BC56" s="68"/>
      <c r="BD56" s="68"/>
      <c r="BE56" s="61"/>
      <c r="BF56" s="62"/>
      <c r="BG56" s="61"/>
      <c r="BH56" s="65"/>
      <c r="BI56" s="66"/>
      <c r="BJ56" s="67"/>
      <c r="BK56" s="68"/>
      <c r="BL56" s="68"/>
      <c r="BM56" s="68"/>
      <c r="BN56" s="63"/>
      <c r="BO56" s="64"/>
      <c r="BP56" s="61"/>
      <c r="BQ56" s="65"/>
      <c r="BR56" s="66"/>
      <c r="BS56" s="67"/>
      <c r="BT56" s="68"/>
      <c r="BU56" s="68"/>
      <c r="BV56" s="68"/>
      <c r="BW56" s="63"/>
      <c r="BX56" s="64"/>
      <c r="BY56" s="61"/>
      <c r="BZ56" s="65"/>
      <c r="CA56" s="66"/>
      <c r="CB56" s="67"/>
      <c r="CC56" s="68"/>
      <c r="CD56" s="68"/>
      <c r="CE56" s="68"/>
      <c r="CF56" s="63"/>
      <c r="CG56" s="64"/>
      <c r="CH56" s="61"/>
      <c r="CI56" s="65"/>
      <c r="CJ56" s="66"/>
      <c r="CK56" s="67"/>
      <c r="CL56" s="68"/>
      <c r="CM56" s="68"/>
      <c r="CN56" s="68"/>
      <c r="CO56" s="69"/>
      <c r="CP56" s="66"/>
      <c r="CQ56" s="66"/>
      <c r="CR56" s="66"/>
      <c r="CS56" s="70"/>
    </row>
    <row r="57" spans="1:98">
      <c r="A57" s="30"/>
      <c r="B57" s="37"/>
      <c r="C57" s="21"/>
      <c r="D57" s="21"/>
      <c r="E57" s="21"/>
      <c r="F57" s="22"/>
      <c r="G57" s="36"/>
      <c r="H57" s="36"/>
      <c r="I57" s="73"/>
      <c r="J57" s="182"/>
      <c r="K57" s="34"/>
      <c r="L57" s="34"/>
      <c r="M57" s="31"/>
      <c r="N57" s="23"/>
      <c r="O57" s="23"/>
      <c r="P57" s="23"/>
      <c r="Q57" s="32"/>
      <c r="R57" s="32"/>
      <c r="S57" s="23"/>
      <c r="T57" s="32"/>
      <c r="U57" s="187"/>
      <c r="V57" s="25"/>
      <c r="W57" s="25"/>
      <c r="X57" s="187"/>
      <c r="Y57" s="187"/>
      <c r="Z57" s="187"/>
      <c r="AA57" s="187"/>
      <c r="AB57" s="33"/>
      <c r="AC57" s="59"/>
      <c r="AD57" s="61"/>
      <c r="AE57" s="62"/>
      <c r="AF57" s="61"/>
      <c r="AG57" s="65"/>
      <c r="AH57" s="66"/>
      <c r="AI57" s="67"/>
      <c r="AJ57" s="68"/>
      <c r="AK57" s="68"/>
      <c r="AL57" s="68"/>
      <c r="AM57" s="61"/>
      <c r="AN57" s="62"/>
      <c r="AO57" s="61"/>
      <c r="AP57" s="65"/>
      <c r="AQ57" s="66"/>
      <c r="AR57" s="67"/>
      <c r="AS57" s="68"/>
      <c r="AT57" s="68"/>
      <c r="AU57" s="68"/>
      <c r="AV57" s="61"/>
      <c r="AW57" s="62"/>
      <c r="AX57" s="61"/>
      <c r="AY57" s="65"/>
      <c r="AZ57" s="66"/>
      <c r="BA57" s="67"/>
      <c r="BB57" s="68"/>
      <c r="BC57" s="68"/>
      <c r="BD57" s="68"/>
      <c r="BE57" s="61"/>
      <c r="BF57" s="62"/>
      <c r="BG57" s="61"/>
      <c r="BH57" s="65"/>
      <c r="BI57" s="66"/>
      <c r="BJ57" s="67"/>
      <c r="BK57" s="68"/>
      <c r="BL57" s="68"/>
      <c r="BM57" s="68"/>
      <c r="BN57" s="63"/>
      <c r="BO57" s="64"/>
      <c r="BP57" s="61"/>
      <c r="BQ57" s="65"/>
      <c r="BR57" s="66"/>
      <c r="BS57" s="67"/>
      <c r="BT57" s="68"/>
      <c r="BU57" s="68"/>
      <c r="BV57" s="68"/>
      <c r="BW57" s="63"/>
      <c r="BX57" s="64"/>
      <c r="BY57" s="61"/>
      <c r="BZ57" s="65"/>
      <c r="CA57" s="66"/>
      <c r="CB57" s="67"/>
      <c r="CC57" s="68"/>
      <c r="CD57" s="68"/>
      <c r="CE57" s="68"/>
      <c r="CF57" s="63"/>
      <c r="CG57" s="64"/>
      <c r="CH57" s="61"/>
      <c r="CI57" s="65"/>
      <c r="CJ57" s="66"/>
      <c r="CK57" s="67"/>
      <c r="CL57" s="68"/>
      <c r="CM57" s="68"/>
      <c r="CN57" s="68"/>
      <c r="CO57" s="69"/>
      <c r="CP57" s="66"/>
      <c r="CQ57" s="66"/>
      <c r="CR57" s="66"/>
      <c r="CS57" s="70"/>
    </row>
    <row r="58" spans="1:98">
      <c r="A58" s="19">
        <f>AB58</f>
        <v>1.9229806598407</v>
      </c>
      <c r="B58" s="39"/>
      <c r="C58" s="39"/>
      <c r="D58" s="39"/>
      <c r="E58" s="39"/>
      <c r="F58" s="39"/>
      <c r="G58" s="40" t="s">
        <v>192</v>
      </c>
      <c r="H58" s="40"/>
      <c r="I58" s="40"/>
      <c r="J58" s="183">
        <f>SUM(J6:J57)</f>
        <v>5274000</v>
      </c>
      <c r="K58" s="41">
        <f>SUM(K6:K57)</f>
        <v>1719</v>
      </c>
      <c r="L58" s="41">
        <f>SUM(L6:L57)</f>
        <v>791</v>
      </c>
      <c r="M58" s="41">
        <f>SUM(M6:M57)</f>
        <v>1994</v>
      </c>
      <c r="N58" s="41">
        <f>SUM(N6:N57)</f>
        <v>357</v>
      </c>
      <c r="O58" s="41">
        <f>SUM(O6:O57)</f>
        <v>3</v>
      </c>
      <c r="P58" s="41">
        <f>SUM(P6:P57)</f>
        <v>360</v>
      </c>
      <c r="Q58" s="42">
        <f>IFERROR(P58/M58,"-")</f>
        <v>0.18054162487462</v>
      </c>
      <c r="R58" s="76">
        <f>SUM(R6:R57)</f>
        <v>60</v>
      </c>
      <c r="S58" s="76">
        <f>SUM(S6:S57)</f>
        <v>107</v>
      </c>
      <c r="T58" s="42">
        <f>IFERROR(R58/P58,"-")</f>
        <v>0.16666666666667</v>
      </c>
      <c r="U58" s="188">
        <f>IFERROR(J58/P58,"-")</f>
        <v>14650</v>
      </c>
      <c r="V58" s="44">
        <f>SUM(V6:V57)</f>
        <v>98</v>
      </c>
      <c r="W58" s="42">
        <f>IFERROR(V58/P58,"-")</f>
        <v>0.27222222222222</v>
      </c>
      <c r="X58" s="183">
        <f>SUM(X6:X57)</f>
        <v>10141800</v>
      </c>
      <c r="Y58" s="183">
        <f>IFERROR(X58/P58,"-")</f>
        <v>28171.666666667</v>
      </c>
      <c r="Z58" s="183">
        <f>IFERROR(X58/V58,"-")</f>
        <v>103487.75510204</v>
      </c>
      <c r="AA58" s="183">
        <f>X58-J58</f>
        <v>4867800</v>
      </c>
      <c r="AB58" s="45">
        <f>X58/J58</f>
        <v>1.9229806598407</v>
      </c>
      <c r="AC58" s="58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  <c r="BT58" s="60"/>
      <c r="BU58" s="60"/>
      <c r="BV58" s="60"/>
      <c r="BW58" s="60"/>
      <c r="BX58" s="60"/>
      <c r="BY58" s="60"/>
      <c r="BZ58" s="60"/>
      <c r="CA58" s="60"/>
      <c r="CB58" s="60"/>
      <c r="CC58" s="60"/>
      <c r="CD58" s="60"/>
      <c r="CE58" s="60"/>
      <c r="CF58" s="60"/>
      <c r="CG58" s="60"/>
      <c r="CH58" s="60"/>
      <c r="CI58" s="60"/>
      <c r="CJ58" s="60"/>
      <c r="CK58" s="60"/>
      <c r="CL58" s="60"/>
      <c r="CM58" s="60"/>
      <c r="CN58" s="60"/>
      <c r="CO58" s="60"/>
      <c r="CP58" s="60"/>
      <c r="CQ58" s="60"/>
      <c r="CR58" s="60"/>
      <c r="CS5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4"/>
    <mergeCell ref="J21:J24"/>
    <mergeCell ref="U21:U24"/>
    <mergeCell ref="AA21:AA24"/>
    <mergeCell ref="AB21:AB24"/>
    <mergeCell ref="A25:A28"/>
    <mergeCell ref="J25:J28"/>
    <mergeCell ref="U25:U28"/>
    <mergeCell ref="AA25:AA28"/>
    <mergeCell ref="AB25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9"/>
    <mergeCell ref="J45:J49"/>
    <mergeCell ref="U45:U49"/>
    <mergeCell ref="AA45:AA49"/>
    <mergeCell ref="AB45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8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193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2.9833333333333</v>
      </c>
      <c r="B6" s="189" t="s">
        <v>194</v>
      </c>
      <c r="C6" s="189" t="s">
        <v>195</v>
      </c>
      <c r="D6" s="189" t="s">
        <v>196</v>
      </c>
      <c r="E6" s="189" t="s">
        <v>197</v>
      </c>
      <c r="F6" s="189" t="s">
        <v>180</v>
      </c>
      <c r="G6" s="88" t="s">
        <v>198</v>
      </c>
      <c r="H6" s="88" t="s">
        <v>199</v>
      </c>
      <c r="I6" s="88" t="s">
        <v>200</v>
      </c>
      <c r="J6" s="180">
        <v>120000</v>
      </c>
      <c r="K6" s="79">
        <v>9</v>
      </c>
      <c r="L6" s="79">
        <v>0</v>
      </c>
      <c r="M6" s="79">
        <v>27</v>
      </c>
      <c r="N6" s="89">
        <v>5</v>
      </c>
      <c r="O6" s="90">
        <v>0</v>
      </c>
      <c r="P6" s="91">
        <f>N6+O6</f>
        <v>5</v>
      </c>
      <c r="Q6" s="80">
        <f>IFERROR(P6/M6,"-")</f>
        <v>0.18518518518519</v>
      </c>
      <c r="R6" s="79">
        <v>1</v>
      </c>
      <c r="S6" s="79">
        <v>1</v>
      </c>
      <c r="T6" s="80">
        <f>IFERROR(R6/(P6),"-")</f>
        <v>0.2</v>
      </c>
      <c r="U6" s="186">
        <f>IFERROR(J6/SUM(N6:O7),"-")</f>
        <v>10909.090909091</v>
      </c>
      <c r="V6" s="82">
        <v>1</v>
      </c>
      <c r="W6" s="80">
        <f>IF(P6=0,"-",V6/P6)</f>
        <v>0.2</v>
      </c>
      <c r="X6" s="185">
        <v>319000</v>
      </c>
      <c r="Y6" s="186">
        <f>IFERROR(X6/P6,"-")</f>
        <v>63800</v>
      </c>
      <c r="Z6" s="186">
        <f>IFERROR(X6/V6,"-")</f>
        <v>319000</v>
      </c>
      <c r="AA6" s="180">
        <f>SUM(X6:X7)-SUM(J6:J7)</f>
        <v>238000</v>
      </c>
      <c r="AB6" s="83">
        <f>SUM(X6:X7)/SUM(J6:J7)</f>
        <v>2.9833333333333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5</v>
      </c>
      <c r="BF6" s="111">
        <f>IF(P6=0,"",IF(BE6=0,"",(BE6/P6)))</f>
        <v>1</v>
      </c>
      <c r="BG6" s="110">
        <v>1</v>
      </c>
      <c r="BH6" s="112">
        <f>IFERROR(BG6/BE6,"-")</f>
        <v>0.2</v>
      </c>
      <c r="BI6" s="113">
        <v>319000</v>
      </c>
      <c r="BJ6" s="114">
        <f>IFERROR(BI6/BE6,"-")</f>
        <v>63800</v>
      </c>
      <c r="BK6" s="115"/>
      <c r="BL6" s="115"/>
      <c r="BM6" s="115">
        <v>1</v>
      </c>
      <c r="BN6" s="117"/>
      <c r="BO6" s="118">
        <f>IF(P6=0,"",IF(BN6=0,"",(BN6/P6)))</f>
        <v>0</v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1</v>
      </c>
      <c r="CP6" s="139">
        <v>319000</v>
      </c>
      <c r="CQ6" s="139">
        <v>319000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189" t="s">
        <v>201</v>
      </c>
      <c r="C7" s="189"/>
      <c r="D7" s="189"/>
      <c r="E7" s="189"/>
      <c r="F7" s="189" t="s">
        <v>78</v>
      </c>
      <c r="G7" s="88"/>
      <c r="H7" s="88"/>
      <c r="I7" s="88"/>
      <c r="J7" s="180"/>
      <c r="K7" s="79">
        <v>47</v>
      </c>
      <c r="L7" s="79">
        <v>23</v>
      </c>
      <c r="M7" s="79">
        <v>13</v>
      </c>
      <c r="N7" s="89">
        <v>6</v>
      </c>
      <c r="O7" s="90">
        <v>0</v>
      </c>
      <c r="P7" s="91">
        <f>N7+O7</f>
        <v>6</v>
      </c>
      <c r="Q7" s="80">
        <f>IFERROR(P7/M7,"-")</f>
        <v>0.46153846153846</v>
      </c>
      <c r="R7" s="79">
        <v>1</v>
      </c>
      <c r="S7" s="79">
        <v>1</v>
      </c>
      <c r="T7" s="80">
        <f>IFERROR(R7/(P7),"-")</f>
        <v>0.16666666666667</v>
      </c>
      <c r="U7" s="186"/>
      <c r="V7" s="82">
        <v>2</v>
      </c>
      <c r="W7" s="80">
        <f>IF(P7=0,"-",V7/P7)</f>
        <v>0.33333333333333</v>
      </c>
      <c r="X7" s="185">
        <v>39000</v>
      </c>
      <c r="Y7" s="186">
        <f>IFERROR(X7/P7,"-")</f>
        <v>6500</v>
      </c>
      <c r="Z7" s="186">
        <f>IFERROR(X7/V7,"-")</f>
        <v>19500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0.16666666666667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</v>
      </c>
      <c r="BF7" s="111">
        <f>IF(P7=0,"",IF(BE7=0,"",(BE7/P7)))</f>
        <v>0.16666666666667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3</v>
      </c>
      <c r="BO7" s="118">
        <f>IF(P7=0,"",IF(BN7=0,"",(BN7/P7)))</f>
        <v>0.5</v>
      </c>
      <c r="BP7" s="119">
        <v>2</v>
      </c>
      <c r="BQ7" s="120">
        <f>IFERROR(BP7/BN7,"-")</f>
        <v>0.66666666666667</v>
      </c>
      <c r="BR7" s="121">
        <v>44000</v>
      </c>
      <c r="BS7" s="122">
        <f>IFERROR(BR7/BN7,"-")</f>
        <v>14666.666666667</v>
      </c>
      <c r="BT7" s="123"/>
      <c r="BU7" s="123">
        <v>1</v>
      </c>
      <c r="BV7" s="123">
        <v>1</v>
      </c>
      <c r="BW7" s="124">
        <v>1</v>
      </c>
      <c r="BX7" s="125">
        <f>IF(P7=0,"",IF(BW7=0,"",(BW7/P7)))</f>
        <v>0.16666666666667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39000</v>
      </c>
      <c r="CQ7" s="139">
        <v>34000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0.56666666666667</v>
      </c>
      <c r="B8" s="189" t="s">
        <v>202</v>
      </c>
      <c r="C8" s="189" t="s">
        <v>203</v>
      </c>
      <c r="D8" s="189" t="s">
        <v>204</v>
      </c>
      <c r="E8" s="189" t="s">
        <v>205</v>
      </c>
      <c r="F8" s="189" t="s">
        <v>180</v>
      </c>
      <c r="G8" s="88" t="s">
        <v>206</v>
      </c>
      <c r="H8" s="88" t="s">
        <v>207</v>
      </c>
      <c r="I8" s="88" t="s">
        <v>208</v>
      </c>
      <c r="J8" s="180">
        <v>330000</v>
      </c>
      <c r="K8" s="79">
        <v>34</v>
      </c>
      <c r="L8" s="79">
        <v>0</v>
      </c>
      <c r="M8" s="79">
        <v>98</v>
      </c>
      <c r="N8" s="89">
        <v>18</v>
      </c>
      <c r="O8" s="90">
        <v>0</v>
      </c>
      <c r="P8" s="91">
        <f>N8+O8</f>
        <v>18</v>
      </c>
      <c r="Q8" s="80">
        <f>IFERROR(P8/M8,"-")</f>
        <v>0.18367346938776</v>
      </c>
      <c r="R8" s="79">
        <v>2</v>
      </c>
      <c r="S8" s="79">
        <v>12</v>
      </c>
      <c r="T8" s="80">
        <f>IFERROR(R8/(P8),"-")</f>
        <v>0.11111111111111</v>
      </c>
      <c r="U8" s="186">
        <f>IFERROR(J8/SUM(N8:O9),"-")</f>
        <v>8918.9189189189</v>
      </c>
      <c r="V8" s="82">
        <v>2</v>
      </c>
      <c r="W8" s="80">
        <f>IF(P8=0,"-",V8/P8)</f>
        <v>0.11111111111111</v>
      </c>
      <c r="X8" s="185">
        <v>8000</v>
      </c>
      <c r="Y8" s="186">
        <f>IFERROR(X8/P8,"-")</f>
        <v>444.44444444444</v>
      </c>
      <c r="Z8" s="186">
        <f>IFERROR(X8/V8,"-")</f>
        <v>4000</v>
      </c>
      <c r="AA8" s="180">
        <f>SUM(X8:X9)-SUM(J8:J9)</f>
        <v>-143000</v>
      </c>
      <c r="AB8" s="83">
        <f>SUM(X8:X9)/SUM(J8:J9)</f>
        <v>0.56666666666667</v>
      </c>
      <c r="AC8" s="77"/>
      <c r="AD8" s="92">
        <v>1</v>
      </c>
      <c r="AE8" s="93">
        <f>IF(P8=0,"",IF(AD8=0,"",(AD8/P8)))</f>
        <v>0.055555555555556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>
        <v>1</v>
      </c>
      <c r="AN8" s="99">
        <f>IF(P8=0,"",IF(AM8=0,"",(AM8/P8)))</f>
        <v>0.055555555555556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3</v>
      </c>
      <c r="AW8" s="105">
        <f>IF(P8=0,"",IF(AV8=0,"",(AV8/P8)))</f>
        <v>0.16666666666667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4</v>
      </c>
      <c r="BF8" s="111">
        <f>IF(P8=0,"",IF(BE8=0,"",(BE8/P8)))</f>
        <v>0.22222222222222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8</v>
      </c>
      <c r="BO8" s="118">
        <f>IF(P8=0,"",IF(BN8=0,"",(BN8/P8)))</f>
        <v>0.44444444444444</v>
      </c>
      <c r="BP8" s="119">
        <v>1</v>
      </c>
      <c r="BQ8" s="120">
        <f>IFERROR(BP8/BN8,"-")</f>
        <v>0.125</v>
      </c>
      <c r="BR8" s="121">
        <v>3000</v>
      </c>
      <c r="BS8" s="122">
        <f>IFERROR(BR8/BN8,"-")</f>
        <v>375</v>
      </c>
      <c r="BT8" s="123">
        <v>1</v>
      </c>
      <c r="BU8" s="123"/>
      <c r="BV8" s="123"/>
      <c r="BW8" s="124">
        <v>1</v>
      </c>
      <c r="BX8" s="125">
        <f>IF(P8=0,"",IF(BW8=0,"",(BW8/P8)))</f>
        <v>0.055555555555556</v>
      </c>
      <c r="BY8" s="126">
        <v>1</v>
      </c>
      <c r="BZ8" s="127">
        <f>IFERROR(BY8/BW8,"-")</f>
        <v>1</v>
      </c>
      <c r="CA8" s="128">
        <v>5000</v>
      </c>
      <c r="CB8" s="129">
        <f>IFERROR(CA8/BW8,"-")</f>
        <v>5000</v>
      </c>
      <c r="CC8" s="130">
        <v>1</v>
      </c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8000</v>
      </c>
      <c r="CQ8" s="139">
        <v>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209</v>
      </c>
      <c r="C9" s="189"/>
      <c r="D9" s="189"/>
      <c r="E9" s="189"/>
      <c r="F9" s="189" t="s">
        <v>78</v>
      </c>
      <c r="G9" s="88"/>
      <c r="H9" s="88"/>
      <c r="I9" s="88"/>
      <c r="J9" s="180"/>
      <c r="K9" s="79">
        <v>129</v>
      </c>
      <c r="L9" s="79">
        <v>96</v>
      </c>
      <c r="M9" s="79">
        <v>43</v>
      </c>
      <c r="N9" s="89">
        <v>19</v>
      </c>
      <c r="O9" s="90">
        <v>0</v>
      </c>
      <c r="P9" s="91">
        <f>N9+O9</f>
        <v>19</v>
      </c>
      <c r="Q9" s="80">
        <f>IFERROR(P9/M9,"-")</f>
        <v>0.44186046511628</v>
      </c>
      <c r="R9" s="79">
        <v>3</v>
      </c>
      <c r="S9" s="79">
        <v>4</v>
      </c>
      <c r="T9" s="80">
        <f>IFERROR(R9/(P9),"-")</f>
        <v>0.15789473684211</v>
      </c>
      <c r="U9" s="186"/>
      <c r="V9" s="82">
        <v>4</v>
      </c>
      <c r="W9" s="80">
        <f>IF(P9=0,"-",V9/P9)</f>
        <v>0.21052631578947</v>
      </c>
      <c r="X9" s="185">
        <v>179000</v>
      </c>
      <c r="Y9" s="186">
        <f>IFERROR(X9/P9,"-")</f>
        <v>9421.0526315789</v>
      </c>
      <c r="Z9" s="186">
        <f>IFERROR(X9/V9,"-")</f>
        <v>44750</v>
      </c>
      <c r="AA9" s="180"/>
      <c r="AB9" s="83"/>
      <c r="AC9" s="77"/>
      <c r="AD9" s="92">
        <v>1</v>
      </c>
      <c r="AE9" s="93">
        <f>IF(P9=0,"",IF(AD9=0,"",(AD9/P9)))</f>
        <v>0.052631578947368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4</v>
      </c>
      <c r="AN9" s="99">
        <f>IF(P9=0,"",IF(AM9=0,"",(AM9/P9)))</f>
        <v>0.21052631578947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0.052631578947368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6</v>
      </c>
      <c r="BF9" s="111">
        <f>IF(P9=0,"",IF(BE9=0,"",(BE9/P9)))</f>
        <v>0.31578947368421</v>
      </c>
      <c r="BG9" s="110">
        <v>1</v>
      </c>
      <c r="BH9" s="112">
        <f>IFERROR(BG9/BE9,"-")</f>
        <v>0.16666666666667</v>
      </c>
      <c r="BI9" s="113">
        <v>87000</v>
      </c>
      <c r="BJ9" s="114">
        <f>IFERROR(BI9/BE9,"-")</f>
        <v>14500</v>
      </c>
      <c r="BK9" s="115"/>
      <c r="BL9" s="115"/>
      <c r="BM9" s="115">
        <v>1</v>
      </c>
      <c r="BN9" s="117">
        <v>6</v>
      </c>
      <c r="BO9" s="118">
        <f>IF(P9=0,"",IF(BN9=0,"",(BN9/P9)))</f>
        <v>0.31578947368421</v>
      </c>
      <c r="BP9" s="119">
        <v>2</v>
      </c>
      <c r="BQ9" s="120">
        <f>IFERROR(BP9/BN9,"-")</f>
        <v>0.33333333333333</v>
      </c>
      <c r="BR9" s="121">
        <v>16000</v>
      </c>
      <c r="BS9" s="122">
        <f>IFERROR(BR9/BN9,"-")</f>
        <v>2666.6666666667</v>
      </c>
      <c r="BT9" s="123"/>
      <c r="BU9" s="123">
        <v>2</v>
      </c>
      <c r="BV9" s="123"/>
      <c r="BW9" s="124">
        <v>1</v>
      </c>
      <c r="BX9" s="125">
        <f>IF(P9=0,"",IF(BW9=0,"",(BW9/P9)))</f>
        <v>0.052631578947368</v>
      </c>
      <c r="BY9" s="126">
        <v>1</v>
      </c>
      <c r="BZ9" s="127">
        <f>IFERROR(BY9/BW9,"-")</f>
        <v>1</v>
      </c>
      <c r="CA9" s="128">
        <v>86000</v>
      </c>
      <c r="CB9" s="129">
        <f>IFERROR(CA9/BW9,"-")</f>
        <v>86000</v>
      </c>
      <c r="CC9" s="130"/>
      <c r="CD9" s="130"/>
      <c r="CE9" s="130">
        <v>1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4</v>
      </c>
      <c r="CP9" s="139">
        <v>179000</v>
      </c>
      <c r="CQ9" s="139">
        <v>87000</v>
      </c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>
        <f>AB10</f>
        <v>1.2612612612613</v>
      </c>
      <c r="B10" s="189" t="s">
        <v>210</v>
      </c>
      <c r="C10" s="189" t="s">
        <v>211</v>
      </c>
      <c r="D10" s="189" t="s">
        <v>204</v>
      </c>
      <c r="E10" s="189" t="s">
        <v>205</v>
      </c>
      <c r="F10" s="189" t="s">
        <v>180</v>
      </c>
      <c r="G10" s="88" t="s">
        <v>212</v>
      </c>
      <c r="H10" s="88" t="s">
        <v>213</v>
      </c>
      <c r="I10" s="88" t="s">
        <v>214</v>
      </c>
      <c r="J10" s="180">
        <v>444000</v>
      </c>
      <c r="K10" s="79">
        <v>46</v>
      </c>
      <c r="L10" s="79">
        <v>0</v>
      </c>
      <c r="M10" s="79">
        <v>126</v>
      </c>
      <c r="N10" s="89">
        <v>17</v>
      </c>
      <c r="O10" s="90">
        <v>0</v>
      </c>
      <c r="P10" s="91">
        <f>N10+O10</f>
        <v>17</v>
      </c>
      <c r="Q10" s="80">
        <f>IFERROR(P10/M10,"-")</f>
        <v>0.13492063492063</v>
      </c>
      <c r="R10" s="79">
        <v>1</v>
      </c>
      <c r="S10" s="79">
        <v>7</v>
      </c>
      <c r="T10" s="80">
        <f>IFERROR(R10/(P10),"-")</f>
        <v>0.058823529411765</v>
      </c>
      <c r="U10" s="186">
        <f>IFERROR(J10/SUM(N10:O11),"-")</f>
        <v>12685.714285714</v>
      </c>
      <c r="V10" s="82">
        <v>2</v>
      </c>
      <c r="W10" s="80">
        <f>IF(P10=0,"-",V10/P10)</f>
        <v>0.11764705882353</v>
      </c>
      <c r="X10" s="185">
        <v>16000</v>
      </c>
      <c r="Y10" s="186">
        <f>IFERROR(X10/P10,"-")</f>
        <v>941.17647058824</v>
      </c>
      <c r="Z10" s="186">
        <f>IFERROR(X10/V10,"-")</f>
        <v>8000</v>
      </c>
      <c r="AA10" s="180">
        <f>SUM(X10:X11)-SUM(J10:J11)</f>
        <v>116000</v>
      </c>
      <c r="AB10" s="83">
        <f>SUM(X10:X11)/SUM(J10:J11)</f>
        <v>1.2612612612613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5</v>
      </c>
      <c r="AN10" s="99">
        <f>IF(P10=0,"",IF(AM10=0,"",(AM10/P10)))</f>
        <v>0.29411764705882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2</v>
      </c>
      <c r="AW10" s="105">
        <f>IF(P10=0,"",IF(AV10=0,"",(AV10/P10)))</f>
        <v>0.11764705882353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1</v>
      </c>
      <c r="BF10" s="111">
        <f>IF(P10=0,"",IF(BE10=0,"",(BE10/P10)))</f>
        <v>0.058823529411765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5</v>
      </c>
      <c r="BO10" s="118">
        <f>IF(P10=0,"",IF(BN10=0,"",(BN10/P10)))</f>
        <v>0.29411764705882</v>
      </c>
      <c r="BP10" s="119">
        <v>1</v>
      </c>
      <c r="BQ10" s="120">
        <f>IFERROR(BP10/BN10,"-")</f>
        <v>0.2</v>
      </c>
      <c r="BR10" s="121">
        <v>3000</v>
      </c>
      <c r="BS10" s="122">
        <f>IFERROR(BR10/BN10,"-")</f>
        <v>600</v>
      </c>
      <c r="BT10" s="123">
        <v>1</v>
      </c>
      <c r="BU10" s="123"/>
      <c r="BV10" s="123"/>
      <c r="BW10" s="124">
        <v>4</v>
      </c>
      <c r="BX10" s="125">
        <f>IF(P10=0,"",IF(BW10=0,"",(BW10/P10)))</f>
        <v>0.23529411764706</v>
      </c>
      <c r="BY10" s="126">
        <v>1</v>
      </c>
      <c r="BZ10" s="127">
        <f>IFERROR(BY10/BW10,"-")</f>
        <v>0.25</v>
      </c>
      <c r="CA10" s="128">
        <v>13000</v>
      </c>
      <c r="CB10" s="129">
        <f>IFERROR(CA10/BW10,"-")</f>
        <v>3250</v>
      </c>
      <c r="CC10" s="130"/>
      <c r="CD10" s="130"/>
      <c r="CE10" s="130">
        <v>1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2</v>
      </c>
      <c r="CP10" s="139">
        <v>16000</v>
      </c>
      <c r="CQ10" s="139">
        <v>13000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215</v>
      </c>
      <c r="C11" s="189"/>
      <c r="D11" s="189"/>
      <c r="E11" s="189"/>
      <c r="F11" s="189" t="s">
        <v>78</v>
      </c>
      <c r="G11" s="88"/>
      <c r="H11" s="88"/>
      <c r="I11" s="88"/>
      <c r="J11" s="180"/>
      <c r="K11" s="79">
        <v>150</v>
      </c>
      <c r="L11" s="79">
        <v>70</v>
      </c>
      <c r="M11" s="79">
        <v>46</v>
      </c>
      <c r="N11" s="89">
        <v>18</v>
      </c>
      <c r="O11" s="90">
        <v>0</v>
      </c>
      <c r="P11" s="91">
        <f>N11+O11</f>
        <v>18</v>
      </c>
      <c r="Q11" s="80">
        <f>IFERROR(P11/M11,"-")</f>
        <v>0.39130434782609</v>
      </c>
      <c r="R11" s="79">
        <v>7</v>
      </c>
      <c r="S11" s="79">
        <v>4</v>
      </c>
      <c r="T11" s="80">
        <f>IFERROR(R11/(P11),"-")</f>
        <v>0.38888888888889</v>
      </c>
      <c r="U11" s="186"/>
      <c r="V11" s="82">
        <v>8</v>
      </c>
      <c r="W11" s="80">
        <f>IF(P11=0,"-",V11/P11)</f>
        <v>0.44444444444444</v>
      </c>
      <c r="X11" s="185">
        <v>544000</v>
      </c>
      <c r="Y11" s="186">
        <f>IFERROR(X11/P11,"-")</f>
        <v>30222.222222222</v>
      </c>
      <c r="Z11" s="186">
        <f>IFERROR(X11/V11,"-")</f>
        <v>68000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0.055555555555556</v>
      </c>
      <c r="AO11" s="98">
        <v>1</v>
      </c>
      <c r="AP11" s="100">
        <f>IFERROR(AO11/AM11,"-")</f>
        <v>1</v>
      </c>
      <c r="AQ11" s="101">
        <v>8000</v>
      </c>
      <c r="AR11" s="102">
        <f>IFERROR(AQ11/AM11,"-")</f>
        <v>8000</v>
      </c>
      <c r="AS11" s="103"/>
      <c r="AT11" s="103">
        <v>1</v>
      </c>
      <c r="AU11" s="103"/>
      <c r="AV11" s="104">
        <v>1</v>
      </c>
      <c r="AW11" s="105">
        <f>IF(P11=0,"",IF(AV11=0,"",(AV11/P11)))</f>
        <v>0.055555555555556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4</v>
      </c>
      <c r="BF11" s="111">
        <f>IF(P11=0,"",IF(BE11=0,"",(BE11/P11)))</f>
        <v>0.22222222222222</v>
      </c>
      <c r="BG11" s="110">
        <v>1</v>
      </c>
      <c r="BH11" s="112">
        <f>IFERROR(BG11/BE11,"-")</f>
        <v>0.25</v>
      </c>
      <c r="BI11" s="113">
        <v>20000</v>
      </c>
      <c r="BJ11" s="114">
        <f>IFERROR(BI11/BE11,"-")</f>
        <v>5000</v>
      </c>
      <c r="BK11" s="115"/>
      <c r="BL11" s="115"/>
      <c r="BM11" s="115">
        <v>1</v>
      </c>
      <c r="BN11" s="117">
        <v>5</v>
      </c>
      <c r="BO11" s="118">
        <f>IF(P11=0,"",IF(BN11=0,"",(BN11/P11)))</f>
        <v>0.27777777777778</v>
      </c>
      <c r="BP11" s="119">
        <v>3</v>
      </c>
      <c r="BQ11" s="120">
        <f>IFERROR(BP11/BN11,"-")</f>
        <v>0.6</v>
      </c>
      <c r="BR11" s="121">
        <v>331000</v>
      </c>
      <c r="BS11" s="122">
        <f>IFERROR(BR11/BN11,"-")</f>
        <v>66200</v>
      </c>
      <c r="BT11" s="123"/>
      <c r="BU11" s="123">
        <v>2</v>
      </c>
      <c r="BV11" s="123">
        <v>1</v>
      </c>
      <c r="BW11" s="124">
        <v>6</v>
      </c>
      <c r="BX11" s="125">
        <f>IF(P11=0,"",IF(BW11=0,"",(BW11/P11)))</f>
        <v>0.33333333333333</v>
      </c>
      <c r="BY11" s="126">
        <v>3</v>
      </c>
      <c r="BZ11" s="127">
        <f>IFERROR(BY11/BW11,"-")</f>
        <v>0.5</v>
      </c>
      <c r="CA11" s="128">
        <v>185000</v>
      </c>
      <c r="CB11" s="129">
        <f>IFERROR(CA11/BW11,"-")</f>
        <v>30833.333333333</v>
      </c>
      <c r="CC11" s="130"/>
      <c r="CD11" s="130">
        <v>1</v>
      </c>
      <c r="CE11" s="130">
        <v>2</v>
      </c>
      <c r="CF11" s="131">
        <v>1</v>
      </c>
      <c r="CG11" s="132">
        <f>IF(P11=0,"",IF(CF11=0,"",(CF11/P11)))</f>
        <v>0.055555555555556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8</v>
      </c>
      <c r="CP11" s="139">
        <v>544000</v>
      </c>
      <c r="CQ11" s="139">
        <v>308000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0.055555555555556</v>
      </c>
      <c r="B12" s="189" t="s">
        <v>216</v>
      </c>
      <c r="C12" s="189" t="s">
        <v>217</v>
      </c>
      <c r="D12" s="189" t="s">
        <v>218</v>
      </c>
      <c r="E12" s="189"/>
      <c r="F12" s="189" t="s">
        <v>219</v>
      </c>
      <c r="G12" s="88" t="s">
        <v>220</v>
      </c>
      <c r="H12" s="88" t="s">
        <v>199</v>
      </c>
      <c r="I12" s="88" t="s">
        <v>221</v>
      </c>
      <c r="J12" s="180">
        <v>54000</v>
      </c>
      <c r="K12" s="79">
        <v>3</v>
      </c>
      <c r="L12" s="79">
        <v>0</v>
      </c>
      <c r="M12" s="79">
        <v>18</v>
      </c>
      <c r="N12" s="89">
        <v>2</v>
      </c>
      <c r="O12" s="90">
        <v>0</v>
      </c>
      <c r="P12" s="91">
        <f>N12+O12</f>
        <v>2</v>
      </c>
      <c r="Q12" s="80">
        <f>IFERROR(P12/M12,"-")</f>
        <v>0.11111111111111</v>
      </c>
      <c r="R12" s="79">
        <v>1</v>
      </c>
      <c r="S12" s="79">
        <v>0</v>
      </c>
      <c r="T12" s="80">
        <f>IFERROR(R12/(P12),"-")</f>
        <v>0.5</v>
      </c>
      <c r="U12" s="186">
        <f>IFERROR(J12/SUM(N12:O13),"-")</f>
        <v>10800</v>
      </c>
      <c r="V12" s="82">
        <v>1</v>
      </c>
      <c r="W12" s="80">
        <f>IF(P12=0,"-",V12/P12)</f>
        <v>0.5</v>
      </c>
      <c r="X12" s="185">
        <v>3000</v>
      </c>
      <c r="Y12" s="186">
        <f>IFERROR(X12/P12,"-")</f>
        <v>1500</v>
      </c>
      <c r="Z12" s="186">
        <f>IFERROR(X12/V12,"-")</f>
        <v>3000</v>
      </c>
      <c r="AA12" s="180">
        <f>SUM(X12:X13)-SUM(J12:J13)</f>
        <v>-51000</v>
      </c>
      <c r="AB12" s="83">
        <f>SUM(X12:X13)/SUM(J12:J13)</f>
        <v>0.055555555555556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1</v>
      </c>
      <c r="BO12" s="118">
        <f>IF(P12=0,"",IF(BN12=0,"",(BN12/P12)))</f>
        <v>0.5</v>
      </c>
      <c r="BP12" s="119">
        <v>1</v>
      </c>
      <c r="BQ12" s="120">
        <f>IFERROR(BP12/BN12,"-")</f>
        <v>1</v>
      </c>
      <c r="BR12" s="121">
        <v>3000</v>
      </c>
      <c r="BS12" s="122">
        <f>IFERROR(BR12/BN12,"-")</f>
        <v>3000</v>
      </c>
      <c r="BT12" s="123">
        <v>1</v>
      </c>
      <c r="BU12" s="123"/>
      <c r="BV12" s="123"/>
      <c r="BW12" s="124"/>
      <c r="BX12" s="125">
        <f>IF(P12=0,"",IF(BW12=0,"",(BW12/P12)))</f>
        <v>0</v>
      </c>
      <c r="BY12" s="126"/>
      <c r="BZ12" s="127" t="str">
        <f>IFERROR(BY12/BW12,"-")</f>
        <v>-</v>
      </c>
      <c r="CA12" s="128"/>
      <c r="CB12" s="129" t="str">
        <f>IFERROR(CA12/BW12,"-")</f>
        <v>-</v>
      </c>
      <c r="CC12" s="130"/>
      <c r="CD12" s="130"/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1</v>
      </c>
      <c r="CP12" s="139">
        <v>3000</v>
      </c>
      <c r="CQ12" s="139">
        <v>3000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222</v>
      </c>
      <c r="C13" s="189"/>
      <c r="D13" s="189"/>
      <c r="E13" s="189"/>
      <c r="F13" s="189" t="s">
        <v>78</v>
      </c>
      <c r="G13" s="88"/>
      <c r="H13" s="88"/>
      <c r="I13" s="88"/>
      <c r="J13" s="180"/>
      <c r="K13" s="79">
        <v>23</v>
      </c>
      <c r="L13" s="79">
        <v>18</v>
      </c>
      <c r="M13" s="79">
        <v>0</v>
      </c>
      <c r="N13" s="89">
        <v>3</v>
      </c>
      <c r="O13" s="90">
        <v>0</v>
      </c>
      <c r="P13" s="91">
        <f>N13+O13</f>
        <v>3</v>
      </c>
      <c r="Q13" s="80" t="str">
        <f>IFERROR(P13/M13,"-")</f>
        <v>-</v>
      </c>
      <c r="R13" s="79">
        <v>0</v>
      </c>
      <c r="S13" s="79">
        <v>0</v>
      </c>
      <c r="T13" s="80">
        <f>IFERROR(R13/(P13),"-")</f>
        <v>0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0.33333333333333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/>
      <c r="AW13" s="105">
        <f>IF(P13=0,"",IF(AV13=0,"",(AV13/P13)))</f>
        <v>0</v>
      </c>
      <c r="AX13" s="104"/>
      <c r="AY13" s="106" t="str">
        <f>IFERROR(AX13/AV13,"-")</f>
        <v>-</v>
      </c>
      <c r="AZ13" s="107"/>
      <c r="BA13" s="108" t="str">
        <f>IFERROR(AZ13/AV13,"-")</f>
        <v>-</v>
      </c>
      <c r="BB13" s="109"/>
      <c r="BC13" s="109"/>
      <c r="BD13" s="109"/>
      <c r="BE13" s="110">
        <v>2</v>
      </c>
      <c r="BF13" s="111">
        <f>IF(P13=0,"",IF(BE13=0,"",(BE13/P13)))</f>
        <v>0.66666666666667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>
        <f>AB14</f>
        <v>1.375</v>
      </c>
      <c r="B14" s="189" t="s">
        <v>223</v>
      </c>
      <c r="C14" s="189" t="s">
        <v>217</v>
      </c>
      <c r="D14" s="189" t="s">
        <v>224</v>
      </c>
      <c r="E14" s="189"/>
      <c r="F14" s="189" t="s">
        <v>219</v>
      </c>
      <c r="G14" s="88" t="s">
        <v>225</v>
      </c>
      <c r="H14" s="88" t="s">
        <v>199</v>
      </c>
      <c r="I14" s="88" t="s">
        <v>221</v>
      </c>
      <c r="J14" s="180">
        <v>48000</v>
      </c>
      <c r="K14" s="79">
        <v>17</v>
      </c>
      <c r="L14" s="79">
        <v>0</v>
      </c>
      <c r="M14" s="79">
        <v>44</v>
      </c>
      <c r="N14" s="89">
        <v>8</v>
      </c>
      <c r="O14" s="90">
        <v>0</v>
      </c>
      <c r="P14" s="91">
        <f>N14+O14</f>
        <v>8</v>
      </c>
      <c r="Q14" s="80">
        <f>IFERROR(P14/M14,"-")</f>
        <v>0.18181818181818</v>
      </c>
      <c r="R14" s="79">
        <v>2</v>
      </c>
      <c r="S14" s="79">
        <v>0</v>
      </c>
      <c r="T14" s="80">
        <f>IFERROR(R14/(P14),"-")</f>
        <v>0.25</v>
      </c>
      <c r="U14" s="186">
        <f>IFERROR(J14/SUM(N14:O15),"-")</f>
        <v>2666.6666666667</v>
      </c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>
        <f>SUM(X14:X15)-SUM(J14:J15)</f>
        <v>18000</v>
      </c>
      <c r="AB14" s="83">
        <f>SUM(X14:X15)/SUM(J14:J15)</f>
        <v>1.375</v>
      </c>
      <c r="AC14" s="77"/>
      <c r="AD14" s="92">
        <v>1</v>
      </c>
      <c r="AE14" s="93">
        <f>IF(P14=0,"",IF(AD14=0,"",(AD14/P14)))</f>
        <v>0.125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0.125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5</v>
      </c>
      <c r="BO14" s="118">
        <f>IF(P14=0,"",IF(BN14=0,"",(BN14/P14)))</f>
        <v>0.625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1</v>
      </c>
      <c r="BX14" s="125">
        <f>IF(P14=0,"",IF(BW14=0,"",(BW14/P14)))</f>
        <v>0.125</v>
      </c>
      <c r="BY14" s="126"/>
      <c r="BZ14" s="127">
        <f>IFERROR(BY14/BW14,"-")</f>
        <v>0</v>
      </c>
      <c r="CA14" s="128"/>
      <c r="CB14" s="129">
        <f>IFERROR(CA14/BW14,"-")</f>
        <v>0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226</v>
      </c>
      <c r="C15" s="189"/>
      <c r="D15" s="189"/>
      <c r="E15" s="189"/>
      <c r="F15" s="189" t="s">
        <v>78</v>
      </c>
      <c r="G15" s="88"/>
      <c r="H15" s="88"/>
      <c r="I15" s="88"/>
      <c r="J15" s="180"/>
      <c r="K15" s="79">
        <v>27</v>
      </c>
      <c r="L15" s="79">
        <v>24</v>
      </c>
      <c r="M15" s="79">
        <v>3</v>
      </c>
      <c r="N15" s="89">
        <v>10</v>
      </c>
      <c r="O15" s="90">
        <v>0</v>
      </c>
      <c r="P15" s="91">
        <f>N15+O15</f>
        <v>10</v>
      </c>
      <c r="Q15" s="80">
        <f>IFERROR(P15/M15,"-")</f>
        <v>3.3333333333333</v>
      </c>
      <c r="R15" s="79">
        <v>0</v>
      </c>
      <c r="S15" s="79">
        <v>3</v>
      </c>
      <c r="T15" s="80">
        <f>IFERROR(R15/(P15),"-")</f>
        <v>0</v>
      </c>
      <c r="U15" s="186"/>
      <c r="V15" s="82">
        <v>2</v>
      </c>
      <c r="W15" s="80">
        <f>IF(P15=0,"-",V15/P15)</f>
        <v>0.2</v>
      </c>
      <c r="X15" s="185">
        <v>66000</v>
      </c>
      <c r="Y15" s="186">
        <f>IFERROR(X15/P15,"-")</f>
        <v>6600</v>
      </c>
      <c r="Z15" s="186">
        <f>IFERROR(X15/V15,"-")</f>
        <v>33000</v>
      </c>
      <c r="AA15" s="180"/>
      <c r="AB15" s="83"/>
      <c r="AC15" s="77"/>
      <c r="AD15" s="92">
        <v>1</v>
      </c>
      <c r="AE15" s="93">
        <f>IF(P15=0,"",IF(AD15=0,"",(AD15/P15)))</f>
        <v>0.1</v>
      </c>
      <c r="AF15" s="92"/>
      <c r="AG15" s="94">
        <f>IFERROR(AF15/AD15,"-")</f>
        <v>0</v>
      </c>
      <c r="AH15" s="95"/>
      <c r="AI15" s="96">
        <f>IFERROR(AH15/AD15,"-")</f>
        <v>0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4</v>
      </c>
      <c r="BF15" s="111">
        <f>IF(P15=0,"",IF(BE15=0,"",(BE15/P15)))</f>
        <v>0.4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3</v>
      </c>
      <c r="BO15" s="118">
        <f>IF(P15=0,"",IF(BN15=0,"",(BN15/P15)))</f>
        <v>0.3</v>
      </c>
      <c r="BP15" s="119">
        <v>1</v>
      </c>
      <c r="BQ15" s="120">
        <f>IFERROR(BP15/BN15,"-")</f>
        <v>0.33333333333333</v>
      </c>
      <c r="BR15" s="121">
        <v>61000</v>
      </c>
      <c r="BS15" s="122">
        <f>IFERROR(BR15/BN15,"-")</f>
        <v>20333.333333333</v>
      </c>
      <c r="BT15" s="123"/>
      <c r="BU15" s="123"/>
      <c r="BV15" s="123">
        <v>1</v>
      </c>
      <c r="BW15" s="124">
        <v>2</v>
      </c>
      <c r="BX15" s="125">
        <f>IF(P15=0,"",IF(BW15=0,"",(BW15/P15)))</f>
        <v>0.2</v>
      </c>
      <c r="BY15" s="126">
        <v>1</v>
      </c>
      <c r="BZ15" s="127">
        <f>IFERROR(BY15/BW15,"-")</f>
        <v>0.5</v>
      </c>
      <c r="CA15" s="128">
        <v>5000</v>
      </c>
      <c r="CB15" s="129">
        <f>IFERROR(CA15/BW15,"-")</f>
        <v>2500</v>
      </c>
      <c r="CC15" s="130">
        <v>1</v>
      </c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2</v>
      </c>
      <c r="CP15" s="139">
        <v>66000</v>
      </c>
      <c r="CQ15" s="139">
        <v>61000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30"/>
      <c r="B16" s="85"/>
      <c r="C16" s="86"/>
      <c r="D16" s="86"/>
      <c r="E16" s="86"/>
      <c r="F16" s="87"/>
      <c r="G16" s="88"/>
      <c r="H16" s="88"/>
      <c r="I16" s="88"/>
      <c r="J16" s="181"/>
      <c r="K16" s="34"/>
      <c r="L16" s="34"/>
      <c r="M16" s="31"/>
      <c r="N16" s="23"/>
      <c r="O16" s="23"/>
      <c r="P16" s="23"/>
      <c r="Q16" s="32"/>
      <c r="R16" s="32"/>
      <c r="S16" s="23"/>
      <c r="T16" s="32"/>
      <c r="U16" s="187"/>
      <c r="V16" s="25"/>
      <c r="W16" s="25"/>
      <c r="X16" s="187"/>
      <c r="Y16" s="187"/>
      <c r="Z16" s="187"/>
      <c r="AA16" s="187"/>
      <c r="AB16" s="33"/>
      <c r="AC16" s="57"/>
      <c r="AD16" s="61"/>
      <c r="AE16" s="62"/>
      <c r="AF16" s="61"/>
      <c r="AG16" s="65"/>
      <c r="AH16" s="66"/>
      <c r="AI16" s="67"/>
      <c r="AJ16" s="68"/>
      <c r="AK16" s="68"/>
      <c r="AL16" s="68"/>
      <c r="AM16" s="61"/>
      <c r="AN16" s="62"/>
      <c r="AO16" s="61"/>
      <c r="AP16" s="65"/>
      <c r="AQ16" s="66"/>
      <c r="AR16" s="67"/>
      <c r="AS16" s="68"/>
      <c r="AT16" s="68"/>
      <c r="AU16" s="68"/>
      <c r="AV16" s="61"/>
      <c r="AW16" s="62"/>
      <c r="AX16" s="61"/>
      <c r="AY16" s="65"/>
      <c r="AZ16" s="66"/>
      <c r="BA16" s="67"/>
      <c r="BB16" s="68"/>
      <c r="BC16" s="68"/>
      <c r="BD16" s="68"/>
      <c r="BE16" s="61"/>
      <c r="BF16" s="62"/>
      <c r="BG16" s="61"/>
      <c r="BH16" s="65"/>
      <c r="BI16" s="66"/>
      <c r="BJ16" s="67"/>
      <c r="BK16" s="68"/>
      <c r="BL16" s="68"/>
      <c r="BM16" s="68"/>
      <c r="BN16" s="63"/>
      <c r="BO16" s="64"/>
      <c r="BP16" s="61"/>
      <c r="BQ16" s="65"/>
      <c r="BR16" s="66"/>
      <c r="BS16" s="67"/>
      <c r="BT16" s="68"/>
      <c r="BU16" s="68"/>
      <c r="BV16" s="68"/>
      <c r="BW16" s="63"/>
      <c r="BX16" s="64"/>
      <c r="BY16" s="61"/>
      <c r="BZ16" s="65"/>
      <c r="CA16" s="66"/>
      <c r="CB16" s="67"/>
      <c r="CC16" s="68"/>
      <c r="CD16" s="68"/>
      <c r="CE16" s="68"/>
      <c r="CF16" s="63"/>
      <c r="CG16" s="64"/>
      <c r="CH16" s="61"/>
      <c r="CI16" s="65"/>
      <c r="CJ16" s="66"/>
      <c r="CK16" s="67"/>
      <c r="CL16" s="68"/>
      <c r="CM16" s="68"/>
      <c r="CN16" s="68"/>
      <c r="CO16" s="69"/>
      <c r="CP16" s="66"/>
      <c r="CQ16" s="66"/>
      <c r="CR16" s="66"/>
      <c r="CS16" s="70"/>
    </row>
    <row r="17" spans="1:98">
      <c r="A17" s="30"/>
      <c r="B17" s="37"/>
      <c r="C17" s="21"/>
      <c r="D17" s="21"/>
      <c r="E17" s="21"/>
      <c r="F17" s="22"/>
      <c r="G17" s="36"/>
      <c r="H17" s="36"/>
      <c r="I17" s="73"/>
      <c r="J17" s="182"/>
      <c r="K17" s="34"/>
      <c r="L17" s="34"/>
      <c r="M17" s="31"/>
      <c r="N17" s="23"/>
      <c r="O17" s="23"/>
      <c r="P17" s="23"/>
      <c r="Q17" s="32"/>
      <c r="R17" s="32"/>
      <c r="S17" s="23"/>
      <c r="T17" s="32"/>
      <c r="U17" s="187"/>
      <c r="V17" s="25"/>
      <c r="W17" s="25"/>
      <c r="X17" s="187"/>
      <c r="Y17" s="187"/>
      <c r="Z17" s="187"/>
      <c r="AA17" s="187"/>
      <c r="AB17" s="33"/>
      <c r="AC17" s="59"/>
      <c r="AD17" s="61"/>
      <c r="AE17" s="62"/>
      <c r="AF17" s="61"/>
      <c r="AG17" s="65"/>
      <c r="AH17" s="66"/>
      <c r="AI17" s="67"/>
      <c r="AJ17" s="68"/>
      <c r="AK17" s="68"/>
      <c r="AL17" s="68"/>
      <c r="AM17" s="61"/>
      <c r="AN17" s="62"/>
      <c r="AO17" s="61"/>
      <c r="AP17" s="65"/>
      <c r="AQ17" s="66"/>
      <c r="AR17" s="67"/>
      <c r="AS17" s="68"/>
      <c r="AT17" s="68"/>
      <c r="AU17" s="68"/>
      <c r="AV17" s="61"/>
      <c r="AW17" s="62"/>
      <c r="AX17" s="61"/>
      <c r="AY17" s="65"/>
      <c r="AZ17" s="66"/>
      <c r="BA17" s="67"/>
      <c r="BB17" s="68"/>
      <c r="BC17" s="68"/>
      <c r="BD17" s="68"/>
      <c r="BE17" s="61"/>
      <c r="BF17" s="62"/>
      <c r="BG17" s="61"/>
      <c r="BH17" s="65"/>
      <c r="BI17" s="66"/>
      <c r="BJ17" s="67"/>
      <c r="BK17" s="68"/>
      <c r="BL17" s="68"/>
      <c r="BM17" s="68"/>
      <c r="BN17" s="63"/>
      <c r="BO17" s="64"/>
      <c r="BP17" s="61"/>
      <c r="BQ17" s="65"/>
      <c r="BR17" s="66"/>
      <c r="BS17" s="67"/>
      <c r="BT17" s="68"/>
      <c r="BU17" s="68"/>
      <c r="BV17" s="68"/>
      <c r="BW17" s="63"/>
      <c r="BX17" s="64"/>
      <c r="BY17" s="61"/>
      <c r="BZ17" s="65"/>
      <c r="CA17" s="66"/>
      <c r="CB17" s="67"/>
      <c r="CC17" s="68"/>
      <c r="CD17" s="68"/>
      <c r="CE17" s="68"/>
      <c r="CF17" s="63"/>
      <c r="CG17" s="64"/>
      <c r="CH17" s="61"/>
      <c r="CI17" s="65"/>
      <c r="CJ17" s="66"/>
      <c r="CK17" s="67"/>
      <c r="CL17" s="68"/>
      <c r="CM17" s="68"/>
      <c r="CN17" s="68"/>
      <c r="CO17" s="69"/>
      <c r="CP17" s="66"/>
      <c r="CQ17" s="66"/>
      <c r="CR17" s="66"/>
      <c r="CS17" s="70"/>
    </row>
    <row r="18" spans="1:98">
      <c r="A18" s="19">
        <f>AB18</f>
        <v>1.1787148594378</v>
      </c>
      <c r="B18" s="39"/>
      <c r="C18" s="39"/>
      <c r="D18" s="39"/>
      <c r="E18" s="39"/>
      <c r="F18" s="39"/>
      <c r="G18" s="40" t="s">
        <v>227</v>
      </c>
      <c r="H18" s="40"/>
      <c r="I18" s="40"/>
      <c r="J18" s="183">
        <f>SUM(J6:J17)</f>
        <v>996000</v>
      </c>
      <c r="K18" s="41">
        <f>SUM(K6:K17)</f>
        <v>485</v>
      </c>
      <c r="L18" s="41">
        <f>SUM(L6:L17)</f>
        <v>231</v>
      </c>
      <c r="M18" s="41">
        <f>SUM(M6:M17)</f>
        <v>418</v>
      </c>
      <c r="N18" s="41">
        <f>SUM(N6:N17)</f>
        <v>106</v>
      </c>
      <c r="O18" s="41">
        <f>SUM(O6:O17)</f>
        <v>0</v>
      </c>
      <c r="P18" s="41">
        <f>SUM(P6:P17)</f>
        <v>106</v>
      </c>
      <c r="Q18" s="42">
        <f>IFERROR(P18/M18,"-")</f>
        <v>0.25358851674641</v>
      </c>
      <c r="R18" s="76">
        <f>SUM(R6:R17)</f>
        <v>18</v>
      </c>
      <c r="S18" s="76">
        <f>SUM(S6:S17)</f>
        <v>32</v>
      </c>
      <c r="T18" s="42">
        <f>IFERROR(R18/P18,"-")</f>
        <v>0.16981132075472</v>
      </c>
      <c r="U18" s="188">
        <f>IFERROR(J18/P18,"-")</f>
        <v>9396.2264150943</v>
      </c>
      <c r="V18" s="44">
        <f>SUM(V6:V17)</f>
        <v>22</v>
      </c>
      <c r="W18" s="42">
        <f>IFERROR(V18/P18,"-")</f>
        <v>0.20754716981132</v>
      </c>
      <c r="X18" s="183">
        <f>SUM(X6:X17)</f>
        <v>1174000</v>
      </c>
      <c r="Y18" s="183">
        <f>IFERROR(X18/P18,"-")</f>
        <v>11075.471698113</v>
      </c>
      <c r="Z18" s="183">
        <f>IFERROR(X18/V18,"-")</f>
        <v>53363.636363636</v>
      </c>
      <c r="AA18" s="183">
        <f>X18-J18</f>
        <v>178000</v>
      </c>
      <c r="AB18" s="45">
        <f>X18/J18</f>
        <v>1.1787148594378</v>
      </c>
      <c r="AC18" s="58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228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0.39583333333333</v>
      </c>
      <c r="B6" s="189" t="s">
        <v>229</v>
      </c>
      <c r="C6" s="189" t="s">
        <v>230</v>
      </c>
      <c r="D6" s="189" t="s">
        <v>231</v>
      </c>
      <c r="E6" s="189" t="s">
        <v>232</v>
      </c>
      <c r="F6" s="189" t="s">
        <v>233</v>
      </c>
      <c r="G6" s="88" t="s">
        <v>234</v>
      </c>
      <c r="H6" s="88" t="s">
        <v>235</v>
      </c>
      <c r="I6" s="88" t="s">
        <v>236</v>
      </c>
      <c r="J6" s="180">
        <v>96000</v>
      </c>
      <c r="K6" s="79">
        <v>16</v>
      </c>
      <c r="L6" s="79">
        <v>0</v>
      </c>
      <c r="M6" s="79">
        <v>85</v>
      </c>
      <c r="N6" s="89">
        <v>8</v>
      </c>
      <c r="O6" s="90">
        <v>0</v>
      </c>
      <c r="P6" s="91">
        <f>N6+O6</f>
        <v>8</v>
      </c>
      <c r="Q6" s="80">
        <f>IFERROR(P6/M6,"-")</f>
        <v>0.094117647058824</v>
      </c>
      <c r="R6" s="79">
        <v>0</v>
      </c>
      <c r="S6" s="79">
        <v>5</v>
      </c>
      <c r="T6" s="80">
        <f>IFERROR(R6/(P6),"-")</f>
        <v>0</v>
      </c>
      <c r="U6" s="186">
        <f>IFERROR(J6/SUM(N6:O7),"-")</f>
        <v>1352.1126760563</v>
      </c>
      <c r="V6" s="82">
        <v>0</v>
      </c>
      <c r="W6" s="80">
        <f>IF(P6=0,"-",V6/P6)</f>
        <v>0</v>
      </c>
      <c r="X6" s="185">
        <v>0</v>
      </c>
      <c r="Y6" s="186">
        <f>IFERROR(X6/P6,"-")</f>
        <v>0</v>
      </c>
      <c r="Z6" s="186" t="str">
        <f>IFERROR(X6/V6,"-")</f>
        <v>-</v>
      </c>
      <c r="AA6" s="180">
        <f>SUM(X6:X7)-SUM(J6:J7)</f>
        <v>-58000</v>
      </c>
      <c r="AB6" s="83">
        <f>SUM(X6:X7)/SUM(J6:J7)</f>
        <v>0.39583333333333</v>
      </c>
      <c r="AC6" s="77"/>
      <c r="AD6" s="92">
        <v>1</v>
      </c>
      <c r="AE6" s="93">
        <f>IF(P6=0,"",IF(AD6=0,"",(AD6/P6)))</f>
        <v>0.125</v>
      </c>
      <c r="AF6" s="92"/>
      <c r="AG6" s="94">
        <f>IFERROR(AF6/AD6,"-")</f>
        <v>0</v>
      </c>
      <c r="AH6" s="95"/>
      <c r="AI6" s="96">
        <f>IFERROR(AH6/AD6,"-")</f>
        <v>0</v>
      </c>
      <c r="AJ6" s="97"/>
      <c r="AK6" s="97"/>
      <c r="AL6" s="97"/>
      <c r="AM6" s="98">
        <v>1</v>
      </c>
      <c r="AN6" s="99">
        <f>IF(P6=0,"",IF(AM6=0,"",(AM6/P6)))</f>
        <v>0.125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3</v>
      </c>
      <c r="AW6" s="105">
        <f>IF(P6=0,"",IF(AV6=0,"",(AV6/P6)))</f>
        <v>0.375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2</v>
      </c>
      <c r="BF6" s="111">
        <f>IF(P6=0,"",IF(BE6=0,"",(BE6/P6)))</f>
        <v>0.25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1</v>
      </c>
      <c r="BO6" s="118">
        <f>IF(P6=0,"",IF(BN6=0,"",(BN6/P6)))</f>
        <v>0.125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237</v>
      </c>
      <c r="C7" s="189"/>
      <c r="D7" s="189"/>
      <c r="E7" s="189"/>
      <c r="F7" s="189" t="s">
        <v>78</v>
      </c>
      <c r="G7" s="88"/>
      <c r="H7" s="88"/>
      <c r="I7" s="88"/>
      <c r="J7" s="180"/>
      <c r="K7" s="79">
        <v>242</v>
      </c>
      <c r="L7" s="79">
        <v>176</v>
      </c>
      <c r="M7" s="79">
        <v>26</v>
      </c>
      <c r="N7" s="89">
        <v>62</v>
      </c>
      <c r="O7" s="90">
        <v>1</v>
      </c>
      <c r="P7" s="91">
        <f>N7+O7</f>
        <v>63</v>
      </c>
      <c r="Q7" s="80">
        <f>IFERROR(P7/M7,"-")</f>
        <v>2.4230769230769</v>
      </c>
      <c r="R7" s="79">
        <v>1</v>
      </c>
      <c r="S7" s="79">
        <v>14</v>
      </c>
      <c r="T7" s="80">
        <f>IFERROR(R7/(P7),"-")</f>
        <v>0.015873015873016</v>
      </c>
      <c r="U7" s="186"/>
      <c r="V7" s="82">
        <v>2</v>
      </c>
      <c r="W7" s="80">
        <f>IF(P7=0,"-",V7/P7)</f>
        <v>0.031746031746032</v>
      </c>
      <c r="X7" s="185">
        <v>38000</v>
      </c>
      <c r="Y7" s="186">
        <f>IFERROR(X7/P7,"-")</f>
        <v>603.1746031746</v>
      </c>
      <c r="Z7" s="186">
        <f>IFERROR(X7/V7,"-")</f>
        <v>19000</v>
      </c>
      <c r="AA7" s="180"/>
      <c r="AB7" s="83"/>
      <c r="AC7" s="77"/>
      <c r="AD7" s="92">
        <v>3</v>
      </c>
      <c r="AE7" s="93">
        <f>IF(P7=0,"",IF(AD7=0,"",(AD7/P7)))</f>
        <v>0.047619047619048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9</v>
      </c>
      <c r="AN7" s="99">
        <f>IF(P7=0,"",IF(AM7=0,"",(AM7/P7)))</f>
        <v>0.14285714285714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13</v>
      </c>
      <c r="AW7" s="105">
        <f>IF(P7=0,"",IF(AV7=0,"",(AV7/P7)))</f>
        <v>0.20634920634921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15</v>
      </c>
      <c r="BF7" s="111">
        <f>IF(P7=0,"",IF(BE7=0,"",(BE7/P7)))</f>
        <v>0.23809523809524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19</v>
      </c>
      <c r="BO7" s="118">
        <f>IF(P7=0,"",IF(BN7=0,"",(BN7/P7)))</f>
        <v>0.3015873015873</v>
      </c>
      <c r="BP7" s="119">
        <v>2</v>
      </c>
      <c r="BQ7" s="120">
        <f>IFERROR(BP7/BN7,"-")</f>
        <v>0.10526315789474</v>
      </c>
      <c r="BR7" s="121">
        <v>38000</v>
      </c>
      <c r="BS7" s="122">
        <f>IFERROR(BR7/BN7,"-")</f>
        <v>2000</v>
      </c>
      <c r="BT7" s="123"/>
      <c r="BU7" s="123">
        <v>1</v>
      </c>
      <c r="BV7" s="123">
        <v>1</v>
      </c>
      <c r="BW7" s="124">
        <v>2</v>
      </c>
      <c r="BX7" s="125">
        <f>IF(P7=0,"",IF(BW7=0,"",(BW7/P7)))</f>
        <v>0.031746031746032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2</v>
      </c>
      <c r="CG7" s="132">
        <f>IF(P7=0,"",IF(CF7=0,"",(CF7/P7)))</f>
        <v>0.031746031746032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2</v>
      </c>
      <c r="CP7" s="139">
        <v>38000</v>
      </c>
      <c r="CQ7" s="139">
        <v>30000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3.9111111111111</v>
      </c>
      <c r="B8" s="189" t="s">
        <v>238</v>
      </c>
      <c r="C8" s="189" t="s">
        <v>239</v>
      </c>
      <c r="D8" s="189" t="s">
        <v>231</v>
      </c>
      <c r="E8" s="189" t="s">
        <v>240</v>
      </c>
      <c r="F8" s="189" t="s">
        <v>233</v>
      </c>
      <c r="G8" s="88" t="s">
        <v>241</v>
      </c>
      <c r="H8" s="88" t="s">
        <v>242</v>
      </c>
      <c r="I8" s="88" t="s">
        <v>187</v>
      </c>
      <c r="J8" s="180">
        <v>90000</v>
      </c>
      <c r="K8" s="79">
        <v>20</v>
      </c>
      <c r="L8" s="79">
        <v>0</v>
      </c>
      <c r="M8" s="79">
        <v>85</v>
      </c>
      <c r="N8" s="89">
        <v>9</v>
      </c>
      <c r="O8" s="90">
        <v>0</v>
      </c>
      <c r="P8" s="91">
        <f>N8+O8</f>
        <v>9</v>
      </c>
      <c r="Q8" s="80">
        <f>IFERROR(P8/M8,"-")</f>
        <v>0.10588235294118</v>
      </c>
      <c r="R8" s="79">
        <v>2</v>
      </c>
      <c r="S8" s="79">
        <v>1</v>
      </c>
      <c r="T8" s="80">
        <f>IFERROR(R8/(P8),"-")</f>
        <v>0.22222222222222</v>
      </c>
      <c r="U8" s="186">
        <f>IFERROR(J8/SUM(N8:O9),"-")</f>
        <v>1666.6666666667</v>
      </c>
      <c r="V8" s="82">
        <v>2</v>
      </c>
      <c r="W8" s="80">
        <f>IF(P8=0,"-",V8/P8)</f>
        <v>0.22222222222222</v>
      </c>
      <c r="X8" s="185">
        <v>25000</v>
      </c>
      <c r="Y8" s="186">
        <f>IFERROR(X8/P8,"-")</f>
        <v>2777.7777777778</v>
      </c>
      <c r="Z8" s="186">
        <f>IFERROR(X8/V8,"-")</f>
        <v>12500</v>
      </c>
      <c r="AA8" s="180">
        <f>SUM(X8:X9)-SUM(J8:J9)</f>
        <v>262000</v>
      </c>
      <c r="AB8" s="83">
        <f>SUM(X8:X9)/SUM(J8:J9)</f>
        <v>3.9111111111111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>
        <v>3</v>
      </c>
      <c r="AW8" s="105">
        <f>IF(P8=0,"",IF(AV8=0,"",(AV8/P8)))</f>
        <v>0.33333333333333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2</v>
      </c>
      <c r="BF8" s="111">
        <f>IF(P8=0,"",IF(BE8=0,"",(BE8/P8)))</f>
        <v>0.22222222222222</v>
      </c>
      <c r="BG8" s="110">
        <v>1</v>
      </c>
      <c r="BH8" s="112">
        <f>IFERROR(BG8/BE8,"-")</f>
        <v>0.5</v>
      </c>
      <c r="BI8" s="113">
        <v>13000</v>
      </c>
      <c r="BJ8" s="114">
        <f>IFERROR(BI8/BE8,"-")</f>
        <v>6500</v>
      </c>
      <c r="BK8" s="115"/>
      <c r="BL8" s="115"/>
      <c r="BM8" s="115">
        <v>1</v>
      </c>
      <c r="BN8" s="117">
        <v>4</v>
      </c>
      <c r="BO8" s="118">
        <f>IF(P8=0,"",IF(BN8=0,"",(BN8/P8)))</f>
        <v>0.44444444444444</v>
      </c>
      <c r="BP8" s="119">
        <v>1</v>
      </c>
      <c r="BQ8" s="120">
        <f>IFERROR(BP8/BN8,"-")</f>
        <v>0.25</v>
      </c>
      <c r="BR8" s="121">
        <v>12000</v>
      </c>
      <c r="BS8" s="122">
        <f>IFERROR(BR8/BN8,"-")</f>
        <v>3000</v>
      </c>
      <c r="BT8" s="123"/>
      <c r="BU8" s="123"/>
      <c r="BV8" s="123">
        <v>1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2</v>
      </c>
      <c r="CP8" s="139">
        <v>25000</v>
      </c>
      <c r="CQ8" s="139">
        <v>13000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243</v>
      </c>
      <c r="C9" s="189"/>
      <c r="D9" s="189"/>
      <c r="E9" s="189"/>
      <c r="F9" s="189" t="s">
        <v>78</v>
      </c>
      <c r="G9" s="88"/>
      <c r="H9" s="88"/>
      <c r="I9" s="88"/>
      <c r="J9" s="180"/>
      <c r="K9" s="79">
        <v>129</v>
      </c>
      <c r="L9" s="79">
        <v>104</v>
      </c>
      <c r="M9" s="79">
        <v>22</v>
      </c>
      <c r="N9" s="89">
        <v>44</v>
      </c>
      <c r="O9" s="90">
        <v>1</v>
      </c>
      <c r="P9" s="91">
        <f>N9+O9</f>
        <v>45</v>
      </c>
      <c r="Q9" s="80">
        <f>IFERROR(P9/M9,"-")</f>
        <v>2.0454545454545</v>
      </c>
      <c r="R9" s="79">
        <v>3</v>
      </c>
      <c r="S9" s="79">
        <v>10</v>
      </c>
      <c r="T9" s="80">
        <f>IFERROR(R9/(P9),"-")</f>
        <v>0.066666666666667</v>
      </c>
      <c r="U9" s="186"/>
      <c r="V9" s="82">
        <v>3</v>
      </c>
      <c r="W9" s="80">
        <f>IF(P9=0,"-",V9/P9)</f>
        <v>0.066666666666667</v>
      </c>
      <c r="X9" s="185">
        <v>327000</v>
      </c>
      <c r="Y9" s="186">
        <f>IFERROR(X9/P9,"-")</f>
        <v>7266.6666666667</v>
      </c>
      <c r="Z9" s="186">
        <f>IFERROR(X9/V9,"-")</f>
        <v>109000</v>
      </c>
      <c r="AA9" s="180"/>
      <c r="AB9" s="83"/>
      <c r="AC9" s="77"/>
      <c r="AD9" s="92">
        <v>7</v>
      </c>
      <c r="AE9" s="93">
        <f>IF(P9=0,"",IF(AD9=0,"",(AD9/P9)))</f>
        <v>0.15555555555556</v>
      </c>
      <c r="AF9" s="92">
        <v>1</v>
      </c>
      <c r="AG9" s="94">
        <f>IFERROR(AF9/AD9,"-")</f>
        <v>0.14285714285714</v>
      </c>
      <c r="AH9" s="95">
        <v>18000</v>
      </c>
      <c r="AI9" s="96">
        <f>IFERROR(AH9/AD9,"-")</f>
        <v>2571.4285714286</v>
      </c>
      <c r="AJ9" s="97"/>
      <c r="AK9" s="97"/>
      <c r="AL9" s="97">
        <v>1</v>
      </c>
      <c r="AM9" s="98">
        <v>4</v>
      </c>
      <c r="AN9" s="99">
        <f>IF(P9=0,"",IF(AM9=0,"",(AM9/P9)))</f>
        <v>0.088888888888889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5</v>
      </c>
      <c r="AW9" s="105">
        <f>IF(P9=0,"",IF(AV9=0,"",(AV9/P9)))</f>
        <v>0.11111111111111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15</v>
      </c>
      <c r="BF9" s="111">
        <f>IF(P9=0,"",IF(BE9=0,"",(BE9/P9)))</f>
        <v>0.33333333333333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12</v>
      </c>
      <c r="BO9" s="118">
        <f>IF(P9=0,"",IF(BN9=0,"",(BN9/P9)))</f>
        <v>0.26666666666667</v>
      </c>
      <c r="BP9" s="119">
        <v>1</v>
      </c>
      <c r="BQ9" s="120">
        <f>IFERROR(BP9/BN9,"-")</f>
        <v>0.083333333333333</v>
      </c>
      <c r="BR9" s="121">
        <v>306000</v>
      </c>
      <c r="BS9" s="122">
        <f>IFERROR(BR9/BN9,"-")</f>
        <v>25500</v>
      </c>
      <c r="BT9" s="123"/>
      <c r="BU9" s="123"/>
      <c r="BV9" s="123">
        <v>1</v>
      </c>
      <c r="BW9" s="124">
        <v>1</v>
      </c>
      <c r="BX9" s="125">
        <f>IF(P9=0,"",IF(BW9=0,"",(BW9/P9)))</f>
        <v>0.022222222222222</v>
      </c>
      <c r="BY9" s="126">
        <v>1</v>
      </c>
      <c r="BZ9" s="127">
        <f>IFERROR(BY9/BW9,"-")</f>
        <v>1</v>
      </c>
      <c r="CA9" s="128">
        <v>3000</v>
      </c>
      <c r="CB9" s="129">
        <f>IFERROR(CA9/BW9,"-")</f>
        <v>3000</v>
      </c>
      <c r="CC9" s="130">
        <v>1</v>
      </c>
      <c r="CD9" s="130"/>
      <c r="CE9" s="130"/>
      <c r="CF9" s="131">
        <v>1</v>
      </c>
      <c r="CG9" s="132">
        <f>IF(P9=0,"",IF(CF9=0,"",(CF9/P9)))</f>
        <v>0.022222222222222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3</v>
      </c>
      <c r="CP9" s="139">
        <v>327000</v>
      </c>
      <c r="CQ9" s="139">
        <v>306000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30"/>
      <c r="B10" s="85"/>
      <c r="C10" s="86"/>
      <c r="D10" s="86"/>
      <c r="E10" s="86"/>
      <c r="F10" s="87"/>
      <c r="G10" s="88"/>
      <c r="H10" s="88"/>
      <c r="I10" s="88"/>
      <c r="J10" s="181"/>
      <c r="K10" s="34"/>
      <c r="L10" s="34"/>
      <c r="M10" s="31"/>
      <c r="N10" s="23"/>
      <c r="O10" s="23"/>
      <c r="P10" s="23"/>
      <c r="Q10" s="32"/>
      <c r="R10" s="32"/>
      <c r="S10" s="23"/>
      <c r="T10" s="32"/>
      <c r="U10" s="187"/>
      <c r="V10" s="25"/>
      <c r="W10" s="25"/>
      <c r="X10" s="187"/>
      <c r="Y10" s="187"/>
      <c r="Z10" s="187"/>
      <c r="AA10" s="187"/>
      <c r="AB10" s="33"/>
      <c r="AC10" s="57"/>
      <c r="AD10" s="61"/>
      <c r="AE10" s="62"/>
      <c r="AF10" s="61"/>
      <c r="AG10" s="65"/>
      <c r="AH10" s="66"/>
      <c r="AI10" s="67"/>
      <c r="AJ10" s="68"/>
      <c r="AK10" s="68"/>
      <c r="AL10" s="68"/>
      <c r="AM10" s="61"/>
      <c r="AN10" s="62"/>
      <c r="AO10" s="61"/>
      <c r="AP10" s="65"/>
      <c r="AQ10" s="66"/>
      <c r="AR10" s="67"/>
      <c r="AS10" s="68"/>
      <c r="AT10" s="68"/>
      <c r="AU10" s="68"/>
      <c r="AV10" s="61"/>
      <c r="AW10" s="62"/>
      <c r="AX10" s="61"/>
      <c r="AY10" s="65"/>
      <c r="AZ10" s="66"/>
      <c r="BA10" s="67"/>
      <c r="BB10" s="68"/>
      <c r="BC10" s="68"/>
      <c r="BD10" s="68"/>
      <c r="BE10" s="61"/>
      <c r="BF10" s="62"/>
      <c r="BG10" s="61"/>
      <c r="BH10" s="65"/>
      <c r="BI10" s="66"/>
      <c r="BJ10" s="67"/>
      <c r="BK10" s="68"/>
      <c r="BL10" s="68"/>
      <c r="BM10" s="68"/>
      <c r="BN10" s="63"/>
      <c r="BO10" s="64"/>
      <c r="BP10" s="61"/>
      <c r="BQ10" s="65"/>
      <c r="BR10" s="66"/>
      <c r="BS10" s="67"/>
      <c r="BT10" s="68"/>
      <c r="BU10" s="68"/>
      <c r="BV10" s="68"/>
      <c r="BW10" s="63"/>
      <c r="BX10" s="64"/>
      <c r="BY10" s="61"/>
      <c r="BZ10" s="65"/>
      <c r="CA10" s="66"/>
      <c r="CB10" s="67"/>
      <c r="CC10" s="68"/>
      <c r="CD10" s="68"/>
      <c r="CE10" s="68"/>
      <c r="CF10" s="63"/>
      <c r="CG10" s="64"/>
      <c r="CH10" s="61"/>
      <c r="CI10" s="65"/>
      <c r="CJ10" s="66"/>
      <c r="CK10" s="67"/>
      <c r="CL10" s="68"/>
      <c r="CM10" s="68"/>
      <c r="CN10" s="68"/>
      <c r="CO10" s="69"/>
      <c r="CP10" s="66"/>
      <c r="CQ10" s="66"/>
      <c r="CR10" s="66"/>
      <c r="CS10" s="70"/>
    </row>
    <row r="11" spans="1:98">
      <c r="A11" s="30"/>
      <c r="B11" s="37"/>
      <c r="C11" s="21"/>
      <c r="D11" s="21"/>
      <c r="E11" s="21"/>
      <c r="F11" s="22"/>
      <c r="G11" s="36"/>
      <c r="H11" s="36"/>
      <c r="I11" s="73"/>
      <c r="J11" s="182"/>
      <c r="K11" s="34"/>
      <c r="L11" s="34"/>
      <c r="M11" s="31"/>
      <c r="N11" s="23"/>
      <c r="O11" s="23"/>
      <c r="P11" s="23"/>
      <c r="Q11" s="32"/>
      <c r="R11" s="32"/>
      <c r="S11" s="23"/>
      <c r="T11" s="32"/>
      <c r="U11" s="187"/>
      <c r="V11" s="25"/>
      <c r="W11" s="25"/>
      <c r="X11" s="187"/>
      <c r="Y11" s="187"/>
      <c r="Z11" s="187"/>
      <c r="AA11" s="187"/>
      <c r="AB11" s="33"/>
      <c r="AC11" s="59"/>
      <c r="AD11" s="61"/>
      <c r="AE11" s="62"/>
      <c r="AF11" s="61"/>
      <c r="AG11" s="65"/>
      <c r="AH11" s="66"/>
      <c r="AI11" s="67"/>
      <c r="AJ11" s="68"/>
      <c r="AK11" s="68"/>
      <c r="AL11" s="68"/>
      <c r="AM11" s="61"/>
      <c r="AN11" s="62"/>
      <c r="AO11" s="61"/>
      <c r="AP11" s="65"/>
      <c r="AQ11" s="66"/>
      <c r="AR11" s="67"/>
      <c r="AS11" s="68"/>
      <c r="AT11" s="68"/>
      <c r="AU11" s="68"/>
      <c r="AV11" s="61"/>
      <c r="AW11" s="62"/>
      <c r="AX11" s="61"/>
      <c r="AY11" s="65"/>
      <c r="AZ11" s="66"/>
      <c r="BA11" s="67"/>
      <c r="BB11" s="68"/>
      <c r="BC11" s="68"/>
      <c r="BD11" s="68"/>
      <c r="BE11" s="61"/>
      <c r="BF11" s="62"/>
      <c r="BG11" s="61"/>
      <c r="BH11" s="65"/>
      <c r="BI11" s="66"/>
      <c r="BJ11" s="67"/>
      <c r="BK11" s="68"/>
      <c r="BL11" s="68"/>
      <c r="BM11" s="68"/>
      <c r="BN11" s="63"/>
      <c r="BO11" s="64"/>
      <c r="BP11" s="61"/>
      <c r="BQ11" s="65"/>
      <c r="BR11" s="66"/>
      <c r="BS11" s="67"/>
      <c r="BT11" s="68"/>
      <c r="BU11" s="68"/>
      <c r="BV11" s="68"/>
      <c r="BW11" s="63"/>
      <c r="BX11" s="64"/>
      <c r="BY11" s="61"/>
      <c r="BZ11" s="65"/>
      <c r="CA11" s="66"/>
      <c r="CB11" s="67"/>
      <c r="CC11" s="68"/>
      <c r="CD11" s="68"/>
      <c r="CE11" s="68"/>
      <c r="CF11" s="63"/>
      <c r="CG11" s="64"/>
      <c r="CH11" s="61"/>
      <c r="CI11" s="65"/>
      <c r="CJ11" s="66"/>
      <c r="CK11" s="67"/>
      <c r="CL11" s="68"/>
      <c r="CM11" s="68"/>
      <c r="CN11" s="68"/>
      <c r="CO11" s="69"/>
      <c r="CP11" s="66"/>
      <c r="CQ11" s="66"/>
      <c r="CR11" s="66"/>
      <c r="CS11" s="70"/>
    </row>
    <row r="12" spans="1:98">
      <c r="A12" s="19">
        <f>AB12</f>
        <v>2.0967741935484</v>
      </c>
      <c r="B12" s="39"/>
      <c r="C12" s="39"/>
      <c r="D12" s="39"/>
      <c r="E12" s="39"/>
      <c r="F12" s="39"/>
      <c r="G12" s="40" t="s">
        <v>244</v>
      </c>
      <c r="H12" s="40"/>
      <c r="I12" s="40"/>
      <c r="J12" s="183">
        <f>SUM(J6:J11)</f>
        <v>186000</v>
      </c>
      <c r="K12" s="41">
        <f>SUM(K6:K11)</f>
        <v>407</v>
      </c>
      <c r="L12" s="41">
        <f>SUM(L6:L11)</f>
        <v>280</v>
      </c>
      <c r="M12" s="41">
        <f>SUM(M6:M11)</f>
        <v>218</v>
      </c>
      <c r="N12" s="41">
        <f>SUM(N6:N11)</f>
        <v>123</v>
      </c>
      <c r="O12" s="41">
        <f>SUM(O6:O11)</f>
        <v>2</v>
      </c>
      <c r="P12" s="41">
        <f>SUM(P6:P11)</f>
        <v>125</v>
      </c>
      <c r="Q12" s="42">
        <f>IFERROR(P12/M12,"-")</f>
        <v>0.57339449541284</v>
      </c>
      <c r="R12" s="76">
        <f>SUM(R6:R11)</f>
        <v>6</v>
      </c>
      <c r="S12" s="76">
        <f>SUM(S6:S11)</f>
        <v>30</v>
      </c>
      <c r="T12" s="42">
        <f>IFERROR(R12/P12,"-")</f>
        <v>0.048</v>
      </c>
      <c r="U12" s="188">
        <f>IFERROR(J12/P12,"-")</f>
        <v>1488</v>
      </c>
      <c r="V12" s="44">
        <f>SUM(V6:V11)</f>
        <v>7</v>
      </c>
      <c r="W12" s="42">
        <f>IFERROR(V12/P12,"-")</f>
        <v>0.056</v>
      </c>
      <c r="X12" s="183">
        <f>SUM(X6:X11)</f>
        <v>390000</v>
      </c>
      <c r="Y12" s="183">
        <f>IFERROR(X12/P12,"-")</f>
        <v>3120</v>
      </c>
      <c r="Z12" s="183">
        <f>IFERROR(X12/V12,"-")</f>
        <v>55714.285714286</v>
      </c>
      <c r="AA12" s="183">
        <f>X12-J12</f>
        <v>204000</v>
      </c>
      <c r="AB12" s="45">
        <f>X12/J12</f>
        <v>2.0967741935484</v>
      </c>
      <c r="AC12" s="58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