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<sst xmlns="http://schemas.openxmlformats.org/spreadsheetml/2006/main" uniqueCount="253">
  <si>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</si>
  <si>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</si>
  <si>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</si>
  <si>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</si>
  <si>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</si>
  <si>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</si>
  <si>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</si>
  <si>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</si>
  <si>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</si>
  <si>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</si>
  <si>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</si>
  <si>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</si>
  <si>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</si>
  <si>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</si>
  <si>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</si>
  <si>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</si>
  <si>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</si>
  <si>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</si>
  <si>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</si>
  <si>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</si>
  <si>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</si>
  <si>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</si>
  <si>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</si>
  <si>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</si>
  <si>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</si>
  <si>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</si>
  <si>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</si>
  <si>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</si>
  <si>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</si>
  <si>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</si>
  <si>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</si>
  <si>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</si>
  <si>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</si>
  <si>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</si>
  <si>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</si>
  <si>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</si>
  <si>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</si>
  <si>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</si>
  <si>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</si>
  <si>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</si>
  <si>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</si>
  <si>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</si>
  <si>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</si>
  <si>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</si>
  <si>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</si>
  <si>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</si>
  <si>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</si>
  <si>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</si>
  <si>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</si>
  <si>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</si>
  <si>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</si>
  <si>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</si>
  <si>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</si>
  <si>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</si>
  <si>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</si>
  <si>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</si>
  <si>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</si>
  <si>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</si>
  <si>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</si>
  <si>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</si>
  <si>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</si>
  <si>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</si>
  <si>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np1390</t>
  </si>
  <si>
    <t>右女３</t>
  </si>
  <si>
    <t>もう4０代の熟女だけど、試しに付き合ってみる？</t>
  </si>
  <si>
    <t>lp03_a</t>
  </si>
  <si>
    <t>スポニチ関東</t>
  </si>
  <si>
    <t>4C煙突</t>
  </si>
  <si>
    <t>3月10日(日)</t>
  </si>
  <si>
    <t>np1391</t>
  </si>
  <si>
    <t>スポニチ関西</t>
  </si>
  <si>
    <t>np1392</t>
  </si>
  <si>
    <t>スポニチ西部</t>
  </si>
  <si>
    <t>np1393</t>
  </si>
  <si>
    <t>スポニチ北海道</t>
  </si>
  <si>
    <t>np1394</t>
  </si>
  <si>
    <t>(空電共通)</t>
  </si>
  <si>
    <t>空電</t>
  </si>
  <si>
    <t>空電 (共通)</t>
  </si>
  <si>
    <t>np1395</t>
  </si>
  <si>
    <t>雑誌版</t>
  </si>
  <si>
    <t>優しすぎる熟女と出会ってこっそりハッスル</t>
  </si>
  <si>
    <t>サンスポ関西</t>
  </si>
  <si>
    <t>4C終面全5段</t>
  </si>
  <si>
    <t>3月09日(土)</t>
  </si>
  <si>
    <t>np1396</t>
  </si>
  <si>
    <t>np1397</t>
  </si>
  <si>
    <t>40代女性が恋愛リベンジ</t>
  </si>
  <si>
    <t>サンスポ関東</t>
  </si>
  <si>
    <t>全5段</t>
  </si>
  <si>
    <t>3月02日(土)</t>
  </si>
  <si>
    <t>np1398</t>
  </si>
  <si>
    <t>np1399</t>
  </si>
  <si>
    <t>漫画版</t>
  </si>
  <si>
    <t>中年男性、明日初デート。俺の夢かなう！？</t>
  </si>
  <si>
    <t>3月23日(土)</t>
  </si>
  <si>
    <t>np1400</t>
  </si>
  <si>
    <t>np1401</t>
  </si>
  <si>
    <t>lp03_l</t>
  </si>
  <si>
    <t>ニッカン関東</t>
  </si>
  <si>
    <t>1C煙突</t>
  </si>
  <si>
    <t>3月17日(日)</t>
  </si>
  <si>
    <t>np1402</t>
  </si>
  <si>
    <t>np1403</t>
  </si>
  <si>
    <t>ニッカン関西</t>
  </si>
  <si>
    <t>np1404</t>
  </si>
  <si>
    <t>np1405</t>
  </si>
  <si>
    <t>右女３スマホ</t>
  </si>
  <si>
    <t>スポーツ報知関東</t>
  </si>
  <si>
    <t>全5段つかみ4回</t>
  </si>
  <si>
    <t>3月06日(水)</t>
  </si>
  <si>
    <t>np1406</t>
  </si>
  <si>
    <t>3月13日(水)</t>
  </si>
  <si>
    <t>np1407</t>
  </si>
  <si>
    <t>記事風版</t>
  </si>
  <si>
    <t>57歳、明日初デート。俺はまた男になる。</t>
  </si>
  <si>
    <t>3月18日(月)</t>
  </si>
  <si>
    <t>np1408</t>
  </si>
  <si>
    <t>じっくり出会って</t>
  </si>
  <si>
    <t>3月21日(木)</t>
  </si>
  <si>
    <t>np1409</t>
  </si>
  <si>
    <t>np1410</t>
  </si>
  <si>
    <t>デイリースポーツ関西</t>
  </si>
  <si>
    <t>全5段・半5段段つかみ10段保証</t>
  </si>
  <si>
    <t>10段保証</t>
  </si>
  <si>
    <t>np1411</t>
  </si>
  <si>
    <t>np1412</t>
  </si>
  <si>
    <t>np1413</t>
  </si>
  <si>
    <t>np1414</t>
  </si>
  <si>
    <t>ホントにこんなおばさんでもいいの？</t>
  </si>
  <si>
    <t>np1415</t>
  </si>
  <si>
    <t>np1416</t>
  </si>
  <si>
    <t>黒：C版</t>
  </si>
  <si>
    <t>依存症男性急増中！？</t>
  </si>
  <si>
    <t>np1417</t>
  </si>
  <si>
    <t>np1418</t>
  </si>
  <si>
    <t>久々にすごく興奮した</t>
  </si>
  <si>
    <t>np1419</t>
  </si>
  <si>
    <t>np1420</t>
  </si>
  <si>
    <t>黒：右女３</t>
  </si>
  <si>
    <t>①59「出会いの大御所〇〇に危機！サービス史上最大の男性不足」</t>
  </si>
  <si>
    <t>半2段つかみ１0段保証</t>
  </si>
  <si>
    <t>1～10日</t>
  </si>
  <si>
    <t>np1421</t>
  </si>
  <si>
    <t>「出会い懇願！私たち（この歳でも）真剣なんです」</t>
  </si>
  <si>
    <t>11～20日</t>
  </si>
  <si>
    <t>np1422</t>
  </si>
  <si>
    <t>④62「50代以上の男性と会える！大人の恋愛がしたい女性募集中！」</t>
  </si>
  <si>
    <t>21～31日</t>
  </si>
  <si>
    <t>np1423</t>
  </si>
  <si>
    <t>np1424</t>
  </si>
  <si>
    <t>ニッカン西部</t>
  </si>
  <si>
    <t>半2段つかみ20段保証</t>
  </si>
  <si>
    <t>np1425</t>
  </si>
  <si>
    <t>np1426</t>
  </si>
  <si>
    <t>np1427</t>
  </si>
  <si>
    <t>np1428</t>
  </si>
  <si>
    <t>np1429</t>
  </si>
  <si>
    <t>np1430</t>
  </si>
  <si>
    <t>3月16日(土)</t>
  </si>
  <si>
    <t>np1431</t>
  </si>
  <si>
    <t>np1432</t>
  </si>
  <si>
    <t>np1433</t>
  </si>
  <si>
    <t>np1434</t>
  </si>
  <si>
    <t>np1435</t>
  </si>
  <si>
    <t>np1436</t>
  </si>
  <si>
    <t>献身交際。キュートな四十路妻。</t>
  </si>
  <si>
    <t>九スポ</t>
  </si>
  <si>
    <t>np1437</t>
  </si>
  <si>
    <t>np1438</t>
  </si>
  <si>
    <t>4C終面雑報</t>
  </si>
  <si>
    <t>np1439</t>
  </si>
  <si>
    <t>np1440</t>
  </si>
  <si>
    <t>np1441</t>
  </si>
  <si>
    <t>np1442</t>
  </si>
  <si>
    <t>★記事62</t>
  </si>
  <si>
    <t>4C記事枠</t>
  </si>
  <si>
    <t>3月03日(日)</t>
  </si>
  <si>
    <t>np1443</t>
  </si>
  <si>
    <t>★記事61</t>
  </si>
  <si>
    <t>③61「○○に登録したら一発でデキました！」</t>
  </si>
  <si>
    <t>np1444</t>
  </si>
  <si>
    <t>★記事60</t>
  </si>
  <si>
    <t>②60「私、バッグが好きなの（A子さん47歳）」</t>
  </si>
  <si>
    <t>np1445</t>
  </si>
  <si>
    <t>★記事59</t>
  </si>
  <si>
    <t>np1446</t>
  </si>
  <si>
    <t>★記事40</t>
  </si>
  <si>
    <t>「40代女性の逆襲！積極的な女性に男はメロメロ〜」</t>
  </si>
  <si>
    <t>3月31日(日)</t>
  </si>
  <si>
    <t>np1447</t>
  </si>
  <si>
    <t>共通</t>
  </si>
  <si>
    <t>np1448</t>
  </si>
  <si>
    <t>東スポ・大スポ・九スポ・中京</t>
  </si>
  <si>
    <t>記事枠</t>
  </si>
  <si>
    <t>3月07日(木)</t>
  </si>
  <si>
    <t>np1449</t>
  </si>
  <si>
    <t>新聞 TOTAL</t>
  </si>
  <si>
    <t>●雑誌 広告</t>
  </si>
  <si>
    <t>zw129</t>
  </si>
  <si>
    <t>日本ジャーナル出版</t>
  </si>
  <si>
    <t>新50代</t>
  </si>
  <si>
    <t>週刊実話</t>
  </si>
  <si>
    <t>4C1P</t>
  </si>
  <si>
    <t>3月28日(木)</t>
  </si>
  <si>
    <t>zw130</t>
  </si>
  <si>
    <t>zw131</t>
  </si>
  <si>
    <t>双葉社</t>
  </si>
  <si>
    <t>アサヒ芸能</t>
  </si>
  <si>
    <t>3月19日(火)</t>
  </si>
  <si>
    <t>zw132</t>
  </si>
  <si>
    <t>zw133</t>
  </si>
  <si>
    <t>扶桑社</t>
  </si>
  <si>
    <t>★恋愛経験は不要！女性がリードしてくれます</t>
  </si>
  <si>
    <t>Tvnavi</t>
  </si>
  <si>
    <t>(月間Tvnavi)①</t>
  </si>
  <si>
    <t>zw134</t>
  </si>
  <si>
    <t>zw135</t>
  </si>
  <si>
    <t>★57歳、明日初デート俺はまた男になる</t>
  </si>
  <si>
    <t>zw136</t>
  </si>
  <si>
    <t>ac067</t>
  </si>
  <si>
    <t>コアマガジン</t>
  </si>
  <si>
    <t>2P_対談風_わくドキ</t>
  </si>
  <si>
    <t>lp03_f</t>
  </si>
  <si>
    <t>実話BUNKA超タブー</t>
  </si>
  <si>
    <t>1C2P</t>
  </si>
  <si>
    <t>3月01日(金)</t>
  </si>
  <si>
    <t>ac068</t>
  </si>
  <si>
    <t>ac069</t>
  </si>
  <si>
    <t>日本文芸社</t>
  </si>
  <si>
    <t>1Pスポーツ新聞版わくドキ</t>
  </si>
  <si>
    <t>週刊漫画ゴラク</t>
  </si>
  <si>
    <t>1C1P</t>
  </si>
  <si>
    <t>3月22日(金)</t>
  </si>
  <si>
    <t>ac070</t>
  </si>
  <si>
    <t>雑誌 TOTAL</t>
  </si>
  <si>
    <t>●DVD 広告</t>
  </si>
  <si>
    <t>pw073</t>
  </si>
  <si>
    <t>インフォメディア</t>
  </si>
  <si>
    <t>DVD漫画けんじ</t>
  </si>
  <si>
    <t>B5、日版PB、700円、8万部</t>
  </si>
  <si>
    <t>lp07</t>
  </si>
  <si>
    <t>興奮射精!!ありえないシチュエーションでハメちゃった!</t>
  </si>
  <si>
    <t>DVD袋裏4C+コンテンツ枠</t>
  </si>
  <si>
    <t>3月12日(火)</t>
  </si>
  <si>
    <t>pw074</t>
  </si>
  <si>
    <t>pw075</t>
  </si>
  <si>
    <t>ダイアプレス</t>
  </si>
  <si>
    <t>B5、700円</t>
  </si>
  <si>
    <t>超カワイイあの娘はドMだった!!</t>
  </si>
  <si>
    <t>DVD袋表4C</t>
  </si>
  <si>
    <t>pw076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</si>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</sst>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60</v>
      </c>
      <c r="D6" s="180">
        <v>5346000</v>
      </c>
      <c r="E6" s="79">
        <v>1637</v>
      </c>
      <c r="F6" s="79">
        <v>780</v>
      </c>
      <c r="G6" s="79">
        <v>1993</v>
      </c>
      <c r="H6" s="89">
        <v>362</v>
      </c>
      <c r="I6" s="90">
        <v>0</v>
      </c>
      <c r="J6" s="143">
        <f>H6+I6</f>
        <v>362</v>
      </c>
      <c r="K6" s="80">
        <f>IFERROR(J6/G6,"-")</f>
        <v>0.18163572503763</v>
      </c>
      <c r="L6" s="79">
        <v>65</v>
      </c>
      <c r="M6" s="79">
        <v>126</v>
      </c>
      <c r="N6" s="80">
        <f>IFERROR(L6/J6,"-")</f>
        <v>0.17955801104972</v>
      </c>
      <c r="O6" s="81">
        <f>IFERROR(D6/J6,"-")</f>
        <v>14767.955801105</v>
      </c>
      <c r="P6" s="82">
        <v>98</v>
      </c>
      <c r="Q6" s="80">
        <f>IFERROR(P6/J6,"-")</f>
        <v>0.2707182320442</v>
      </c>
      <c r="R6" s="185">
        <v>9739240</v>
      </c>
      <c r="S6" s="186">
        <f>IFERROR(R6/J6,"-")</f>
        <v>26903.977900552</v>
      </c>
      <c r="T6" s="186">
        <f>IFERROR(R6/P6,"-")</f>
        <v>99380</v>
      </c>
      <c r="U6" s="180">
        <f>IFERROR(R6-D6,"-")</f>
        <v>4393240</v>
      </c>
      <c r="V6" s="83">
        <f>R6/D6</f>
        <v>1.8217807706697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984000</v>
      </c>
      <c r="E7" s="79">
        <v>685</v>
      </c>
      <c r="F7" s="79">
        <v>218</v>
      </c>
      <c r="G7" s="79">
        <v>438</v>
      </c>
      <c r="H7" s="89">
        <v>111</v>
      </c>
      <c r="I7" s="90">
        <v>2</v>
      </c>
      <c r="J7" s="143">
        <f>H7+I7</f>
        <v>113</v>
      </c>
      <c r="K7" s="80">
        <f>IFERROR(J7/G7,"-")</f>
        <v>0.25799086757991</v>
      </c>
      <c r="L7" s="79">
        <v>14</v>
      </c>
      <c r="M7" s="79">
        <v>38</v>
      </c>
      <c r="N7" s="80">
        <f>IFERROR(L7/J7,"-")</f>
        <v>0.12389380530973</v>
      </c>
      <c r="O7" s="81">
        <f>IFERROR(D7/J7,"-")</f>
        <v>8707.9646017699</v>
      </c>
      <c r="P7" s="82">
        <v>24</v>
      </c>
      <c r="Q7" s="80">
        <f>IFERROR(P7/J7,"-")</f>
        <v>0.21238938053097</v>
      </c>
      <c r="R7" s="185">
        <v>1530000</v>
      </c>
      <c r="S7" s="186">
        <f>IFERROR(R7/J7,"-")</f>
        <v>13539.82300885</v>
      </c>
      <c r="T7" s="186">
        <f>IFERROR(R7/P7,"-")</f>
        <v>63750</v>
      </c>
      <c r="U7" s="180">
        <f>IFERROR(R7-D7,"-")</f>
        <v>546000</v>
      </c>
      <c r="V7" s="83">
        <f>R7/D7</f>
        <v>1.5548780487805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186000</v>
      </c>
      <c r="E8" s="79">
        <v>243</v>
      </c>
      <c r="F8" s="79">
        <v>164</v>
      </c>
      <c r="G8" s="79">
        <v>169</v>
      </c>
      <c r="H8" s="89">
        <v>77</v>
      </c>
      <c r="I8" s="90">
        <v>0</v>
      </c>
      <c r="J8" s="143">
        <f>H8+I8</f>
        <v>77</v>
      </c>
      <c r="K8" s="80">
        <f>IFERROR(J8/G8,"-")</f>
        <v>0.45562130177515</v>
      </c>
      <c r="L8" s="79">
        <v>3</v>
      </c>
      <c r="M8" s="79">
        <v>20</v>
      </c>
      <c r="N8" s="80">
        <f>IFERROR(L8/J8,"-")</f>
        <v>0.038961038961039</v>
      </c>
      <c r="O8" s="81">
        <f>IFERROR(D8/J8,"-")</f>
        <v>2415.5844155844</v>
      </c>
      <c r="P8" s="82">
        <v>1</v>
      </c>
      <c r="Q8" s="80">
        <f>IFERROR(P8/J8,"-")</f>
        <v>0.012987012987013</v>
      </c>
      <c r="R8" s="185">
        <v>435000</v>
      </c>
      <c r="S8" s="186">
        <f>IFERROR(R8/J8,"-")</f>
        <v>5649.3506493506</v>
      </c>
      <c r="T8" s="186">
        <f>IFERROR(R8/P8,"-")</f>
        <v>435000</v>
      </c>
      <c r="U8" s="180">
        <f>IFERROR(R8-D8,"-")</f>
        <v>249000</v>
      </c>
      <c r="V8" s="83">
        <f>R8/D8</f>
        <v>2.3387096774194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6516000</v>
      </c>
      <c r="E11" s="41">
        <f>SUM(E6:E9)</f>
        <v>2565</v>
      </c>
      <c r="F11" s="41">
        <f>SUM(F6:F9)</f>
        <v>1162</v>
      </c>
      <c r="G11" s="41">
        <f>SUM(G6:G9)</f>
        <v>2600</v>
      </c>
      <c r="H11" s="41">
        <f>SUM(H6:H9)</f>
        <v>550</v>
      </c>
      <c r="I11" s="41">
        <f>SUM(I6:I9)</f>
        <v>2</v>
      </c>
      <c r="J11" s="41">
        <f>SUM(J6:J9)</f>
        <v>552</v>
      </c>
      <c r="K11" s="42">
        <f>IFERROR(J11/G11,"-")</f>
        <v>0.21230769230769</v>
      </c>
      <c r="L11" s="76">
        <f>SUM(L6:L9)</f>
        <v>82</v>
      </c>
      <c r="M11" s="76">
        <f>SUM(M6:M9)</f>
        <v>184</v>
      </c>
      <c r="N11" s="42">
        <f>IFERROR(L11/J11,"-")</f>
        <v>0.14855072463768</v>
      </c>
      <c r="O11" s="43">
        <f>IFERROR(D11/J11,"-")</f>
        <v>11804.347826087</v>
      </c>
      <c r="P11" s="44">
        <f>SUM(P6:P9)</f>
        <v>123</v>
      </c>
      <c r="Q11" s="42">
        <f>IFERROR(P11/J11,"-")</f>
        <v>0.22282608695652</v>
      </c>
      <c r="R11" s="183">
        <f>SUM(R6:R9)</f>
        <v>11704240</v>
      </c>
      <c r="S11" s="183">
        <f>IFERROR(R11/J11,"-")</f>
        <v>21203.333333333</v>
      </c>
      <c r="T11" s="183">
        <f>IFERROR(P11/P11,"-")</f>
        <v>1</v>
      </c>
      <c r="U11" s="183">
        <f>SUM(U6:U9)</f>
        <v>5188240</v>
      </c>
      <c r="V11" s="45">
        <f>IFERROR(R11/D11,"-")</f>
        <v>1.7962308164518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1.3313725490196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1020000</v>
      </c>
      <c r="K6" s="79">
        <v>19</v>
      </c>
      <c r="L6" s="79">
        <v>0</v>
      </c>
      <c r="M6" s="79">
        <v>106</v>
      </c>
      <c r="N6" s="89">
        <v>15</v>
      </c>
      <c r="O6" s="90">
        <v>0</v>
      </c>
      <c r="P6" s="91">
        <f>N6+O6</f>
        <v>15</v>
      </c>
      <c r="Q6" s="80">
        <f>IFERROR(P6/M6,"-")</f>
        <v>0.14150943396226</v>
      </c>
      <c r="R6" s="79">
        <v>1</v>
      </c>
      <c r="S6" s="79">
        <v>6</v>
      </c>
      <c r="T6" s="80">
        <f>IFERROR(R6/(P6),"-")</f>
        <v>0.066666666666667</v>
      </c>
      <c r="U6" s="186">
        <f>IFERROR(J6/SUM(N6:O10),"-")</f>
        <v>15000</v>
      </c>
      <c r="V6" s="82">
        <v>2</v>
      </c>
      <c r="W6" s="80">
        <f>IF(P6=0,"-",V6/P6)</f>
        <v>0.13333333333333</v>
      </c>
      <c r="X6" s="185">
        <v>9000</v>
      </c>
      <c r="Y6" s="186">
        <f>IFERROR(X6/P6,"-")</f>
        <v>600</v>
      </c>
      <c r="Z6" s="186">
        <f>IFERROR(X6/V6,"-")</f>
        <v>4500</v>
      </c>
      <c r="AA6" s="180">
        <f>SUM(X6:X10)-SUM(J6:J10)</f>
        <v>338000</v>
      </c>
      <c r="AB6" s="83">
        <f>SUM(X6:X10)/SUM(J6:J10)</f>
        <v>1.3313725490196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0.13333333333333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>
        <v>1</v>
      </c>
      <c r="BH6" s="112">
        <f>IFERROR(BG6/BE6,"-")</f>
        <v>0.25</v>
      </c>
      <c r="BI6" s="113">
        <v>6000</v>
      </c>
      <c r="BJ6" s="114">
        <f>IFERROR(BI6/BE6,"-")</f>
        <v>1500</v>
      </c>
      <c r="BK6" s="115"/>
      <c r="BL6" s="115">
        <v>1</v>
      </c>
      <c r="BM6" s="115"/>
      <c r="BN6" s="117">
        <v>3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0.33333333333333</v>
      </c>
      <c r="BY6" s="126">
        <v>1</v>
      </c>
      <c r="BZ6" s="127">
        <f>IFERROR(BY6/BW6,"-")</f>
        <v>0.2</v>
      </c>
      <c r="CA6" s="128">
        <v>3000</v>
      </c>
      <c r="CB6" s="129">
        <f>IFERROR(CA6/BW6,"-")</f>
        <v>600</v>
      </c>
      <c r="CC6" s="130">
        <v>1</v>
      </c>
      <c r="CD6" s="130"/>
      <c r="CE6" s="130"/>
      <c r="CF6" s="131">
        <v>1</v>
      </c>
      <c r="CG6" s="132">
        <f>IF(P6=0,"",IF(CF6=0,"",(CF6/P6)))</f>
        <v>0.066666666666667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9000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15</v>
      </c>
      <c r="L7" s="79">
        <v>0</v>
      </c>
      <c r="M7" s="79">
        <v>80</v>
      </c>
      <c r="N7" s="89">
        <v>7</v>
      </c>
      <c r="O7" s="90">
        <v>0</v>
      </c>
      <c r="P7" s="91">
        <f>N7+O7</f>
        <v>7</v>
      </c>
      <c r="Q7" s="80">
        <f>IFERROR(P7/M7,"-")</f>
        <v>0.0875</v>
      </c>
      <c r="R7" s="79">
        <v>0</v>
      </c>
      <c r="S7" s="79">
        <v>3</v>
      </c>
      <c r="T7" s="80">
        <f>IFERROR(R7/(P7),"-")</f>
        <v>0</v>
      </c>
      <c r="U7" s="186"/>
      <c r="V7" s="82">
        <v>2</v>
      </c>
      <c r="W7" s="80">
        <f>IF(P7=0,"-",V7/P7)</f>
        <v>0.28571428571429</v>
      </c>
      <c r="X7" s="185">
        <v>8000</v>
      </c>
      <c r="Y7" s="186">
        <f>IFERROR(X7/P7,"-")</f>
        <v>1142.8571428571</v>
      </c>
      <c r="Z7" s="186">
        <f>IFERROR(X7/V7,"-")</f>
        <v>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0.42857142857143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4</v>
      </c>
      <c r="BX7" s="125">
        <f>IF(P7=0,"",IF(BW7=0,"",(BW7/P7)))</f>
        <v>0.57142857142857</v>
      </c>
      <c r="BY7" s="126">
        <v>2</v>
      </c>
      <c r="BZ7" s="127">
        <f>IFERROR(BY7/BW7,"-")</f>
        <v>0.5</v>
      </c>
      <c r="CA7" s="128">
        <v>8000</v>
      </c>
      <c r="CB7" s="129">
        <f>IFERROR(CA7/BW7,"-")</f>
        <v>2000</v>
      </c>
      <c r="CC7" s="130">
        <v>2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5</v>
      </c>
      <c r="L8" s="79">
        <v>0</v>
      </c>
      <c r="M8" s="79">
        <v>19</v>
      </c>
      <c r="N8" s="89">
        <v>3</v>
      </c>
      <c r="O8" s="90">
        <v>0</v>
      </c>
      <c r="P8" s="91">
        <f>N8+O8</f>
        <v>3</v>
      </c>
      <c r="Q8" s="80">
        <f>IFERROR(P8/M8,"-")</f>
        <v>0.15789473684211</v>
      </c>
      <c r="R8" s="79">
        <v>1</v>
      </c>
      <c r="S8" s="79">
        <v>2</v>
      </c>
      <c r="T8" s="80">
        <f>IFERROR(R8/(P8),"-")</f>
        <v>0.33333333333333</v>
      </c>
      <c r="U8" s="186"/>
      <c r="V8" s="82">
        <v>2</v>
      </c>
      <c r="W8" s="80">
        <f>IF(P8=0,"-",V8/P8)</f>
        <v>0.66666666666667</v>
      </c>
      <c r="X8" s="185">
        <v>94000</v>
      </c>
      <c r="Y8" s="186">
        <f>IFERROR(X8/P8,"-")</f>
        <v>31333.333333333</v>
      </c>
      <c r="Z8" s="186">
        <f>IFERROR(X8/V8,"-")</f>
        <v>47000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>
        <v>1</v>
      </c>
      <c r="BH8" s="112">
        <f>IFERROR(BG8/BE8,"-")</f>
        <v>0.5</v>
      </c>
      <c r="BI8" s="113">
        <v>8000</v>
      </c>
      <c r="BJ8" s="114">
        <f>IFERROR(BI8/BE8,"-")</f>
        <v>4000</v>
      </c>
      <c r="BK8" s="115"/>
      <c r="BL8" s="115">
        <v>1</v>
      </c>
      <c r="BM8" s="115"/>
      <c r="BN8" s="117">
        <v>1</v>
      </c>
      <c r="BO8" s="118">
        <f>IF(P8=0,"",IF(BN8=0,"",(BN8/P8)))</f>
        <v>0.33333333333333</v>
      </c>
      <c r="BP8" s="119">
        <v>1</v>
      </c>
      <c r="BQ8" s="120">
        <f>IFERROR(BP8/BN8,"-")</f>
        <v>1</v>
      </c>
      <c r="BR8" s="121">
        <v>86000</v>
      </c>
      <c r="BS8" s="122">
        <f>IFERROR(BR8/BN8,"-")</f>
        <v>86000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94000</v>
      </c>
      <c r="CQ8" s="139">
        <v>86000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4</v>
      </c>
      <c r="L9" s="79">
        <v>0</v>
      </c>
      <c r="M9" s="79">
        <v>19</v>
      </c>
      <c r="N9" s="89">
        <v>1</v>
      </c>
      <c r="O9" s="90">
        <v>0</v>
      </c>
      <c r="P9" s="91">
        <f>N9+O9</f>
        <v>1</v>
      </c>
      <c r="Q9" s="80">
        <f>IFERROR(P9/M9,"-")</f>
        <v>0.052631578947368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174</v>
      </c>
      <c r="L10" s="79">
        <v>117</v>
      </c>
      <c r="M10" s="79">
        <v>70</v>
      </c>
      <c r="N10" s="89">
        <v>42</v>
      </c>
      <c r="O10" s="90">
        <v>0</v>
      </c>
      <c r="P10" s="91">
        <f>N10+O10</f>
        <v>42</v>
      </c>
      <c r="Q10" s="80">
        <f>IFERROR(P10/M10,"-")</f>
        <v>0.6</v>
      </c>
      <c r="R10" s="79">
        <v>9</v>
      </c>
      <c r="S10" s="79">
        <v>16</v>
      </c>
      <c r="T10" s="80">
        <f>IFERROR(R10/(P10),"-")</f>
        <v>0.21428571428571</v>
      </c>
      <c r="U10" s="186"/>
      <c r="V10" s="82">
        <v>16</v>
      </c>
      <c r="W10" s="80">
        <f>IF(P10=0,"-",V10/P10)</f>
        <v>0.38095238095238</v>
      </c>
      <c r="X10" s="185">
        <v>1247000</v>
      </c>
      <c r="Y10" s="186">
        <f>IFERROR(X10/P10,"-")</f>
        <v>29690.476190476</v>
      </c>
      <c r="Z10" s="186">
        <f>IFERROR(X10/V10,"-")</f>
        <v>77937.5</v>
      </c>
      <c r="AA10" s="180"/>
      <c r="AB10" s="83"/>
      <c r="AC10" s="77"/>
      <c r="AD10" s="92">
        <v>1</v>
      </c>
      <c r="AE10" s="93">
        <f>IF(P10=0,"",IF(AD10=0,"",(AD10/P10)))</f>
        <v>0.023809523809524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0.095238095238095</v>
      </c>
      <c r="BG10" s="110">
        <v>1</v>
      </c>
      <c r="BH10" s="112">
        <f>IFERROR(BG10/BE10,"-")</f>
        <v>0.25</v>
      </c>
      <c r="BI10" s="113">
        <v>3000</v>
      </c>
      <c r="BJ10" s="114">
        <f>IFERROR(BI10/BE10,"-")</f>
        <v>750</v>
      </c>
      <c r="BK10" s="115"/>
      <c r="BL10" s="115">
        <v>1</v>
      </c>
      <c r="BM10" s="115"/>
      <c r="BN10" s="117">
        <v>16</v>
      </c>
      <c r="BO10" s="118">
        <f>IF(P10=0,"",IF(BN10=0,"",(BN10/P10)))</f>
        <v>0.38095238095238</v>
      </c>
      <c r="BP10" s="119">
        <v>5</v>
      </c>
      <c r="BQ10" s="120">
        <f>IFERROR(BP10/BN10,"-")</f>
        <v>0.3125</v>
      </c>
      <c r="BR10" s="121">
        <v>102000</v>
      </c>
      <c r="BS10" s="122">
        <f>IFERROR(BR10/BN10,"-")</f>
        <v>6375</v>
      </c>
      <c r="BT10" s="123"/>
      <c r="BU10" s="123">
        <v>3</v>
      </c>
      <c r="BV10" s="123">
        <v>2</v>
      </c>
      <c r="BW10" s="124">
        <v>16</v>
      </c>
      <c r="BX10" s="125">
        <f>IF(P10=0,"",IF(BW10=0,"",(BW10/P10)))</f>
        <v>0.38095238095238</v>
      </c>
      <c r="BY10" s="126">
        <v>7</v>
      </c>
      <c r="BZ10" s="127">
        <f>IFERROR(BY10/BW10,"-")</f>
        <v>0.4375</v>
      </c>
      <c r="CA10" s="128">
        <v>1087000</v>
      </c>
      <c r="CB10" s="129">
        <f>IFERROR(CA10/BW10,"-")</f>
        <v>67937.5</v>
      </c>
      <c r="CC10" s="130"/>
      <c r="CD10" s="130"/>
      <c r="CE10" s="130">
        <v>7</v>
      </c>
      <c r="CF10" s="131">
        <v>5</v>
      </c>
      <c r="CG10" s="132">
        <f>IF(P10=0,"",IF(CF10=0,"",(CF10/P10)))</f>
        <v>0.11904761904762</v>
      </c>
      <c r="CH10" s="133">
        <v>3</v>
      </c>
      <c r="CI10" s="134">
        <f>IFERROR(CH10/CF10,"-")</f>
        <v>0.6</v>
      </c>
      <c r="CJ10" s="135">
        <v>55000</v>
      </c>
      <c r="CK10" s="136">
        <f>IFERROR(CJ10/CF10,"-")</f>
        <v>11000</v>
      </c>
      <c r="CL10" s="137"/>
      <c r="CM10" s="137">
        <v>2</v>
      </c>
      <c r="CN10" s="137">
        <v>1</v>
      </c>
      <c r="CO10" s="138">
        <v>16</v>
      </c>
      <c r="CP10" s="139">
        <v>1247000</v>
      </c>
      <c r="CQ10" s="139">
        <v>463000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1.7225730994152</v>
      </c>
      <c r="B11" s="189" t="s">
        <v>79</v>
      </c>
      <c r="C11" s="189"/>
      <c r="D11" s="189" t="s">
        <v>80</v>
      </c>
      <c r="E11" s="189" t="s">
        <v>81</v>
      </c>
      <c r="F11" s="189" t="s">
        <v>65</v>
      </c>
      <c r="G11" s="88" t="s">
        <v>82</v>
      </c>
      <c r="H11" s="88" t="s">
        <v>83</v>
      </c>
      <c r="I11" s="191" t="s">
        <v>84</v>
      </c>
      <c r="J11" s="180">
        <v>684000</v>
      </c>
      <c r="K11" s="79">
        <v>20</v>
      </c>
      <c r="L11" s="79">
        <v>0</v>
      </c>
      <c r="M11" s="79">
        <v>80</v>
      </c>
      <c r="N11" s="89">
        <v>4</v>
      </c>
      <c r="O11" s="90">
        <v>0</v>
      </c>
      <c r="P11" s="91">
        <f>N11+O11</f>
        <v>4</v>
      </c>
      <c r="Q11" s="80">
        <f>IFERROR(P11/M11,"-")</f>
        <v>0.05</v>
      </c>
      <c r="R11" s="79">
        <v>0</v>
      </c>
      <c r="S11" s="79">
        <v>2</v>
      </c>
      <c r="T11" s="80">
        <f>IFERROR(R11/(P11),"-")</f>
        <v>0</v>
      </c>
      <c r="U11" s="186">
        <f>IFERROR(J11/SUM(N11:O16),"-")</f>
        <v>23586.206896552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494240</v>
      </c>
      <c r="AB11" s="83">
        <f>SUM(X11:X16)/SUM(J11:J16)</f>
        <v>1.7225730994152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80</v>
      </c>
      <c r="E12" s="189" t="s">
        <v>81</v>
      </c>
      <c r="F12" s="189" t="s">
        <v>77</v>
      </c>
      <c r="G12" s="88"/>
      <c r="H12" s="88"/>
      <c r="I12" s="88"/>
      <c r="J12" s="180"/>
      <c r="K12" s="79">
        <v>61</v>
      </c>
      <c r="L12" s="79">
        <v>36</v>
      </c>
      <c r="M12" s="79">
        <v>11</v>
      </c>
      <c r="N12" s="89">
        <v>10</v>
      </c>
      <c r="O12" s="90">
        <v>0</v>
      </c>
      <c r="P12" s="91">
        <f>N12+O12</f>
        <v>10</v>
      </c>
      <c r="Q12" s="80">
        <f>IFERROR(P12/M12,"-")</f>
        <v>0.90909090909091</v>
      </c>
      <c r="R12" s="79">
        <v>3</v>
      </c>
      <c r="S12" s="79">
        <v>2</v>
      </c>
      <c r="T12" s="80">
        <f>IFERROR(R12/(P12),"-")</f>
        <v>0.3</v>
      </c>
      <c r="U12" s="186"/>
      <c r="V12" s="82">
        <v>5</v>
      </c>
      <c r="W12" s="80">
        <f>IF(P12=0,"-",V12/P12)</f>
        <v>0.5</v>
      </c>
      <c r="X12" s="185">
        <v>57000</v>
      </c>
      <c r="Y12" s="186">
        <f>IFERROR(X12/P12,"-")</f>
        <v>5700</v>
      </c>
      <c r="Z12" s="186">
        <f>IFERROR(X12/V12,"-")</f>
        <v>11400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</v>
      </c>
      <c r="BG12" s="110">
        <v>1</v>
      </c>
      <c r="BH12" s="112">
        <f>IFERROR(BG12/BE12,"-")</f>
        <v>0.5</v>
      </c>
      <c r="BI12" s="113">
        <v>20000</v>
      </c>
      <c r="BJ12" s="114">
        <f>IFERROR(BI12/BE12,"-")</f>
        <v>10000</v>
      </c>
      <c r="BK12" s="115"/>
      <c r="BL12" s="115"/>
      <c r="BM12" s="115">
        <v>1</v>
      </c>
      <c r="BN12" s="117">
        <v>3</v>
      </c>
      <c r="BO12" s="118">
        <f>IF(P12=0,"",IF(BN12=0,"",(BN12/P12)))</f>
        <v>0.3</v>
      </c>
      <c r="BP12" s="119">
        <v>1</v>
      </c>
      <c r="BQ12" s="120">
        <f>IFERROR(BP12/BN12,"-")</f>
        <v>0.33333333333333</v>
      </c>
      <c r="BR12" s="121">
        <v>8000</v>
      </c>
      <c r="BS12" s="122">
        <f>IFERROR(BR12/BN12,"-")</f>
        <v>2666.6666666667</v>
      </c>
      <c r="BT12" s="123"/>
      <c r="BU12" s="123">
        <v>1</v>
      </c>
      <c r="BV12" s="123"/>
      <c r="BW12" s="124">
        <v>5</v>
      </c>
      <c r="BX12" s="125">
        <f>IF(P12=0,"",IF(BW12=0,"",(BW12/P12)))</f>
        <v>0.5</v>
      </c>
      <c r="BY12" s="126">
        <v>3</v>
      </c>
      <c r="BZ12" s="127">
        <f>IFERROR(BY12/BW12,"-")</f>
        <v>0.6</v>
      </c>
      <c r="CA12" s="128">
        <v>29000</v>
      </c>
      <c r="CB12" s="129">
        <f>IFERROR(CA12/BW12,"-")</f>
        <v>5800</v>
      </c>
      <c r="CC12" s="130">
        <v>1</v>
      </c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5</v>
      </c>
      <c r="CP12" s="139">
        <v>57000</v>
      </c>
      <c r="CQ12" s="139">
        <v>20000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80</v>
      </c>
      <c r="E13" s="189" t="s">
        <v>87</v>
      </c>
      <c r="F13" s="189" t="s">
        <v>65</v>
      </c>
      <c r="G13" s="88" t="s">
        <v>88</v>
      </c>
      <c r="H13" s="88" t="s">
        <v>89</v>
      </c>
      <c r="I13" s="191" t="s">
        <v>90</v>
      </c>
      <c r="J13" s="180"/>
      <c r="K13" s="79">
        <v>2</v>
      </c>
      <c r="L13" s="79">
        <v>0</v>
      </c>
      <c r="M13" s="79">
        <v>22</v>
      </c>
      <c r="N13" s="89">
        <v>1</v>
      </c>
      <c r="O13" s="90">
        <v>0</v>
      </c>
      <c r="P13" s="91">
        <f>N13+O13</f>
        <v>1</v>
      </c>
      <c r="Q13" s="80">
        <f>IFERROR(P13/M13,"-")</f>
        <v>0.045454545454545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80</v>
      </c>
      <c r="E14" s="189" t="s">
        <v>87</v>
      </c>
      <c r="F14" s="189" t="s">
        <v>77</v>
      </c>
      <c r="G14" s="88"/>
      <c r="H14" s="88"/>
      <c r="I14" s="88"/>
      <c r="J14" s="180"/>
      <c r="K14" s="79">
        <v>28</v>
      </c>
      <c r="L14" s="79">
        <v>16</v>
      </c>
      <c r="M14" s="79">
        <v>4</v>
      </c>
      <c r="N14" s="89">
        <v>4</v>
      </c>
      <c r="O14" s="90">
        <v>0</v>
      </c>
      <c r="P14" s="91">
        <f>N14+O14</f>
        <v>4</v>
      </c>
      <c r="Q14" s="80">
        <f>IFERROR(P14/M14,"-")</f>
        <v>1</v>
      </c>
      <c r="R14" s="79">
        <v>1</v>
      </c>
      <c r="S14" s="79">
        <v>1</v>
      </c>
      <c r="T14" s="80">
        <f>IFERROR(R14/(P14),"-")</f>
        <v>0.25</v>
      </c>
      <c r="U14" s="186"/>
      <c r="V14" s="82">
        <v>3</v>
      </c>
      <c r="W14" s="80">
        <f>IF(P14=0,"-",V14/P14)</f>
        <v>0.75</v>
      </c>
      <c r="X14" s="185">
        <v>162240</v>
      </c>
      <c r="Y14" s="186">
        <f>IFERROR(X14/P14,"-")</f>
        <v>40560</v>
      </c>
      <c r="Z14" s="186">
        <f>IFERROR(X14/V14,"-")</f>
        <v>54080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0.5</v>
      </c>
      <c r="BG14" s="110">
        <v>2</v>
      </c>
      <c r="BH14" s="112">
        <f>IFERROR(BG14/BE14,"-")</f>
        <v>1</v>
      </c>
      <c r="BI14" s="113">
        <v>79240</v>
      </c>
      <c r="BJ14" s="114">
        <f>IFERROR(BI14/BE14,"-")</f>
        <v>39620</v>
      </c>
      <c r="BK14" s="115"/>
      <c r="BL14" s="115">
        <v>1</v>
      </c>
      <c r="BM14" s="115">
        <v>1</v>
      </c>
      <c r="BN14" s="117">
        <v>1</v>
      </c>
      <c r="BO14" s="118">
        <f>IF(P14=0,"",IF(BN14=0,"",(BN14/P14)))</f>
        <v>0.25</v>
      </c>
      <c r="BP14" s="119">
        <v>1</v>
      </c>
      <c r="BQ14" s="120">
        <f>IFERROR(BP14/BN14,"-")</f>
        <v>1</v>
      </c>
      <c r="BR14" s="121">
        <v>83000</v>
      </c>
      <c r="BS14" s="122">
        <f>IFERROR(BR14/BN14,"-")</f>
        <v>83000</v>
      </c>
      <c r="BT14" s="123"/>
      <c r="BU14" s="123"/>
      <c r="BV14" s="123">
        <v>1</v>
      </c>
      <c r="BW14" s="124">
        <v>1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162240</v>
      </c>
      <c r="CQ14" s="139">
        <v>83000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93</v>
      </c>
      <c r="E15" s="189" t="s">
        <v>94</v>
      </c>
      <c r="F15" s="189" t="s">
        <v>65</v>
      </c>
      <c r="G15" s="88" t="s">
        <v>88</v>
      </c>
      <c r="H15" s="88" t="s">
        <v>89</v>
      </c>
      <c r="I15" s="191" t="s">
        <v>95</v>
      </c>
      <c r="J15" s="180"/>
      <c r="K15" s="79">
        <v>11</v>
      </c>
      <c r="L15" s="79">
        <v>0</v>
      </c>
      <c r="M15" s="79">
        <v>39</v>
      </c>
      <c r="N15" s="89">
        <v>4</v>
      </c>
      <c r="O15" s="90">
        <v>0</v>
      </c>
      <c r="P15" s="91">
        <f>N15+O15</f>
        <v>4</v>
      </c>
      <c r="Q15" s="80">
        <f>IFERROR(P15/M15,"-")</f>
        <v>0.1025641025641</v>
      </c>
      <c r="R15" s="79">
        <v>3</v>
      </c>
      <c r="S15" s="79">
        <v>0</v>
      </c>
      <c r="T15" s="80">
        <f>IFERROR(R15/(P15),"-")</f>
        <v>0.75</v>
      </c>
      <c r="U15" s="186"/>
      <c r="V15" s="82">
        <v>2</v>
      </c>
      <c r="W15" s="80">
        <f>IF(P15=0,"-",V15/P15)</f>
        <v>0.5</v>
      </c>
      <c r="X15" s="185">
        <v>66000</v>
      </c>
      <c r="Y15" s="186">
        <f>IFERROR(X15/P15,"-")</f>
        <v>16500</v>
      </c>
      <c r="Z15" s="186">
        <f>IFERROR(X15/V15,"-")</f>
        <v>33000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0.5</v>
      </c>
      <c r="BP15" s="119">
        <v>1</v>
      </c>
      <c r="BQ15" s="120">
        <f>IFERROR(BP15/BN15,"-")</f>
        <v>0.5</v>
      </c>
      <c r="BR15" s="121">
        <v>5000</v>
      </c>
      <c r="BS15" s="122">
        <f>IFERROR(BR15/BN15,"-")</f>
        <v>2500</v>
      </c>
      <c r="BT15" s="123"/>
      <c r="BU15" s="123">
        <v>1</v>
      </c>
      <c r="BV15" s="123"/>
      <c r="BW15" s="124">
        <v>2</v>
      </c>
      <c r="BX15" s="125">
        <f>IF(P15=0,"",IF(BW15=0,"",(BW15/P15)))</f>
        <v>0.5</v>
      </c>
      <c r="BY15" s="126">
        <v>1</v>
      </c>
      <c r="BZ15" s="127">
        <f>IFERROR(BY15/BW15,"-")</f>
        <v>0.5</v>
      </c>
      <c r="CA15" s="128">
        <v>61000</v>
      </c>
      <c r="CB15" s="129">
        <f>IFERROR(CA15/BW15,"-")</f>
        <v>30500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66000</v>
      </c>
      <c r="CQ15" s="139">
        <v>61000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96</v>
      </c>
      <c r="C16" s="189"/>
      <c r="D16" s="189" t="s">
        <v>93</v>
      </c>
      <c r="E16" s="189" t="s">
        <v>94</v>
      </c>
      <c r="F16" s="189" t="s">
        <v>77</v>
      </c>
      <c r="G16" s="88"/>
      <c r="H16" s="88"/>
      <c r="I16" s="88"/>
      <c r="J16" s="180"/>
      <c r="K16" s="79">
        <v>37</v>
      </c>
      <c r="L16" s="79">
        <v>27</v>
      </c>
      <c r="M16" s="79">
        <v>5</v>
      </c>
      <c r="N16" s="89">
        <v>6</v>
      </c>
      <c r="O16" s="90">
        <v>0</v>
      </c>
      <c r="P16" s="91">
        <f>N16+O16</f>
        <v>6</v>
      </c>
      <c r="Q16" s="80">
        <f>IFERROR(P16/M16,"-")</f>
        <v>1.2</v>
      </c>
      <c r="R16" s="79">
        <v>2</v>
      </c>
      <c r="S16" s="79">
        <v>2</v>
      </c>
      <c r="T16" s="80">
        <f>IFERROR(R16/(P16),"-")</f>
        <v>0.33333333333333</v>
      </c>
      <c r="U16" s="186"/>
      <c r="V16" s="82">
        <v>2</v>
      </c>
      <c r="W16" s="80">
        <f>IF(P16=0,"-",V16/P16)</f>
        <v>0.33333333333333</v>
      </c>
      <c r="X16" s="185">
        <v>893000</v>
      </c>
      <c r="Y16" s="186">
        <f>IFERROR(X16/P16,"-")</f>
        <v>148833.33333333</v>
      </c>
      <c r="Z16" s="186">
        <f>IFERROR(X16/V16,"-")</f>
        <v>446500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>
        <v>1</v>
      </c>
      <c r="BQ16" s="120">
        <f>IFERROR(BP16/BN16,"-")</f>
        <v>0.33333333333333</v>
      </c>
      <c r="BR16" s="121">
        <v>303000</v>
      </c>
      <c r="BS16" s="122">
        <f>IFERROR(BR16/BN16,"-")</f>
        <v>101000</v>
      </c>
      <c r="BT16" s="123"/>
      <c r="BU16" s="123"/>
      <c r="BV16" s="123">
        <v>1</v>
      </c>
      <c r="BW16" s="124">
        <v>2</v>
      </c>
      <c r="BX16" s="125">
        <f>IF(P16=0,"",IF(BW16=0,"",(BW16/P16)))</f>
        <v>0.33333333333333</v>
      </c>
      <c r="BY16" s="126">
        <v>1</v>
      </c>
      <c r="BZ16" s="127">
        <f>IFERROR(BY16/BW16,"-")</f>
        <v>0.5</v>
      </c>
      <c r="CA16" s="128">
        <v>590000</v>
      </c>
      <c r="CB16" s="129">
        <f>IFERROR(CA16/BW16,"-")</f>
        <v>295000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893000</v>
      </c>
      <c r="CQ16" s="139">
        <v>590000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3.0092592592593</v>
      </c>
      <c r="B17" s="189" t="s">
        <v>97</v>
      </c>
      <c r="C17" s="189"/>
      <c r="D17" s="189" t="s">
        <v>63</v>
      </c>
      <c r="E17" s="189" t="s">
        <v>64</v>
      </c>
      <c r="F17" s="189" t="s">
        <v>98</v>
      </c>
      <c r="G17" s="88" t="s">
        <v>99</v>
      </c>
      <c r="H17" s="88" t="s">
        <v>100</v>
      </c>
      <c r="I17" s="190" t="s">
        <v>101</v>
      </c>
      <c r="J17" s="180">
        <v>540000</v>
      </c>
      <c r="K17" s="79">
        <v>41</v>
      </c>
      <c r="L17" s="79">
        <v>0</v>
      </c>
      <c r="M17" s="79">
        <v>111</v>
      </c>
      <c r="N17" s="89">
        <v>14</v>
      </c>
      <c r="O17" s="90">
        <v>0</v>
      </c>
      <c r="P17" s="91">
        <f>N17+O17</f>
        <v>14</v>
      </c>
      <c r="Q17" s="80">
        <f>IFERROR(P17/M17,"-")</f>
        <v>0.12612612612613</v>
      </c>
      <c r="R17" s="79">
        <v>1</v>
      </c>
      <c r="S17" s="79">
        <v>5</v>
      </c>
      <c r="T17" s="80">
        <f>IFERROR(R17/(P17),"-")</f>
        <v>0.071428571428571</v>
      </c>
      <c r="U17" s="186">
        <f>IFERROR(J17/SUM(N17:O18),"-")</f>
        <v>16363.636363636</v>
      </c>
      <c r="V17" s="82">
        <v>4</v>
      </c>
      <c r="W17" s="80">
        <f>IF(P17=0,"-",V17/P17)</f>
        <v>0.28571428571429</v>
      </c>
      <c r="X17" s="185">
        <v>376000</v>
      </c>
      <c r="Y17" s="186">
        <f>IFERROR(X17/P17,"-")</f>
        <v>26857.142857143</v>
      </c>
      <c r="Z17" s="186">
        <f>IFERROR(X17/V17,"-")</f>
        <v>94000</v>
      </c>
      <c r="AA17" s="180">
        <f>SUM(X17:X18)-SUM(J17:J18)</f>
        <v>1085000</v>
      </c>
      <c r="AB17" s="83">
        <f>SUM(X17:X18)/SUM(J17:J18)</f>
        <v>3.0092592592593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4</v>
      </c>
      <c r="BF17" s="111">
        <f>IF(P17=0,"",IF(BE17=0,"",(BE17/P17)))</f>
        <v>0.28571428571429</v>
      </c>
      <c r="BG17" s="110">
        <v>1</v>
      </c>
      <c r="BH17" s="112">
        <f>IFERROR(BG17/BE17,"-")</f>
        <v>0.25</v>
      </c>
      <c r="BI17" s="113">
        <v>3000</v>
      </c>
      <c r="BJ17" s="114">
        <f>IFERROR(BI17/BE17,"-")</f>
        <v>750</v>
      </c>
      <c r="BK17" s="115">
        <v>1</v>
      </c>
      <c r="BL17" s="115"/>
      <c r="BM17" s="115"/>
      <c r="BN17" s="117">
        <v>6</v>
      </c>
      <c r="BO17" s="118">
        <f>IF(P17=0,"",IF(BN17=0,"",(BN17/P17)))</f>
        <v>0.42857142857143</v>
      </c>
      <c r="BP17" s="119">
        <v>1</v>
      </c>
      <c r="BQ17" s="120">
        <f>IFERROR(BP17/BN17,"-")</f>
        <v>0.16666666666667</v>
      </c>
      <c r="BR17" s="121">
        <v>357000</v>
      </c>
      <c r="BS17" s="122">
        <f>IFERROR(BR17/BN17,"-")</f>
        <v>59500</v>
      </c>
      <c r="BT17" s="123"/>
      <c r="BU17" s="123"/>
      <c r="BV17" s="123">
        <v>1</v>
      </c>
      <c r="BW17" s="124">
        <v>4</v>
      </c>
      <c r="BX17" s="125">
        <f>IF(P17=0,"",IF(BW17=0,"",(BW17/P17)))</f>
        <v>0.28571428571429</v>
      </c>
      <c r="BY17" s="126">
        <v>2</v>
      </c>
      <c r="BZ17" s="127">
        <f>IFERROR(BY17/BW17,"-")</f>
        <v>0.5</v>
      </c>
      <c r="CA17" s="128">
        <v>16000</v>
      </c>
      <c r="CB17" s="129">
        <f>IFERROR(CA17/BW17,"-")</f>
        <v>4000</v>
      </c>
      <c r="CC17" s="130">
        <v>1</v>
      </c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4</v>
      </c>
      <c r="CP17" s="139">
        <v>376000</v>
      </c>
      <c r="CQ17" s="139">
        <v>357000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102</v>
      </c>
      <c r="C18" s="189"/>
      <c r="D18" s="189" t="s">
        <v>63</v>
      </c>
      <c r="E18" s="189" t="s">
        <v>64</v>
      </c>
      <c r="F18" s="189" t="s">
        <v>77</v>
      </c>
      <c r="G18" s="88"/>
      <c r="H18" s="88"/>
      <c r="I18" s="88"/>
      <c r="J18" s="180"/>
      <c r="K18" s="79">
        <v>76</v>
      </c>
      <c r="L18" s="79">
        <v>59</v>
      </c>
      <c r="M18" s="79">
        <v>34</v>
      </c>
      <c r="N18" s="89">
        <v>19</v>
      </c>
      <c r="O18" s="90">
        <v>0</v>
      </c>
      <c r="P18" s="91">
        <f>N18+O18</f>
        <v>19</v>
      </c>
      <c r="Q18" s="80">
        <f>IFERROR(P18/M18,"-")</f>
        <v>0.55882352941176</v>
      </c>
      <c r="R18" s="79">
        <v>3</v>
      </c>
      <c r="S18" s="79">
        <v>6</v>
      </c>
      <c r="T18" s="80">
        <f>IFERROR(R18/(P18),"-")</f>
        <v>0.15789473684211</v>
      </c>
      <c r="U18" s="186"/>
      <c r="V18" s="82">
        <v>4</v>
      </c>
      <c r="W18" s="80">
        <f>IF(P18=0,"-",V18/P18)</f>
        <v>0.21052631578947</v>
      </c>
      <c r="X18" s="185">
        <v>1249000</v>
      </c>
      <c r="Y18" s="186">
        <f>IFERROR(X18/P18,"-")</f>
        <v>65736.842105263</v>
      </c>
      <c r="Z18" s="186">
        <f>IFERROR(X18/V18,"-")</f>
        <v>312250</v>
      </c>
      <c r="AA18" s="180"/>
      <c r="AB18" s="83"/>
      <c r="AC18" s="77"/>
      <c r="AD18" s="92">
        <v>1</v>
      </c>
      <c r="AE18" s="93">
        <f>IF(P18=0,"",IF(AD18=0,"",(AD18/P18)))</f>
        <v>0.052631578947368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0.052631578947368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5</v>
      </c>
      <c r="BF18" s="111">
        <f>IF(P18=0,"",IF(BE18=0,"",(BE18/P18)))</f>
        <v>0.26315789473684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9</v>
      </c>
      <c r="BO18" s="118">
        <f>IF(P18=0,"",IF(BN18=0,"",(BN18/P18)))</f>
        <v>0.47368421052632</v>
      </c>
      <c r="BP18" s="119">
        <v>2</v>
      </c>
      <c r="BQ18" s="120">
        <f>IFERROR(BP18/BN18,"-")</f>
        <v>0.22222222222222</v>
      </c>
      <c r="BR18" s="121">
        <v>1199000</v>
      </c>
      <c r="BS18" s="122">
        <f>IFERROR(BR18/BN18,"-")</f>
        <v>133222.22222222</v>
      </c>
      <c r="BT18" s="123"/>
      <c r="BU18" s="123"/>
      <c r="BV18" s="123">
        <v>2</v>
      </c>
      <c r="BW18" s="124">
        <v>2</v>
      </c>
      <c r="BX18" s="125">
        <f>IF(P18=0,"",IF(BW18=0,"",(BW18/P18)))</f>
        <v>0.10526315789474</v>
      </c>
      <c r="BY18" s="126">
        <v>1</v>
      </c>
      <c r="BZ18" s="127">
        <f>IFERROR(BY18/BW18,"-")</f>
        <v>0.5</v>
      </c>
      <c r="CA18" s="128">
        <v>10000</v>
      </c>
      <c r="CB18" s="129">
        <f>IFERROR(CA18/BW18,"-")</f>
        <v>5000</v>
      </c>
      <c r="CC18" s="130"/>
      <c r="CD18" s="130">
        <v>1</v>
      </c>
      <c r="CE18" s="130"/>
      <c r="CF18" s="131">
        <v>1</v>
      </c>
      <c r="CG18" s="132">
        <f>IF(P18=0,"",IF(CF18=0,"",(CF18/P18)))</f>
        <v>0.052631578947368</v>
      </c>
      <c r="CH18" s="133">
        <v>1</v>
      </c>
      <c r="CI18" s="134">
        <f>IFERROR(CH18/CF18,"-")</f>
        <v>1</v>
      </c>
      <c r="CJ18" s="135">
        <v>40000</v>
      </c>
      <c r="CK18" s="136">
        <f>IFERROR(CJ18/CF18,"-")</f>
        <v>40000</v>
      </c>
      <c r="CL18" s="137"/>
      <c r="CM18" s="137"/>
      <c r="CN18" s="137">
        <v>1</v>
      </c>
      <c r="CO18" s="138">
        <v>4</v>
      </c>
      <c r="CP18" s="139">
        <v>1249000</v>
      </c>
      <c r="CQ18" s="139">
        <v>1190000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2.4713541666667</v>
      </c>
      <c r="B19" s="189" t="s">
        <v>103</v>
      </c>
      <c r="C19" s="189"/>
      <c r="D19" s="189" t="s">
        <v>63</v>
      </c>
      <c r="E19" s="189" t="s">
        <v>87</v>
      </c>
      <c r="F19" s="189" t="s">
        <v>98</v>
      </c>
      <c r="G19" s="88" t="s">
        <v>104</v>
      </c>
      <c r="H19" s="88" t="s">
        <v>67</v>
      </c>
      <c r="I19" s="190" t="s">
        <v>101</v>
      </c>
      <c r="J19" s="180">
        <v>384000</v>
      </c>
      <c r="K19" s="79">
        <v>24</v>
      </c>
      <c r="L19" s="79">
        <v>0</v>
      </c>
      <c r="M19" s="79">
        <v>80</v>
      </c>
      <c r="N19" s="89">
        <v>9</v>
      </c>
      <c r="O19" s="90">
        <v>0</v>
      </c>
      <c r="P19" s="91">
        <f>N19+O19</f>
        <v>9</v>
      </c>
      <c r="Q19" s="80">
        <f>IFERROR(P19/M19,"-")</f>
        <v>0.1125</v>
      </c>
      <c r="R19" s="79">
        <v>2</v>
      </c>
      <c r="S19" s="79">
        <v>5</v>
      </c>
      <c r="T19" s="80">
        <f>IFERROR(R19/(P19),"-")</f>
        <v>0.22222222222222</v>
      </c>
      <c r="U19" s="186">
        <f>IFERROR(J19/SUM(N19:O20),"-")</f>
        <v>16000</v>
      </c>
      <c r="V19" s="82">
        <v>2</v>
      </c>
      <c r="W19" s="80">
        <f>IF(P19=0,"-",V19/P19)</f>
        <v>0.22222222222222</v>
      </c>
      <c r="X19" s="185">
        <v>99000</v>
      </c>
      <c r="Y19" s="186">
        <f>IFERROR(X19/P19,"-")</f>
        <v>11000</v>
      </c>
      <c r="Z19" s="186">
        <f>IFERROR(X19/V19,"-")</f>
        <v>49500</v>
      </c>
      <c r="AA19" s="180">
        <f>SUM(X19:X20)-SUM(J19:J20)</f>
        <v>565000</v>
      </c>
      <c r="AB19" s="83">
        <f>SUM(X19:X20)/SUM(J19:J20)</f>
        <v>2.4713541666667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0.44444444444444</v>
      </c>
      <c r="BP19" s="119">
        <v>2</v>
      </c>
      <c r="BQ19" s="120">
        <f>IFERROR(BP19/BN19,"-")</f>
        <v>0.5</v>
      </c>
      <c r="BR19" s="121">
        <v>99000</v>
      </c>
      <c r="BS19" s="122">
        <f>IFERROR(BR19/BN19,"-")</f>
        <v>24750</v>
      </c>
      <c r="BT19" s="123"/>
      <c r="BU19" s="123"/>
      <c r="BV19" s="123">
        <v>2</v>
      </c>
      <c r="BW19" s="124">
        <v>2</v>
      </c>
      <c r="BX19" s="125">
        <f>IF(P19=0,"",IF(BW19=0,"",(BW19/P19)))</f>
        <v>0.22222222222222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99000</v>
      </c>
      <c r="CQ19" s="139">
        <v>84000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105</v>
      </c>
      <c r="C20" s="189"/>
      <c r="D20" s="189" t="s">
        <v>63</v>
      </c>
      <c r="E20" s="189" t="s">
        <v>87</v>
      </c>
      <c r="F20" s="189" t="s">
        <v>77</v>
      </c>
      <c r="G20" s="88"/>
      <c r="H20" s="88"/>
      <c r="I20" s="88"/>
      <c r="J20" s="180"/>
      <c r="K20" s="79">
        <v>67</v>
      </c>
      <c r="L20" s="79">
        <v>46</v>
      </c>
      <c r="M20" s="79">
        <v>27</v>
      </c>
      <c r="N20" s="89">
        <v>15</v>
      </c>
      <c r="O20" s="90">
        <v>0</v>
      </c>
      <c r="P20" s="91">
        <f>N20+O20</f>
        <v>15</v>
      </c>
      <c r="Q20" s="80">
        <f>IFERROR(P20/M20,"-")</f>
        <v>0.55555555555556</v>
      </c>
      <c r="R20" s="79">
        <v>5</v>
      </c>
      <c r="S20" s="79">
        <v>3</v>
      </c>
      <c r="T20" s="80">
        <f>IFERROR(R20/(P20),"-")</f>
        <v>0.33333333333333</v>
      </c>
      <c r="U20" s="186"/>
      <c r="V20" s="82">
        <v>4</v>
      </c>
      <c r="W20" s="80">
        <f>IF(P20=0,"-",V20/P20)</f>
        <v>0.26666666666667</v>
      </c>
      <c r="X20" s="185">
        <v>850000</v>
      </c>
      <c r="Y20" s="186">
        <f>IFERROR(X20/P20,"-")</f>
        <v>56666.666666667</v>
      </c>
      <c r="Z20" s="186">
        <f>IFERROR(X20/V20,"-")</f>
        <v>212500</v>
      </c>
      <c r="AA20" s="180"/>
      <c r="AB20" s="83"/>
      <c r="AC20" s="77"/>
      <c r="AD20" s="92">
        <v>1</v>
      </c>
      <c r="AE20" s="93">
        <f>IF(P20=0,"",IF(AD20=0,"",(AD20/P20)))</f>
        <v>0.066666666666667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0.2</v>
      </c>
      <c r="BG20" s="110">
        <v>1</v>
      </c>
      <c r="BH20" s="112">
        <f>IFERROR(BG20/BE20,"-")</f>
        <v>0.33333333333333</v>
      </c>
      <c r="BI20" s="113">
        <v>3000</v>
      </c>
      <c r="BJ20" s="114">
        <f>IFERROR(BI20/BE20,"-")</f>
        <v>1000</v>
      </c>
      <c r="BK20" s="115">
        <v>1</v>
      </c>
      <c r="BL20" s="115"/>
      <c r="BM20" s="115"/>
      <c r="BN20" s="117">
        <v>5</v>
      </c>
      <c r="BO20" s="118">
        <f>IF(P20=0,"",IF(BN20=0,"",(BN20/P20)))</f>
        <v>0.33333333333333</v>
      </c>
      <c r="BP20" s="119">
        <v>1</v>
      </c>
      <c r="BQ20" s="120">
        <f>IFERROR(BP20/BN20,"-")</f>
        <v>0.2</v>
      </c>
      <c r="BR20" s="121">
        <v>7000</v>
      </c>
      <c r="BS20" s="122">
        <f>IFERROR(BR20/BN20,"-")</f>
        <v>1400</v>
      </c>
      <c r="BT20" s="123"/>
      <c r="BU20" s="123"/>
      <c r="BV20" s="123">
        <v>1</v>
      </c>
      <c r="BW20" s="124">
        <v>5</v>
      </c>
      <c r="BX20" s="125">
        <f>IF(P20=0,"",IF(BW20=0,"",(BW20/P20)))</f>
        <v>0.33333333333333</v>
      </c>
      <c r="BY20" s="126">
        <v>2</v>
      </c>
      <c r="BZ20" s="127">
        <f>IFERROR(BY20/BW20,"-")</f>
        <v>0.4</v>
      </c>
      <c r="CA20" s="128">
        <v>840000</v>
      </c>
      <c r="CB20" s="129">
        <f>IFERROR(CA20/BW20,"-")</f>
        <v>168000</v>
      </c>
      <c r="CC20" s="130"/>
      <c r="CD20" s="130">
        <v>1</v>
      </c>
      <c r="CE20" s="130">
        <v>1</v>
      </c>
      <c r="CF20" s="131">
        <v>1</v>
      </c>
      <c r="CG20" s="132">
        <f>IF(P20=0,"",IF(CF20=0,"",(CF20/P20)))</f>
        <v>0.066666666666667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4</v>
      </c>
      <c r="CP20" s="139">
        <v>850000</v>
      </c>
      <c r="CQ20" s="139">
        <v>820000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1.0592948717949</v>
      </c>
      <c r="B21" s="189" t="s">
        <v>106</v>
      </c>
      <c r="C21" s="189"/>
      <c r="D21" s="189" t="s">
        <v>107</v>
      </c>
      <c r="E21" s="189" t="s">
        <v>87</v>
      </c>
      <c r="F21" s="189" t="s">
        <v>65</v>
      </c>
      <c r="G21" s="88" t="s">
        <v>108</v>
      </c>
      <c r="H21" s="88" t="s">
        <v>109</v>
      </c>
      <c r="I21" s="88" t="s">
        <v>110</v>
      </c>
      <c r="J21" s="180">
        <v>624000</v>
      </c>
      <c r="K21" s="79">
        <v>3</v>
      </c>
      <c r="L21" s="79">
        <v>0</v>
      </c>
      <c r="M21" s="79">
        <v>18</v>
      </c>
      <c r="N21" s="89">
        <v>2</v>
      </c>
      <c r="O21" s="90">
        <v>0</v>
      </c>
      <c r="P21" s="91">
        <f>N21+O21</f>
        <v>2</v>
      </c>
      <c r="Q21" s="80">
        <f>IFERROR(P21/M21,"-")</f>
        <v>0.11111111111111</v>
      </c>
      <c r="R21" s="79">
        <v>0</v>
      </c>
      <c r="S21" s="79">
        <v>2</v>
      </c>
      <c r="T21" s="80">
        <f>IFERROR(R21/(P21),"-")</f>
        <v>0</v>
      </c>
      <c r="U21" s="186">
        <f>IFERROR(J21/SUM(N21:O25),"-")</f>
        <v>24960</v>
      </c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>
        <f>SUM(X21:X25)-SUM(J21:J25)</f>
        <v>37000</v>
      </c>
      <c r="AB21" s="83">
        <f>SUM(X21:X25)/SUM(J21:J25)</f>
        <v>1.0592948717949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111</v>
      </c>
      <c r="C22" s="189"/>
      <c r="D22" s="189" t="s">
        <v>93</v>
      </c>
      <c r="E22" s="189" t="s">
        <v>81</v>
      </c>
      <c r="F22" s="189" t="s">
        <v>65</v>
      </c>
      <c r="G22" s="88" t="s">
        <v>108</v>
      </c>
      <c r="H22" s="88" t="s">
        <v>109</v>
      </c>
      <c r="I22" s="88" t="s">
        <v>112</v>
      </c>
      <c r="J22" s="180"/>
      <c r="K22" s="79">
        <v>2</v>
      </c>
      <c r="L22" s="79">
        <v>0</v>
      </c>
      <c r="M22" s="79">
        <v>37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113</v>
      </c>
      <c r="C23" s="189"/>
      <c r="D23" s="189" t="s">
        <v>114</v>
      </c>
      <c r="E23" s="189" t="s">
        <v>115</v>
      </c>
      <c r="F23" s="189" t="s">
        <v>65</v>
      </c>
      <c r="G23" s="88" t="s">
        <v>108</v>
      </c>
      <c r="H23" s="88" t="s">
        <v>109</v>
      </c>
      <c r="I23" s="88" t="s">
        <v>116</v>
      </c>
      <c r="J23" s="180"/>
      <c r="K23" s="79">
        <v>10</v>
      </c>
      <c r="L23" s="79">
        <v>0</v>
      </c>
      <c r="M23" s="79">
        <v>35</v>
      </c>
      <c r="N23" s="89">
        <v>4</v>
      </c>
      <c r="O23" s="90">
        <v>0</v>
      </c>
      <c r="P23" s="91">
        <f>N23+O23</f>
        <v>4</v>
      </c>
      <c r="Q23" s="80">
        <f>IFERROR(P23/M23,"-")</f>
        <v>0.11428571428571</v>
      </c>
      <c r="R23" s="79">
        <v>1</v>
      </c>
      <c r="S23" s="79">
        <v>2</v>
      </c>
      <c r="T23" s="80">
        <f>IFERROR(R23/(P23),"-")</f>
        <v>0.25</v>
      </c>
      <c r="U23" s="186"/>
      <c r="V23" s="82">
        <v>1</v>
      </c>
      <c r="W23" s="80">
        <f>IF(P23=0,"-",V23/P23)</f>
        <v>0.25</v>
      </c>
      <c r="X23" s="185">
        <v>530000</v>
      </c>
      <c r="Y23" s="186">
        <f>IFERROR(X23/P23,"-")</f>
        <v>132500</v>
      </c>
      <c r="Z23" s="186">
        <f>IFERROR(X23/V23,"-")</f>
        <v>530000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0.25</v>
      </c>
      <c r="BG23" s="110">
        <v>1</v>
      </c>
      <c r="BH23" s="112">
        <f>IFERROR(BG23/BE23,"-")</f>
        <v>1</v>
      </c>
      <c r="BI23" s="113">
        <v>530000</v>
      </c>
      <c r="BJ23" s="114">
        <f>IFERROR(BI23/BE23,"-")</f>
        <v>530000</v>
      </c>
      <c r="BK23" s="115"/>
      <c r="BL23" s="115"/>
      <c r="BM23" s="115">
        <v>1</v>
      </c>
      <c r="BN23" s="117">
        <v>3</v>
      </c>
      <c r="BO23" s="118">
        <f>IF(P23=0,"",IF(BN23=0,"",(BN23/P23)))</f>
        <v>0.75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530000</v>
      </c>
      <c r="CQ23" s="139">
        <v>530000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189" t="s">
        <v>117</v>
      </c>
      <c r="C24" s="189"/>
      <c r="D24" s="189" t="s">
        <v>93</v>
      </c>
      <c r="E24" s="189" t="s">
        <v>118</v>
      </c>
      <c r="F24" s="189" t="s">
        <v>65</v>
      </c>
      <c r="G24" s="88" t="s">
        <v>108</v>
      </c>
      <c r="H24" s="88" t="s">
        <v>109</v>
      </c>
      <c r="I24" s="88" t="s">
        <v>119</v>
      </c>
      <c r="J24" s="180"/>
      <c r="K24" s="79">
        <v>7</v>
      </c>
      <c r="L24" s="79">
        <v>0</v>
      </c>
      <c r="M24" s="79">
        <v>36</v>
      </c>
      <c r="N24" s="89">
        <v>3</v>
      </c>
      <c r="O24" s="90">
        <v>0</v>
      </c>
      <c r="P24" s="91">
        <f>N24+O24</f>
        <v>3</v>
      </c>
      <c r="Q24" s="80">
        <f>IFERROR(P24/M24,"-")</f>
        <v>0.083333333333333</v>
      </c>
      <c r="R24" s="79">
        <v>0</v>
      </c>
      <c r="S24" s="79">
        <v>1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120</v>
      </c>
      <c r="C25" s="189"/>
      <c r="D25" s="189" t="s">
        <v>76</v>
      </c>
      <c r="E25" s="189" t="s">
        <v>76</v>
      </c>
      <c r="F25" s="189" t="s">
        <v>77</v>
      </c>
      <c r="G25" s="88" t="s">
        <v>78</v>
      </c>
      <c r="H25" s="88"/>
      <c r="I25" s="88"/>
      <c r="J25" s="180"/>
      <c r="K25" s="79">
        <v>96</v>
      </c>
      <c r="L25" s="79">
        <v>63</v>
      </c>
      <c r="M25" s="79">
        <v>12</v>
      </c>
      <c r="N25" s="89">
        <v>16</v>
      </c>
      <c r="O25" s="90">
        <v>0</v>
      </c>
      <c r="P25" s="91">
        <f>N25+O25</f>
        <v>16</v>
      </c>
      <c r="Q25" s="80">
        <f>IFERROR(P25/M25,"-")</f>
        <v>1.3333333333333</v>
      </c>
      <c r="R25" s="79">
        <v>4</v>
      </c>
      <c r="S25" s="79">
        <v>1</v>
      </c>
      <c r="T25" s="80">
        <f>IFERROR(R25/(P25),"-")</f>
        <v>0.25</v>
      </c>
      <c r="U25" s="186"/>
      <c r="V25" s="82">
        <v>7</v>
      </c>
      <c r="W25" s="80">
        <f>IF(P25=0,"-",V25/P25)</f>
        <v>0.4375</v>
      </c>
      <c r="X25" s="185">
        <v>131000</v>
      </c>
      <c r="Y25" s="186">
        <f>IFERROR(X25/P25,"-")</f>
        <v>8187.5</v>
      </c>
      <c r="Z25" s="186">
        <f>IFERROR(X25/V25,"-")</f>
        <v>18714.285714286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0.0625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0.0625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4</v>
      </c>
      <c r="BF25" s="111">
        <f>IF(P25=0,"",IF(BE25=0,"",(BE25/P25)))</f>
        <v>0.25</v>
      </c>
      <c r="BG25" s="110">
        <v>1</v>
      </c>
      <c r="BH25" s="112">
        <f>IFERROR(BG25/BE25,"-")</f>
        <v>0.25</v>
      </c>
      <c r="BI25" s="113">
        <v>3000</v>
      </c>
      <c r="BJ25" s="114">
        <f>IFERROR(BI25/BE25,"-")</f>
        <v>750</v>
      </c>
      <c r="BK25" s="115">
        <v>1</v>
      </c>
      <c r="BL25" s="115"/>
      <c r="BM25" s="115"/>
      <c r="BN25" s="117">
        <v>4</v>
      </c>
      <c r="BO25" s="118">
        <f>IF(P25=0,"",IF(BN25=0,"",(BN25/P25)))</f>
        <v>0.25</v>
      </c>
      <c r="BP25" s="119">
        <v>2</v>
      </c>
      <c r="BQ25" s="120">
        <f>IFERROR(BP25/BN25,"-")</f>
        <v>0.5</v>
      </c>
      <c r="BR25" s="121">
        <v>53000</v>
      </c>
      <c r="BS25" s="122">
        <f>IFERROR(BR25/BN25,"-")</f>
        <v>13250</v>
      </c>
      <c r="BT25" s="123">
        <v>1</v>
      </c>
      <c r="BU25" s="123"/>
      <c r="BV25" s="123">
        <v>1</v>
      </c>
      <c r="BW25" s="124">
        <v>5</v>
      </c>
      <c r="BX25" s="125">
        <f>IF(P25=0,"",IF(BW25=0,"",(BW25/P25)))</f>
        <v>0.3125</v>
      </c>
      <c r="BY25" s="126">
        <v>3</v>
      </c>
      <c r="BZ25" s="127">
        <f>IFERROR(BY25/BW25,"-")</f>
        <v>0.6</v>
      </c>
      <c r="CA25" s="128">
        <v>53000</v>
      </c>
      <c r="CB25" s="129">
        <f>IFERROR(CA25/BW25,"-")</f>
        <v>10600</v>
      </c>
      <c r="CC25" s="130">
        <v>1</v>
      </c>
      <c r="CD25" s="130"/>
      <c r="CE25" s="130">
        <v>2</v>
      </c>
      <c r="CF25" s="131">
        <v>1</v>
      </c>
      <c r="CG25" s="132">
        <f>IF(P25=0,"",IF(CF25=0,"",(CF25/P25)))</f>
        <v>0.0625</v>
      </c>
      <c r="CH25" s="133">
        <v>1</v>
      </c>
      <c r="CI25" s="134">
        <f>IFERROR(CH25/CF25,"-")</f>
        <v>1</v>
      </c>
      <c r="CJ25" s="135">
        <v>22000</v>
      </c>
      <c r="CK25" s="136">
        <f>IFERROR(CJ25/CF25,"-")</f>
        <v>22000</v>
      </c>
      <c r="CL25" s="137"/>
      <c r="CM25" s="137"/>
      <c r="CN25" s="137">
        <v>1</v>
      </c>
      <c r="CO25" s="138">
        <v>7</v>
      </c>
      <c r="CP25" s="139">
        <v>131000</v>
      </c>
      <c r="CQ25" s="139">
        <v>50000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1.3291666666667</v>
      </c>
      <c r="B26" s="189" t="s">
        <v>121</v>
      </c>
      <c r="C26" s="189"/>
      <c r="D26" s="189" t="s">
        <v>107</v>
      </c>
      <c r="E26" s="189" t="s">
        <v>87</v>
      </c>
      <c r="F26" s="189" t="s">
        <v>65</v>
      </c>
      <c r="G26" s="88" t="s">
        <v>122</v>
      </c>
      <c r="H26" s="88" t="s">
        <v>123</v>
      </c>
      <c r="I26" s="88" t="s">
        <v>124</v>
      </c>
      <c r="J26" s="180">
        <v>240000</v>
      </c>
      <c r="K26" s="79">
        <v>5</v>
      </c>
      <c r="L26" s="79">
        <v>0</v>
      </c>
      <c r="M26" s="79">
        <v>24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>
        <f>IFERROR(J26/SUM(N26:O35),"-")</f>
        <v>11428.571428571</v>
      </c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>
        <f>SUM(X26:X35)-SUM(J26:J35)</f>
        <v>79000</v>
      </c>
      <c r="AB26" s="83">
        <f>SUM(X26:X35)/SUM(J26:J35)</f>
        <v>1.3291666666667</v>
      </c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125</v>
      </c>
      <c r="C27" s="189"/>
      <c r="D27" s="189" t="s">
        <v>107</v>
      </c>
      <c r="E27" s="189" t="s">
        <v>87</v>
      </c>
      <c r="F27" s="189" t="s">
        <v>77</v>
      </c>
      <c r="G27" s="88"/>
      <c r="H27" s="88"/>
      <c r="I27" s="88"/>
      <c r="J27" s="180"/>
      <c r="K27" s="79">
        <v>24</v>
      </c>
      <c r="L27" s="79">
        <v>23</v>
      </c>
      <c r="M27" s="79">
        <v>9</v>
      </c>
      <c r="N27" s="89">
        <v>4</v>
      </c>
      <c r="O27" s="90">
        <v>0</v>
      </c>
      <c r="P27" s="91">
        <f>N27+O27</f>
        <v>4</v>
      </c>
      <c r="Q27" s="80">
        <f>IFERROR(P27/M27,"-")</f>
        <v>0.44444444444444</v>
      </c>
      <c r="R27" s="79">
        <v>2</v>
      </c>
      <c r="S27" s="79">
        <v>1</v>
      </c>
      <c r="T27" s="80">
        <f>IFERROR(R27/(P27),"-")</f>
        <v>0.5</v>
      </c>
      <c r="U27" s="186"/>
      <c r="V27" s="82">
        <v>2</v>
      </c>
      <c r="W27" s="80">
        <f>IF(P27=0,"-",V27/P27)</f>
        <v>0.5</v>
      </c>
      <c r="X27" s="185">
        <v>185000</v>
      </c>
      <c r="Y27" s="186">
        <f>IFERROR(X27/P27,"-")</f>
        <v>46250</v>
      </c>
      <c r="Z27" s="186">
        <f>IFERROR(X27/V27,"-")</f>
        <v>92500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0.5</v>
      </c>
      <c r="BG27" s="110">
        <v>2</v>
      </c>
      <c r="BH27" s="112">
        <f>IFERROR(BG27/BE27,"-")</f>
        <v>1</v>
      </c>
      <c r="BI27" s="113">
        <v>185000</v>
      </c>
      <c r="BJ27" s="114">
        <f>IFERROR(BI27/BE27,"-")</f>
        <v>92500</v>
      </c>
      <c r="BK27" s="115"/>
      <c r="BL27" s="115"/>
      <c r="BM27" s="115">
        <v>2</v>
      </c>
      <c r="BN27" s="117">
        <v>2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185000</v>
      </c>
      <c r="CQ27" s="139">
        <v>157000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189" t="s">
        <v>126</v>
      </c>
      <c r="C28" s="189"/>
      <c r="D28" s="189" t="s">
        <v>80</v>
      </c>
      <c r="E28" s="189" t="s">
        <v>81</v>
      </c>
      <c r="F28" s="189" t="s">
        <v>65</v>
      </c>
      <c r="G28" s="88" t="s">
        <v>122</v>
      </c>
      <c r="H28" s="88" t="s">
        <v>123</v>
      </c>
      <c r="I28" s="88"/>
      <c r="J28" s="180"/>
      <c r="K28" s="79">
        <v>5</v>
      </c>
      <c r="L28" s="79">
        <v>0</v>
      </c>
      <c r="M28" s="79">
        <v>31</v>
      </c>
      <c r="N28" s="89">
        <v>1</v>
      </c>
      <c r="O28" s="90">
        <v>0</v>
      </c>
      <c r="P28" s="91">
        <f>N28+O28</f>
        <v>1</v>
      </c>
      <c r="Q28" s="80">
        <f>IFERROR(P28/M28,"-")</f>
        <v>0.032258064516129</v>
      </c>
      <c r="R28" s="79">
        <v>1</v>
      </c>
      <c r="S28" s="79">
        <v>0</v>
      </c>
      <c r="T28" s="80">
        <f>IFERROR(R28/(P28),"-")</f>
        <v>1</v>
      </c>
      <c r="U28" s="186"/>
      <c r="V28" s="82">
        <v>1</v>
      </c>
      <c r="W28" s="80">
        <f>IF(P28=0,"-",V28/P28)</f>
        <v>1</v>
      </c>
      <c r="X28" s="185">
        <v>1000</v>
      </c>
      <c r="Y28" s="186">
        <f>IFERROR(X28/P28,"-")</f>
        <v>1000</v>
      </c>
      <c r="Z28" s="186">
        <f>IFERROR(X28/V28,"-")</f>
        <v>1000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1</v>
      </c>
      <c r="BG28" s="110">
        <v>1</v>
      </c>
      <c r="BH28" s="112">
        <f>IFERROR(BG28/BE28,"-")</f>
        <v>1</v>
      </c>
      <c r="BI28" s="113">
        <v>1000</v>
      </c>
      <c r="BJ28" s="114">
        <f>IFERROR(BI28/BE28,"-")</f>
        <v>1000</v>
      </c>
      <c r="BK28" s="115">
        <v>1</v>
      </c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1000</v>
      </c>
      <c r="CQ28" s="139">
        <v>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127</v>
      </c>
      <c r="C29" s="189"/>
      <c r="D29" s="189" t="s">
        <v>80</v>
      </c>
      <c r="E29" s="189" t="s">
        <v>81</v>
      </c>
      <c r="F29" s="189" t="s">
        <v>77</v>
      </c>
      <c r="G29" s="88"/>
      <c r="H29" s="88"/>
      <c r="I29" s="88"/>
      <c r="J29" s="180"/>
      <c r="K29" s="79">
        <v>45</v>
      </c>
      <c r="L29" s="79">
        <v>23</v>
      </c>
      <c r="M29" s="79">
        <v>23</v>
      </c>
      <c r="N29" s="89">
        <v>4</v>
      </c>
      <c r="O29" s="90">
        <v>0</v>
      </c>
      <c r="P29" s="91">
        <f>N29+O29</f>
        <v>4</v>
      </c>
      <c r="Q29" s="80">
        <f>IFERROR(P29/M29,"-")</f>
        <v>0.17391304347826</v>
      </c>
      <c r="R29" s="79">
        <v>0</v>
      </c>
      <c r="S29" s="79">
        <v>3</v>
      </c>
      <c r="T29" s="80">
        <f>IFERROR(R29/(P29),"-")</f>
        <v>0</v>
      </c>
      <c r="U29" s="186"/>
      <c r="V29" s="82">
        <v>2</v>
      </c>
      <c r="W29" s="80">
        <f>IF(P29=0,"-",V29/P29)</f>
        <v>0.5</v>
      </c>
      <c r="X29" s="185">
        <v>11000</v>
      </c>
      <c r="Y29" s="186">
        <f>IFERROR(X29/P29,"-")</f>
        <v>2750</v>
      </c>
      <c r="Z29" s="186">
        <f>IFERROR(X29/V29,"-")</f>
        <v>5500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>
        <v>1</v>
      </c>
      <c r="BQ29" s="120">
        <f>IFERROR(BP29/BN29,"-")</f>
        <v>0.5</v>
      </c>
      <c r="BR29" s="121">
        <v>8000</v>
      </c>
      <c r="BS29" s="122">
        <f>IFERROR(BR29/BN29,"-")</f>
        <v>4000</v>
      </c>
      <c r="BT29" s="123"/>
      <c r="BU29" s="123">
        <v>1</v>
      </c>
      <c r="BV29" s="123"/>
      <c r="BW29" s="124">
        <v>2</v>
      </c>
      <c r="BX29" s="125">
        <f>IF(P29=0,"",IF(BW29=0,"",(BW29/P29)))</f>
        <v>0.5</v>
      </c>
      <c r="BY29" s="126">
        <v>1</v>
      </c>
      <c r="BZ29" s="127">
        <f>IFERROR(BY29/BW29,"-")</f>
        <v>0.5</v>
      </c>
      <c r="CA29" s="128">
        <v>3000</v>
      </c>
      <c r="CB29" s="129">
        <f>IFERROR(CA29/BW29,"-")</f>
        <v>1500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11000</v>
      </c>
      <c r="CQ29" s="139">
        <v>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128</v>
      </c>
      <c r="C30" s="189"/>
      <c r="D30" s="189" t="s">
        <v>114</v>
      </c>
      <c r="E30" s="189" t="s">
        <v>129</v>
      </c>
      <c r="F30" s="189" t="s">
        <v>65</v>
      </c>
      <c r="G30" s="88" t="s">
        <v>122</v>
      </c>
      <c r="H30" s="88" t="s">
        <v>123</v>
      </c>
      <c r="I30" s="88"/>
      <c r="J30" s="180"/>
      <c r="K30" s="79">
        <v>12</v>
      </c>
      <c r="L30" s="79">
        <v>0</v>
      </c>
      <c r="M30" s="79">
        <v>39</v>
      </c>
      <c r="N30" s="89">
        <v>2</v>
      </c>
      <c r="O30" s="90">
        <v>0</v>
      </c>
      <c r="P30" s="91">
        <f>N30+O30</f>
        <v>2</v>
      </c>
      <c r="Q30" s="80">
        <f>IFERROR(P30/M30,"-")</f>
        <v>0.051282051282051</v>
      </c>
      <c r="R30" s="79">
        <v>0</v>
      </c>
      <c r="S30" s="79">
        <v>0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130</v>
      </c>
      <c r="C31" s="189"/>
      <c r="D31" s="189" t="s">
        <v>114</v>
      </c>
      <c r="E31" s="189" t="s">
        <v>129</v>
      </c>
      <c r="F31" s="189" t="s">
        <v>77</v>
      </c>
      <c r="G31" s="88"/>
      <c r="H31" s="88"/>
      <c r="I31" s="88"/>
      <c r="J31" s="180"/>
      <c r="K31" s="79">
        <v>36</v>
      </c>
      <c r="L31" s="79">
        <v>27</v>
      </c>
      <c r="M31" s="79">
        <v>11</v>
      </c>
      <c r="N31" s="89">
        <v>5</v>
      </c>
      <c r="O31" s="90">
        <v>0</v>
      </c>
      <c r="P31" s="91">
        <f>N31+O31</f>
        <v>5</v>
      </c>
      <c r="Q31" s="80">
        <f>IFERROR(P31/M31,"-")</f>
        <v>0.45454545454545</v>
      </c>
      <c r="R31" s="79">
        <v>0</v>
      </c>
      <c r="S31" s="79">
        <v>0</v>
      </c>
      <c r="T31" s="80">
        <f>IFERROR(R31/(P31),"-")</f>
        <v>0</v>
      </c>
      <c r="U31" s="186"/>
      <c r="V31" s="82">
        <v>1</v>
      </c>
      <c r="W31" s="80">
        <f>IF(P31=0,"-",V31/P31)</f>
        <v>0.2</v>
      </c>
      <c r="X31" s="185">
        <v>19000</v>
      </c>
      <c r="Y31" s="186">
        <f>IFERROR(X31/P31,"-")</f>
        <v>3800</v>
      </c>
      <c r="Z31" s="186">
        <f>IFERROR(X31/V31,"-")</f>
        <v>19000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0.4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0.4</v>
      </c>
      <c r="BY31" s="126">
        <v>1</v>
      </c>
      <c r="BZ31" s="127">
        <f>IFERROR(BY31/BW31,"-")</f>
        <v>0.5</v>
      </c>
      <c r="CA31" s="128">
        <v>19000</v>
      </c>
      <c r="CB31" s="129">
        <f>IFERROR(CA31/BW31,"-")</f>
        <v>9500</v>
      </c>
      <c r="CC31" s="130"/>
      <c r="CD31" s="130"/>
      <c r="CE31" s="130">
        <v>1</v>
      </c>
      <c r="CF31" s="131">
        <v>1</v>
      </c>
      <c r="CG31" s="132">
        <f>IF(P31=0,"",IF(CF31=0,"",(CF31/P31)))</f>
        <v>0.2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1</v>
      </c>
      <c r="CP31" s="139">
        <v>19000</v>
      </c>
      <c r="CQ31" s="139">
        <v>19000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131</v>
      </c>
      <c r="C32" s="189"/>
      <c r="D32" s="189" t="s">
        <v>132</v>
      </c>
      <c r="E32" s="189" t="s">
        <v>133</v>
      </c>
      <c r="F32" s="189" t="s">
        <v>65</v>
      </c>
      <c r="G32" s="88" t="s">
        <v>122</v>
      </c>
      <c r="H32" s="88" t="s">
        <v>123</v>
      </c>
      <c r="I32" s="88"/>
      <c r="J32" s="180"/>
      <c r="K32" s="79">
        <v>3</v>
      </c>
      <c r="L32" s="79">
        <v>0</v>
      </c>
      <c r="M32" s="79">
        <v>21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/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134</v>
      </c>
      <c r="C33" s="189"/>
      <c r="D33" s="189" t="s">
        <v>132</v>
      </c>
      <c r="E33" s="189" t="s">
        <v>133</v>
      </c>
      <c r="F33" s="189" t="s">
        <v>77</v>
      </c>
      <c r="G33" s="88"/>
      <c r="H33" s="88"/>
      <c r="I33" s="88"/>
      <c r="J33" s="180"/>
      <c r="K33" s="79">
        <v>15</v>
      </c>
      <c r="L33" s="79">
        <v>8</v>
      </c>
      <c r="M33" s="79">
        <v>0</v>
      </c>
      <c r="N33" s="89">
        <v>2</v>
      </c>
      <c r="O33" s="90">
        <v>0</v>
      </c>
      <c r="P33" s="91">
        <f>N33+O33</f>
        <v>2</v>
      </c>
      <c r="Q33" s="80" t="str">
        <f>IFERROR(P33/M33,"-")</f>
        <v>-</v>
      </c>
      <c r="R33" s="79">
        <v>0</v>
      </c>
      <c r="S33" s="79">
        <v>1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135</v>
      </c>
      <c r="C34" s="189"/>
      <c r="D34" s="189" t="s">
        <v>93</v>
      </c>
      <c r="E34" s="189" t="s">
        <v>136</v>
      </c>
      <c r="F34" s="189" t="s">
        <v>65</v>
      </c>
      <c r="G34" s="88" t="s">
        <v>122</v>
      </c>
      <c r="H34" s="88" t="s">
        <v>123</v>
      </c>
      <c r="I34" s="88"/>
      <c r="J34" s="180"/>
      <c r="K34" s="79">
        <v>6</v>
      </c>
      <c r="L34" s="79">
        <v>0</v>
      </c>
      <c r="M34" s="79">
        <v>17</v>
      </c>
      <c r="N34" s="89">
        <v>1</v>
      </c>
      <c r="O34" s="90">
        <v>0</v>
      </c>
      <c r="P34" s="91">
        <f>N34+O34</f>
        <v>1</v>
      </c>
      <c r="Q34" s="80">
        <f>IFERROR(P34/M34,"-")</f>
        <v>0.058823529411765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93</v>
      </c>
      <c r="E35" s="189" t="s">
        <v>136</v>
      </c>
      <c r="F35" s="189" t="s">
        <v>77</v>
      </c>
      <c r="G35" s="88"/>
      <c r="H35" s="88"/>
      <c r="I35" s="88"/>
      <c r="J35" s="180"/>
      <c r="K35" s="79">
        <v>6</v>
      </c>
      <c r="L35" s="79">
        <v>6</v>
      </c>
      <c r="M35" s="79">
        <v>0</v>
      </c>
      <c r="N35" s="89">
        <v>2</v>
      </c>
      <c r="O35" s="90">
        <v>0</v>
      </c>
      <c r="P35" s="91">
        <f>N35+O35</f>
        <v>2</v>
      </c>
      <c r="Q35" s="80" t="str">
        <f>IFERROR(P35/M35,"-")</f>
        <v>-</v>
      </c>
      <c r="R35" s="79">
        <v>1</v>
      </c>
      <c r="S35" s="79">
        <v>0</v>
      </c>
      <c r="T35" s="80">
        <f>IFERROR(R35/(P35),"-")</f>
        <v>0.5</v>
      </c>
      <c r="U35" s="186"/>
      <c r="V35" s="82">
        <v>1</v>
      </c>
      <c r="W35" s="80">
        <f>IF(P35=0,"-",V35/P35)</f>
        <v>0.5</v>
      </c>
      <c r="X35" s="185">
        <v>103000</v>
      </c>
      <c r="Y35" s="186">
        <f>IFERROR(X35/P35,"-")</f>
        <v>51500</v>
      </c>
      <c r="Z35" s="186">
        <f>IFERROR(X35/V35,"-")</f>
        <v>103000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0.5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0.5</v>
      </c>
      <c r="CH35" s="133">
        <v>1</v>
      </c>
      <c r="CI35" s="134">
        <f>IFERROR(CH35/CF35,"-")</f>
        <v>1</v>
      </c>
      <c r="CJ35" s="135">
        <v>103000</v>
      </c>
      <c r="CK35" s="136">
        <f>IFERROR(CJ35/CF35,"-")</f>
        <v>103000</v>
      </c>
      <c r="CL35" s="137"/>
      <c r="CM35" s="137"/>
      <c r="CN35" s="137">
        <v>1</v>
      </c>
      <c r="CO35" s="138">
        <v>1</v>
      </c>
      <c r="CP35" s="139">
        <v>103000</v>
      </c>
      <c r="CQ35" s="139">
        <v>103000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0.12820512820513</v>
      </c>
      <c r="B36" s="189" t="s">
        <v>138</v>
      </c>
      <c r="C36" s="189"/>
      <c r="D36" s="189" t="s">
        <v>139</v>
      </c>
      <c r="E36" s="189" t="s">
        <v>140</v>
      </c>
      <c r="F36" s="189" t="s">
        <v>65</v>
      </c>
      <c r="G36" s="88" t="s">
        <v>104</v>
      </c>
      <c r="H36" s="88" t="s">
        <v>141</v>
      </c>
      <c r="I36" s="88" t="s">
        <v>142</v>
      </c>
      <c r="J36" s="180">
        <v>312000</v>
      </c>
      <c r="K36" s="79">
        <v>19</v>
      </c>
      <c r="L36" s="79">
        <v>0</v>
      </c>
      <c r="M36" s="79">
        <v>47</v>
      </c>
      <c r="N36" s="89">
        <v>13</v>
      </c>
      <c r="O36" s="90">
        <v>0</v>
      </c>
      <c r="P36" s="91">
        <f>N36+O36</f>
        <v>13</v>
      </c>
      <c r="Q36" s="80">
        <f>IFERROR(P36/M36,"-")</f>
        <v>0.27659574468085</v>
      </c>
      <c r="R36" s="79">
        <v>0</v>
      </c>
      <c r="S36" s="79">
        <v>6</v>
      </c>
      <c r="T36" s="80">
        <f>IFERROR(R36/(P36),"-")</f>
        <v>0</v>
      </c>
      <c r="U36" s="186">
        <f>IFERROR(J36/SUM(N36:O39),"-")</f>
        <v>9176.4705882353</v>
      </c>
      <c r="V36" s="82">
        <v>1</v>
      </c>
      <c r="W36" s="80">
        <f>IF(P36=0,"-",V36/P36)</f>
        <v>0.076923076923077</v>
      </c>
      <c r="X36" s="185">
        <v>30000</v>
      </c>
      <c r="Y36" s="186">
        <f>IFERROR(X36/P36,"-")</f>
        <v>2307.6923076923</v>
      </c>
      <c r="Z36" s="186">
        <f>IFERROR(X36/V36,"-")</f>
        <v>30000</v>
      </c>
      <c r="AA36" s="180">
        <f>SUM(X36:X39)-SUM(J36:J39)</f>
        <v>-272000</v>
      </c>
      <c r="AB36" s="83">
        <f>SUM(X36:X39)/SUM(J36:J39)</f>
        <v>0.12820512820513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0.076923076923077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</v>
      </c>
      <c r="AW36" s="105">
        <f>IF(P36=0,"",IF(AV36=0,"",(AV36/P36)))</f>
        <v>0.076923076923077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3</v>
      </c>
      <c r="BF36" s="111">
        <f>IF(P36=0,"",IF(BE36=0,"",(BE36/P36)))</f>
        <v>0.23076923076923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7</v>
      </c>
      <c r="BO36" s="118">
        <f>IF(P36=0,"",IF(BN36=0,"",(BN36/P36)))</f>
        <v>0.53846153846154</v>
      </c>
      <c r="BP36" s="119">
        <v>1</v>
      </c>
      <c r="BQ36" s="120">
        <f>IFERROR(BP36/BN36,"-")</f>
        <v>0.14285714285714</v>
      </c>
      <c r="BR36" s="121">
        <v>30000</v>
      </c>
      <c r="BS36" s="122">
        <f>IFERROR(BR36/BN36,"-")</f>
        <v>4285.7142857143</v>
      </c>
      <c r="BT36" s="123"/>
      <c r="BU36" s="123"/>
      <c r="BV36" s="123">
        <v>1</v>
      </c>
      <c r="BW36" s="124">
        <v>1</v>
      </c>
      <c r="BX36" s="125">
        <f>IF(P36=0,"",IF(BW36=0,"",(BW36/P36)))</f>
        <v>0.076923076923077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30000</v>
      </c>
      <c r="CQ36" s="139">
        <v>30000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143</v>
      </c>
      <c r="C37" s="189"/>
      <c r="D37" s="189" t="s">
        <v>139</v>
      </c>
      <c r="E37" s="189" t="s">
        <v>144</v>
      </c>
      <c r="F37" s="189" t="s">
        <v>65</v>
      </c>
      <c r="G37" s="88"/>
      <c r="H37" s="88" t="s">
        <v>141</v>
      </c>
      <c r="I37" s="88" t="s">
        <v>145</v>
      </c>
      <c r="J37" s="180"/>
      <c r="K37" s="79">
        <v>4</v>
      </c>
      <c r="L37" s="79">
        <v>0</v>
      </c>
      <c r="M37" s="79">
        <v>15</v>
      </c>
      <c r="N37" s="89">
        <v>3</v>
      </c>
      <c r="O37" s="90">
        <v>0</v>
      </c>
      <c r="P37" s="91">
        <f>N37+O37</f>
        <v>3</v>
      </c>
      <c r="Q37" s="80">
        <f>IFERROR(P37/M37,"-")</f>
        <v>0.2</v>
      </c>
      <c r="R37" s="79">
        <v>0</v>
      </c>
      <c r="S37" s="79">
        <v>3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0.66666666666667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146</v>
      </c>
      <c r="C38" s="189"/>
      <c r="D38" s="189" t="s">
        <v>139</v>
      </c>
      <c r="E38" s="189" t="s">
        <v>147</v>
      </c>
      <c r="F38" s="189" t="s">
        <v>65</v>
      </c>
      <c r="G38" s="88"/>
      <c r="H38" s="88" t="s">
        <v>141</v>
      </c>
      <c r="I38" s="88" t="s">
        <v>148</v>
      </c>
      <c r="J38" s="180"/>
      <c r="K38" s="79">
        <v>11</v>
      </c>
      <c r="L38" s="79">
        <v>0</v>
      </c>
      <c r="M38" s="79">
        <v>38</v>
      </c>
      <c r="N38" s="89">
        <v>6</v>
      </c>
      <c r="O38" s="90">
        <v>0</v>
      </c>
      <c r="P38" s="91">
        <f>N38+O38</f>
        <v>6</v>
      </c>
      <c r="Q38" s="80">
        <f>IFERROR(P38/M38,"-")</f>
        <v>0.15789473684211</v>
      </c>
      <c r="R38" s="79">
        <v>0</v>
      </c>
      <c r="S38" s="79">
        <v>4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4</v>
      </c>
      <c r="BO38" s="118">
        <f>IF(P38=0,"",IF(BN38=0,"",(BN38/P38)))</f>
        <v>0.66666666666667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0.33333333333333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149</v>
      </c>
      <c r="C39" s="189"/>
      <c r="D39" s="189" t="s">
        <v>76</v>
      </c>
      <c r="E39" s="189" t="s">
        <v>76</v>
      </c>
      <c r="F39" s="189" t="s">
        <v>77</v>
      </c>
      <c r="G39" s="88"/>
      <c r="H39" s="88"/>
      <c r="I39" s="88"/>
      <c r="J39" s="180"/>
      <c r="K39" s="79">
        <v>131</v>
      </c>
      <c r="L39" s="79">
        <v>64</v>
      </c>
      <c r="M39" s="79">
        <v>18</v>
      </c>
      <c r="N39" s="89">
        <v>12</v>
      </c>
      <c r="O39" s="90">
        <v>0</v>
      </c>
      <c r="P39" s="91">
        <f>N39+O39</f>
        <v>12</v>
      </c>
      <c r="Q39" s="80">
        <f>IFERROR(P39/M39,"-")</f>
        <v>0.66666666666667</v>
      </c>
      <c r="R39" s="79">
        <v>2</v>
      </c>
      <c r="S39" s="79">
        <v>4</v>
      </c>
      <c r="T39" s="80">
        <f>IFERROR(R39/(P39),"-")</f>
        <v>0.16666666666667</v>
      </c>
      <c r="U39" s="186"/>
      <c r="V39" s="82">
        <v>1</v>
      </c>
      <c r="W39" s="80">
        <f>IF(P39=0,"-",V39/P39)</f>
        <v>0.083333333333333</v>
      </c>
      <c r="X39" s="185">
        <v>10000</v>
      </c>
      <c r="Y39" s="186">
        <f>IFERROR(X39/P39,"-")</f>
        <v>833.33333333333</v>
      </c>
      <c r="Z39" s="186">
        <f>IFERROR(X39/V39,"-")</f>
        <v>10000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0.083333333333333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6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5</v>
      </c>
      <c r="BX39" s="125">
        <f>IF(P39=0,"",IF(BW39=0,"",(BW39/P39)))</f>
        <v>0.41666666666667</v>
      </c>
      <c r="BY39" s="126">
        <v>1</v>
      </c>
      <c r="BZ39" s="127">
        <f>IFERROR(BY39/BW39,"-")</f>
        <v>0.2</v>
      </c>
      <c r="CA39" s="128">
        <v>10000</v>
      </c>
      <c r="CB39" s="129">
        <f>IFERROR(CA39/BW39,"-")</f>
        <v>2000</v>
      </c>
      <c r="CC39" s="130"/>
      <c r="CD39" s="130">
        <v>1</v>
      </c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5.6291666666667</v>
      </c>
      <c r="B40" s="189" t="s">
        <v>150</v>
      </c>
      <c r="C40" s="189"/>
      <c r="D40" s="189" t="s">
        <v>139</v>
      </c>
      <c r="E40" s="189" t="s">
        <v>140</v>
      </c>
      <c r="F40" s="189" t="s">
        <v>65</v>
      </c>
      <c r="G40" s="88" t="s">
        <v>151</v>
      </c>
      <c r="H40" s="88" t="s">
        <v>152</v>
      </c>
      <c r="I40" s="88" t="s">
        <v>142</v>
      </c>
      <c r="J40" s="180">
        <v>240000</v>
      </c>
      <c r="K40" s="79">
        <v>19</v>
      </c>
      <c r="L40" s="79">
        <v>0</v>
      </c>
      <c r="M40" s="79">
        <v>44</v>
      </c>
      <c r="N40" s="89">
        <v>3</v>
      </c>
      <c r="O40" s="90">
        <v>0</v>
      </c>
      <c r="P40" s="91">
        <f>N40+O40</f>
        <v>3</v>
      </c>
      <c r="Q40" s="80">
        <f>IFERROR(P40/M40,"-")</f>
        <v>0.068181818181818</v>
      </c>
      <c r="R40" s="79">
        <v>0</v>
      </c>
      <c r="S40" s="79">
        <v>1</v>
      </c>
      <c r="T40" s="80">
        <f>IFERROR(R40/(P40),"-")</f>
        <v>0</v>
      </c>
      <c r="U40" s="186">
        <f>IFERROR(J40/SUM(N40:O43),"-")</f>
        <v>7500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SUM(X40:X43)-SUM(J40:J43)</f>
        <v>1111000</v>
      </c>
      <c r="AB40" s="83">
        <f>SUM(X40:X43)/SUM(J40:J43)</f>
        <v>5.6291666666667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0.33333333333333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153</v>
      </c>
      <c r="C41" s="189"/>
      <c r="D41" s="189" t="s">
        <v>139</v>
      </c>
      <c r="E41" s="189" t="s">
        <v>144</v>
      </c>
      <c r="F41" s="189" t="s">
        <v>65</v>
      </c>
      <c r="G41" s="88"/>
      <c r="H41" s="88" t="s">
        <v>152</v>
      </c>
      <c r="I41" s="88" t="s">
        <v>145</v>
      </c>
      <c r="J41" s="180"/>
      <c r="K41" s="79">
        <v>13</v>
      </c>
      <c r="L41" s="79">
        <v>0</v>
      </c>
      <c r="M41" s="79">
        <v>33</v>
      </c>
      <c r="N41" s="89">
        <v>7</v>
      </c>
      <c r="O41" s="90">
        <v>0</v>
      </c>
      <c r="P41" s="91">
        <f>N41+O41</f>
        <v>7</v>
      </c>
      <c r="Q41" s="80">
        <f>IFERROR(P41/M41,"-")</f>
        <v>0.21212121212121</v>
      </c>
      <c r="R41" s="79">
        <v>1</v>
      </c>
      <c r="S41" s="79">
        <v>4</v>
      </c>
      <c r="T41" s="80">
        <f>IFERROR(R41/(P41),"-")</f>
        <v>0.14285714285714</v>
      </c>
      <c r="U41" s="186"/>
      <c r="V41" s="82">
        <v>1</v>
      </c>
      <c r="W41" s="80">
        <f>IF(P41=0,"-",V41/P41)</f>
        <v>0.14285714285714</v>
      </c>
      <c r="X41" s="185">
        <v>3000</v>
      </c>
      <c r="Y41" s="186">
        <f>IFERROR(X41/P41,"-")</f>
        <v>428.57142857143</v>
      </c>
      <c r="Z41" s="186">
        <f>IFERROR(X41/V41,"-")</f>
        <v>3000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0.14285714285714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0.14285714285714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4</v>
      </c>
      <c r="BO41" s="118">
        <f>IF(P41=0,"",IF(BN41=0,"",(BN41/P41)))</f>
        <v>0.57142857142857</v>
      </c>
      <c r="BP41" s="119">
        <v>1</v>
      </c>
      <c r="BQ41" s="120">
        <f>IFERROR(BP41/BN41,"-")</f>
        <v>0.25</v>
      </c>
      <c r="BR41" s="121">
        <v>3000</v>
      </c>
      <c r="BS41" s="122">
        <f>IFERROR(BR41/BN41,"-")</f>
        <v>750</v>
      </c>
      <c r="BT41" s="123">
        <v>1</v>
      </c>
      <c r="BU41" s="123"/>
      <c r="BV41" s="123"/>
      <c r="BW41" s="124">
        <v>1</v>
      </c>
      <c r="BX41" s="125">
        <f>IF(P41=0,"",IF(BW41=0,"",(BW41/P41)))</f>
        <v>0.14285714285714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154</v>
      </c>
      <c r="C42" s="189"/>
      <c r="D42" s="189" t="s">
        <v>139</v>
      </c>
      <c r="E42" s="189" t="s">
        <v>147</v>
      </c>
      <c r="F42" s="189" t="s">
        <v>65</v>
      </c>
      <c r="G42" s="88"/>
      <c r="H42" s="88" t="s">
        <v>152</v>
      </c>
      <c r="I42" s="88" t="s">
        <v>148</v>
      </c>
      <c r="J42" s="180"/>
      <c r="K42" s="79">
        <v>14</v>
      </c>
      <c r="L42" s="79">
        <v>0</v>
      </c>
      <c r="M42" s="79">
        <v>69</v>
      </c>
      <c r="N42" s="89">
        <v>5</v>
      </c>
      <c r="O42" s="90">
        <v>0</v>
      </c>
      <c r="P42" s="91">
        <f>N42+O42</f>
        <v>5</v>
      </c>
      <c r="Q42" s="80">
        <f>IFERROR(P42/M42,"-")</f>
        <v>0.072463768115942</v>
      </c>
      <c r="R42" s="79">
        <v>1</v>
      </c>
      <c r="S42" s="79">
        <v>1</v>
      </c>
      <c r="T42" s="80">
        <f>IFERROR(R42/(P42),"-")</f>
        <v>0.2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3</v>
      </c>
      <c r="BO42" s="118">
        <f>IF(P42=0,"",IF(BN42=0,"",(BN42/P42)))</f>
        <v>0.6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0.4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155</v>
      </c>
      <c r="C43" s="189"/>
      <c r="D43" s="189" t="s">
        <v>76</v>
      </c>
      <c r="E43" s="189" t="s">
        <v>76</v>
      </c>
      <c r="F43" s="189" t="s">
        <v>77</v>
      </c>
      <c r="G43" s="88"/>
      <c r="H43" s="88"/>
      <c r="I43" s="88"/>
      <c r="J43" s="180"/>
      <c r="K43" s="79">
        <v>107</v>
      </c>
      <c r="L43" s="79">
        <v>67</v>
      </c>
      <c r="M43" s="79">
        <v>21</v>
      </c>
      <c r="N43" s="89">
        <v>17</v>
      </c>
      <c r="O43" s="90">
        <v>0</v>
      </c>
      <c r="P43" s="91">
        <f>N43+O43</f>
        <v>17</v>
      </c>
      <c r="Q43" s="80">
        <f>IFERROR(P43/M43,"-")</f>
        <v>0.80952380952381</v>
      </c>
      <c r="R43" s="79">
        <v>4</v>
      </c>
      <c r="S43" s="79">
        <v>5</v>
      </c>
      <c r="T43" s="80">
        <f>IFERROR(R43/(P43),"-")</f>
        <v>0.23529411764706</v>
      </c>
      <c r="U43" s="186"/>
      <c r="V43" s="82">
        <v>9</v>
      </c>
      <c r="W43" s="80">
        <f>IF(P43=0,"-",V43/P43)</f>
        <v>0.52941176470588</v>
      </c>
      <c r="X43" s="185">
        <v>1348000</v>
      </c>
      <c r="Y43" s="186">
        <f>IFERROR(X43/P43,"-")</f>
        <v>79294.117647059</v>
      </c>
      <c r="Z43" s="186">
        <f>IFERROR(X43/V43,"-")</f>
        <v>149777.77777778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0.058823529411765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1</v>
      </c>
      <c r="BF43" s="111">
        <f>IF(P43=0,"",IF(BE43=0,"",(BE43/P43)))</f>
        <v>0.058823529411765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9</v>
      </c>
      <c r="BO43" s="118">
        <f>IF(P43=0,"",IF(BN43=0,"",(BN43/P43)))</f>
        <v>0.52941176470588</v>
      </c>
      <c r="BP43" s="119">
        <v>5</v>
      </c>
      <c r="BQ43" s="120">
        <f>IFERROR(BP43/BN43,"-")</f>
        <v>0.55555555555556</v>
      </c>
      <c r="BR43" s="121">
        <v>1273000</v>
      </c>
      <c r="BS43" s="122">
        <f>IFERROR(BR43/BN43,"-")</f>
        <v>141444.44444444</v>
      </c>
      <c r="BT43" s="123">
        <v>1</v>
      </c>
      <c r="BU43" s="123">
        <v>1</v>
      </c>
      <c r="BV43" s="123">
        <v>3</v>
      </c>
      <c r="BW43" s="124">
        <v>5</v>
      </c>
      <c r="BX43" s="125">
        <f>IF(P43=0,"",IF(BW43=0,"",(BW43/P43)))</f>
        <v>0.29411764705882</v>
      </c>
      <c r="BY43" s="126">
        <v>3</v>
      </c>
      <c r="BZ43" s="127">
        <f>IFERROR(BY43/BW43,"-")</f>
        <v>0.6</v>
      </c>
      <c r="CA43" s="128">
        <v>55000</v>
      </c>
      <c r="CB43" s="129">
        <f>IFERROR(CA43/BW43,"-")</f>
        <v>11000</v>
      </c>
      <c r="CC43" s="130">
        <v>2</v>
      </c>
      <c r="CD43" s="130"/>
      <c r="CE43" s="130">
        <v>1</v>
      </c>
      <c r="CF43" s="131">
        <v>1</v>
      </c>
      <c r="CG43" s="132">
        <f>IF(P43=0,"",IF(CF43=0,"",(CF43/P43)))</f>
        <v>0.058823529411765</v>
      </c>
      <c r="CH43" s="133">
        <v>1</v>
      </c>
      <c r="CI43" s="134">
        <f>IFERROR(CH43/CF43,"-")</f>
        <v>1</v>
      </c>
      <c r="CJ43" s="135">
        <v>20000</v>
      </c>
      <c r="CK43" s="136">
        <f>IFERROR(CJ43/CF43,"-")</f>
        <v>20000</v>
      </c>
      <c r="CL43" s="137"/>
      <c r="CM43" s="137"/>
      <c r="CN43" s="137">
        <v>1</v>
      </c>
      <c r="CO43" s="138">
        <v>9</v>
      </c>
      <c r="CP43" s="139">
        <v>1348000</v>
      </c>
      <c r="CQ43" s="139">
        <v>1110000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0.041666666666667</v>
      </c>
      <c r="B44" s="189" t="s">
        <v>156</v>
      </c>
      <c r="C44" s="189"/>
      <c r="D44" s="189" t="s">
        <v>93</v>
      </c>
      <c r="E44" s="189" t="s">
        <v>87</v>
      </c>
      <c r="F44" s="189" t="s">
        <v>65</v>
      </c>
      <c r="G44" s="88" t="s">
        <v>66</v>
      </c>
      <c r="H44" s="88" t="s">
        <v>89</v>
      </c>
      <c r="I44" s="88" t="s">
        <v>119</v>
      </c>
      <c r="J44" s="180">
        <v>144000</v>
      </c>
      <c r="K44" s="79">
        <v>4</v>
      </c>
      <c r="L44" s="79">
        <v>0</v>
      </c>
      <c r="M44" s="79">
        <v>52</v>
      </c>
      <c r="N44" s="89">
        <v>3</v>
      </c>
      <c r="O44" s="90">
        <v>0</v>
      </c>
      <c r="P44" s="91">
        <f>N44+O44</f>
        <v>3</v>
      </c>
      <c r="Q44" s="80">
        <f>IFERROR(P44/M44,"-")</f>
        <v>0.057692307692308</v>
      </c>
      <c r="R44" s="79">
        <v>0</v>
      </c>
      <c r="S44" s="79">
        <v>2</v>
      </c>
      <c r="T44" s="80">
        <f>IFERROR(R44/(P44),"-")</f>
        <v>0</v>
      </c>
      <c r="U44" s="186">
        <f>IFERROR(J44/SUM(N44:O45),"-")</f>
        <v>18000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-138000</v>
      </c>
      <c r="AB44" s="83">
        <f>SUM(X44:X45)/SUM(J44:J45)</f>
        <v>0.041666666666667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0.66666666666667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0.33333333333333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157</v>
      </c>
      <c r="C45" s="189"/>
      <c r="D45" s="189" t="s">
        <v>93</v>
      </c>
      <c r="E45" s="189" t="s">
        <v>87</v>
      </c>
      <c r="F45" s="189" t="s">
        <v>77</v>
      </c>
      <c r="G45" s="88"/>
      <c r="H45" s="88"/>
      <c r="I45" s="88"/>
      <c r="J45" s="180"/>
      <c r="K45" s="79">
        <v>17</v>
      </c>
      <c r="L45" s="79">
        <v>12</v>
      </c>
      <c r="M45" s="79">
        <v>2</v>
      </c>
      <c r="N45" s="89">
        <v>5</v>
      </c>
      <c r="O45" s="90">
        <v>0</v>
      </c>
      <c r="P45" s="91">
        <f>N45+O45</f>
        <v>5</v>
      </c>
      <c r="Q45" s="80">
        <f>IFERROR(P45/M45,"-")</f>
        <v>2.5</v>
      </c>
      <c r="R45" s="79">
        <v>1</v>
      </c>
      <c r="S45" s="79">
        <v>2</v>
      </c>
      <c r="T45" s="80">
        <f>IFERROR(R45/(P45),"-")</f>
        <v>0.2</v>
      </c>
      <c r="U45" s="186"/>
      <c r="V45" s="82">
        <v>2</v>
      </c>
      <c r="W45" s="80">
        <f>IF(P45=0,"-",V45/P45)</f>
        <v>0.4</v>
      </c>
      <c r="X45" s="185">
        <v>6000</v>
      </c>
      <c r="Y45" s="186">
        <f>IFERROR(X45/P45,"-")</f>
        <v>1200</v>
      </c>
      <c r="Z45" s="186">
        <f>IFERROR(X45/V45,"-")</f>
        <v>3000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0.2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1</v>
      </c>
      <c r="BF45" s="111">
        <f>IF(P45=0,"",IF(BE45=0,"",(BE45/P45)))</f>
        <v>0.2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0.2</v>
      </c>
      <c r="BP45" s="119">
        <v>1</v>
      </c>
      <c r="BQ45" s="120">
        <f>IFERROR(BP45/BN45,"-")</f>
        <v>1</v>
      </c>
      <c r="BR45" s="121">
        <v>3000</v>
      </c>
      <c r="BS45" s="122">
        <f>IFERROR(BR45/BN45,"-")</f>
        <v>3000</v>
      </c>
      <c r="BT45" s="123">
        <v>1</v>
      </c>
      <c r="BU45" s="123"/>
      <c r="BV45" s="123"/>
      <c r="BW45" s="124">
        <v>2</v>
      </c>
      <c r="BX45" s="125">
        <f>IF(P45=0,"",IF(BW45=0,"",(BW45/P45)))</f>
        <v>0.4</v>
      </c>
      <c r="BY45" s="126">
        <v>1</v>
      </c>
      <c r="BZ45" s="127">
        <f>IFERROR(BY45/BW45,"-")</f>
        <v>0.5</v>
      </c>
      <c r="CA45" s="128">
        <v>3000</v>
      </c>
      <c r="CB45" s="129">
        <f>IFERROR(CA45/BW45,"-")</f>
        <v>1500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6000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2.1722222222222</v>
      </c>
      <c r="B46" s="189" t="s">
        <v>158</v>
      </c>
      <c r="C46" s="189"/>
      <c r="D46" s="189" t="s">
        <v>80</v>
      </c>
      <c r="E46" s="189" t="s">
        <v>81</v>
      </c>
      <c r="F46" s="189" t="s">
        <v>65</v>
      </c>
      <c r="G46" s="88" t="s">
        <v>70</v>
      </c>
      <c r="H46" s="88" t="s">
        <v>89</v>
      </c>
      <c r="I46" s="191" t="s">
        <v>159</v>
      </c>
      <c r="J46" s="180">
        <v>180000</v>
      </c>
      <c r="K46" s="79">
        <v>15</v>
      </c>
      <c r="L46" s="79">
        <v>0</v>
      </c>
      <c r="M46" s="79">
        <v>63</v>
      </c>
      <c r="N46" s="89">
        <v>8</v>
      </c>
      <c r="O46" s="90">
        <v>0</v>
      </c>
      <c r="P46" s="91">
        <f>N46+O46</f>
        <v>8</v>
      </c>
      <c r="Q46" s="80">
        <f>IFERROR(P46/M46,"-")</f>
        <v>0.12698412698413</v>
      </c>
      <c r="R46" s="79">
        <v>1</v>
      </c>
      <c r="S46" s="79">
        <v>4</v>
      </c>
      <c r="T46" s="80">
        <f>IFERROR(R46/(P46),"-")</f>
        <v>0.125</v>
      </c>
      <c r="U46" s="186">
        <f>IFERROR(J46/SUM(N46:O47),"-")</f>
        <v>12000</v>
      </c>
      <c r="V46" s="82">
        <v>2</v>
      </c>
      <c r="W46" s="80">
        <f>IF(P46=0,"-",V46/P46)</f>
        <v>0.25</v>
      </c>
      <c r="X46" s="185">
        <v>14000</v>
      </c>
      <c r="Y46" s="186">
        <f>IFERROR(X46/P46,"-")</f>
        <v>1750</v>
      </c>
      <c r="Z46" s="186">
        <f>IFERROR(X46/V46,"-")</f>
        <v>7000</v>
      </c>
      <c r="AA46" s="180">
        <f>SUM(X46:X47)-SUM(J46:J47)</f>
        <v>211000</v>
      </c>
      <c r="AB46" s="83">
        <f>SUM(X46:X47)/SUM(J46:J47)</f>
        <v>2.1722222222222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0.125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3</v>
      </c>
      <c r="BF46" s="111">
        <f>IF(P46=0,"",IF(BE46=0,"",(BE46/P46)))</f>
        <v>0.375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0.25</v>
      </c>
      <c r="BP46" s="119">
        <v>1</v>
      </c>
      <c r="BQ46" s="120">
        <f>IFERROR(BP46/BN46,"-")</f>
        <v>0.5</v>
      </c>
      <c r="BR46" s="121">
        <v>3000</v>
      </c>
      <c r="BS46" s="122">
        <f>IFERROR(BR46/BN46,"-")</f>
        <v>1500</v>
      </c>
      <c r="BT46" s="123">
        <v>1</v>
      </c>
      <c r="BU46" s="123"/>
      <c r="BV46" s="123"/>
      <c r="BW46" s="124">
        <v>2</v>
      </c>
      <c r="BX46" s="125">
        <f>IF(P46=0,"",IF(BW46=0,"",(BW46/P46)))</f>
        <v>0.25</v>
      </c>
      <c r="BY46" s="126">
        <v>1</v>
      </c>
      <c r="BZ46" s="127">
        <f>IFERROR(BY46/BW46,"-")</f>
        <v>0.5</v>
      </c>
      <c r="CA46" s="128">
        <v>11000</v>
      </c>
      <c r="CB46" s="129">
        <f>IFERROR(CA46/BW46,"-")</f>
        <v>5500</v>
      </c>
      <c r="CC46" s="130"/>
      <c r="CD46" s="130">
        <v>1</v>
      </c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14000</v>
      </c>
      <c r="CQ46" s="139">
        <v>11000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160</v>
      </c>
      <c r="C47" s="189"/>
      <c r="D47" s="189" t="s">
        <v>80</v>
      </c>
      <c r="E47" s="189" t="s">
        <v>81</v>
      </c>
      <c r="F47" s="189" t="s">
        <v>77</v>
      </c>
      <c r="G47" s="88"/>
      <c r="H47" s="88"/>
      <c r="I47" s="88"/>
      <c r="J47" s="180"/>
      <c r="K47" s="79">
        <v>49</v>
      </c>
      <c r="L47" s="79">
        <v>28</v>
      </c>
      <c r="M47" s="79">
        <v>9</v>
      </c>
      <c r="N47" s="89">
        <v>7</v>
      </c>
      <c r="O47" s="90">
        <v>0</v>
      </c>
      <c r="P47" s="91">
        <f>N47+O47</f>
        <v>7</v>
      </c>
      <c r="Q47" s="80">
        <f>IFERROR(P47/M47,"-")</f>
        <v>0.77777777777778</v>
      </c>
      <c r="R47" s="79">
        <v>3</v>
      </c>
      <c r="S47" s="79">
        <v>3</v>
      </c>
      <c r="T47" s="80">
        <f>IFERROR(R47/(P47),"-")</f>
        <v>0.42857142857143</v>
      </c>
      <c r="U47" s="186"/>
      <c r="V47" s="82">
        <v>5</v>
      </c>
      <c r="W47" s="80">
        <f>IF(P47=0,"-",V47/P47)</f>
        <v>0.71428571428571</v>
      </c>
      <c r="X47" s="185">
        <v>377000</v>
      </c>
      <c r="Y47" s="186">
        <f>IFERROR(X47/P47,"-")</f>
        <v>53857.142857143</v>
      </c>
      <c r="Z47" s="186">
        <f>IFERROR(X47/V47,"-")</f>
        <v>75400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0.14285714285714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4</v>
      </c>
      <c r="BO47" s="118">
        <f>IF(P47=0,"",IF(BN47=0,"",(BN47/P47)))</f>
        <v>0.57142857142857</v>
      </c>
      <c r="BP47" s="119">
        <v>3</v>
      </c>
      <c r="BQ47" s="120">
        <f>IFERROR(BP47/BN47,"-")</f>
        <v>0.75</v>
      </c>
      <c r="BR47" s="121">
        <v>369000</v>
      </c>
      <c r="BS47" s="122">
        <f>IFERROR(BR47/BN47,"-")</f>
        <v>92250</v>
      </c>
      <c r="BT47" s="123">
        <v>1</v>
      </c>
      <c r="BU47" s="123"/>
      <c r="BV47" s="123">
        <v>2</v>
      </c>
      <c r="BW47" s="124">
        <v>1</v>
      </c>
      <c r="BX47" s="125">
        <f>IF(P47=0,"",IF(BW47=0,"",(BW47/P47)))</f>
        <v>0.14285714285714</v>
      </c>
      <c r="BY47" s="126">
        <v>1</v>
      </c>
      <c r="BZ47" s="127">
        <f>IFERROR(BY47/BW47,"-")</f>
        <v>1</v>
      </c>
      <c r="CA47" s="128">
        <v>3000</v>
      </c>
      <c r="CB47" s="129">
        <f>IFERROR(CA47/BW47,"-")</f>
        <v>3000</v>
      </c>
      <c r="CC47" s="130">
        <v>1</v>
      </c>
      <c r="CD47" s="130"/>
      <c r="CE47" s="130"/>
      <c r="CF47" s="131">
        <v>1</v>
      </c>
      <c r="CG47" s="132">
        <f>IF(P47=0,"",IF(CF47=0,"",(CF47/P47)))</f>
        <v>0.14285714285714</v>
      </c>
      <c r="CH47" s="133">
        <v>1</v>
      </c>
      <c r="CI47" s="134">
        <f>IFERROR(CH47/CF47,"-")</f>
        <v>1</v>
      </c>
      <c r="CJ47" s="135">
        <v>5000</v>
      </c>
      <c r="CK47" s="136">
        <f>IFERROR(CJ47/CF47,"-")</f>
        <v>5000</v>
      </c>
      <c r="CL47" s="137">
        <v>1</v>
      </c>
      <c r="CM47" s="137"/>
      <c r="CN47" s="137"/>
      <c r="CO47" s="138">
        <v>5</v>
      </c>
      <c r="CP47" s="139">
        <v>377000</v>
      </c>
      <c r="CQ47" s="139">
        <v>189000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0.38888888888889</v>
      </c>
      <c r="B48" s="189" t="s">
        <v>161</v>
      </c>
      <c r="C48" s="189"/>
      <c r="D48" s="189" t="s">
        <v>80</v>
      </c>
      <c r="E48" s="189" t="s">
        <v>87</v>
      </c>
      <c r="F48" s="189" t="s">
        <v>65</v>
      </c>
      <c r="G48" s="88" t="s">
        <v>99</v>
      </c>
      <c r="H48" s="88" t="s">
        <v>89</v>
      </c>
      <c r="I48" s="191" t="s">
        <v>90</v>
      </c>
      <c r="J48" s="180">
        <v>360000</v>
      </c>
      <c r="K48" s="79">
        <v>30</v>
      </c>
      <c r="L48" s="79">
        <v>0</v>
      </c>
      <c r="M48" s="79">
        <v>107</v>
      </c>
      <c r="N48" s="89">
        <v>10</v>
      </c>
      <c r="O48" s="90">
        <v>0</v>
      </c>
      <c r="P48" s="91">
        <f>N48+O48</f>
        <v>10</v>
      </c>
      <c r="Q48" s="80">
        <f>IFERROR(P48/M48,"-")</f>
        <v>0.093457943925234</v>
      </c>
      <c r="R48" s="79">
        <v>2</v>
      </c>
      <c r="S48" s="79">
        <v>4</v>
      </c>
      <c r="T48" s="80">
        <f>IFERROR(R48/(P48),"-")</f>
        <v>0.2</v>
      </c>
      <c r="U48" s="186">
        <f>IFERROR(J48/SUM(N48:O49),"-")</f>
        <v>15652.173913043</v>
      </c>
      <c r="V48" s="82">
        <v>2</v>
      </c>
      <c r="W48" s="80">
        <f>IF(P48=0,"-",V48/P48)</f>
        <v>0.2</v>
      </c>
      <c r="X48" s="185">
        <v>137000</v>
      </c>
      <c r="Y48" s="186">
        <f>IFERROR(X48/P48,"-")</f>
        <v>13700</v>
      </c>
      <c r="Z48" s="186">
        <f>IFERROR(X48/V48,"-")</f>
        <v>68500</v>
      </c>
      <c r="AA48" s="180">
        <f>SUM(X48:X49)-SUM(J48:J49)</f>
        <v>-220000</v>
      </c>
      <c r="AB48" s="83">
        <f>SUM(X48:X49)/SUM(J48:J49)</f>
        <v>0.38888888888889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0.2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8</v>
      </c>
      <c r="BO48" s="118">
        <f>IF(P48=0,"",IF(BN48=0,"",(BN48/P48)))</f>
        <v>0.8</v>
      </c>
      <c r="BP48" s="119">
        <v>2</v>
      </c>
      <c r="BQ48" s="120">
        <f>IFERROR(BP48/BN48,"-")</f>
        <v>0.25</v>
      </c>
      <c r="BR48" s="121">
        <v>137000</v>
      </c>
      <c r="BS48" s="122">
        <f>IFERROR(BR48/BN48,"-")</f>
        <v>17125</v>
      </c>
      <c r="BT48" s="123"/>
      <c r="BU48" s="123">
        <v>1</v>
      </c>
      <c r="BV48" s="123">
        <v>1</v>
      </c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137000</v>
      </c>
      <c r="CQ48" s="139">
        <v>126000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189" t="s">
        <v>162</v>
      </c>
      <c r="C49" s="189"/>
      <c r="D49" s="189" t="s">
        <v>80</v>
      </c>
      <c r="E49" s="189" t="s">
        <v>87</v>
      </c>
      <c r="F49" s="189" t="s">
        <v>77</v>
      </c>
      <c r="G49" s="88"/>
      <c r="H49" s="88"/>
      <c r="I49" s="88"/>
      <c r="J49" s="180"/>
      <c r="K49" s="79">
        <v>72</v>
      </c>
      <c r="L49" s="79">
        <v>39</v>
      </c>
      <c r="M49" s="79">
        <v>14</v>
      </c>
      <c r="N49" s="89">
        <v>13</v>
      </c>
      <c r="O49" s="90">
        <v>0</v>
      </c>
      <c r="P49" s="91">
        <f>N49+O49</f>
        <v>13</v>
      </c>
      <c r="Q49" s="80">
        <f>IFERROR(P49/M49,"-")</f>
        <v>0.92857142857143</v>
      </c>
      <c r="R49" s="79">
        <v>2</v>
      </c>
      <c r="S49" s="79">
        <v>4</v>
      </c>
      <c r="T49" s="80">
        <f>IFERROR(R49/(P49),"-")</f>
        <v>0.15384615384615</v>
      </c>
      <c r="U49" s="186"/>
      <c r="V49" s="82">
        <v>1</v>
      </c>
      <c r="W49" s="80">
        <f>IF(P49=0,"-",V49/P49)</f>
        <v>0.076923076923077</v>
      </c>
      <c r="X49" s="185">
        <v>3000</v>
      </c>
      <c r="Y49" s="186">
        <f>IFERROR(X49/P49,"-")</f>
        <v>230.76923076923</v>
      </c>
      <c r="Z49" s="186">
        <f>IFERROR(X49/V49,"-")</f>
        <v>3000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0.076923076923077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5</v>
      </c>
      <c r="BO49" s="118">
        <f>IF(P49=0,"",IF(BN49=0,"",(BN49/P49)))</f>
        <v>0.38461538461538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6</v>
      </c>
      <c r="BX49" s="125">
        <f>IF(P49=0,"",IF(BW49=0,"",(BW49/P49)))</f>
        <v>0.46153846153846</v>
      </c>
      <c r="BY49" s="126">
        <v>1</v>
      </c>
      <c r="BZ49" s="127">
        <f>IFERROR(BY49/BW49,"-")</f>
        <v>0.16666666666667</v>
      </c>
      <c r="CA49" s="128">
        <v>3000</v>
      </c>
      <c r="CB49" s="129">
        <f>IFERROR(CA49/BW49,"-")</f>
        <v>500</v>
      </c>
      <c r="CC49" s="130"/>
      <c r="CD49" s="130">
        <v>1</v>
      </c>
      <c r="CE49" s="130"/>
      <c r="CF49" s="131">
        <v>1</v>
      </c>
      <c r="CG49" s="132">
        <f>IF(P49=0,"",IF(CF49=0,"",(CF49/P49)))</f>
        <v>0.076923076923077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7.9487179487179</v>
      </c>
      <c r="B50" s="189" t="s">
        <v>163</v>
      </c>
      <c r="C50" s="189"/>
      <c r="D50" s="189" t="s">
        <v>93</v>
      </c>
      <c r="E50" s="189" t="s">
        <v>81</v>
      </c>
      <c r="F50" s="189" t="s">
        <v>65</v>
      </c>
      <c r="G50" s="88" t="s">
        <v>104</v>
      </c>
      <c r="H50" s="88" t="s">
        <v>89</v>
      </c>
      <c r="I50" s="191" t="s">
        <v>159</v>
      </c>
      <c r="J50" s="180">
        <v>156000</v>
      </c>
      <c r="K50" s="79">
        <v>15</v>
      </c>
      <c r="L50" s="79">
        <v>0</v>
      </c>
      <c r="M50" s="79">
        <v>38</v>
      </c>
      <c r="N50" s="89">
        <v>6</v>
      </c>
      <c r="O50" s="90">
        <v>0</v>
      </c>
      <c r="P50" s="91">
        <f>N50+O50</f>
        <v>6</v>
      </c>
      <c r="Q50" s="80">
        <f>IFERROR(P50/M50,"-")</f>
        <v>0.15789473684211</v>
      </c>
      <c r="R50" s="79">
        <v>0</v>
      </c>
      <c r="S50" s="79">
        <v>3</v>
      </c>
      <c r="T50" s="80">
        <f>IFERROR(R50/(P50),"-")</f>
        <v>0</v>
      </c>
      <c r="U50" s="186">
        <f>IFERROR(J50/SUM(N50:O51),"-")</f>
        <v>11142.857142857</v>
      </c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>
        <f>SUM(X50:X51)-SUM(J50:J51)</f>
        <v>1084000</v>
      </c>
      <c r="AB50" s="83">
        <f>SUM(X50:X51)/SUM(J50:J51)</f>
        <v>7.9487179487179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0.16666666666667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0.16666666666667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0.16666666666667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164</v>
      </c>
      <c r="C51" s="189"/>
      <c r="D51" s="189" t="s">
        <v>93</v>
      </c>
      <c r="E51" s="189" t="s">
        <v>81</v>
      </c>
      <c r="F51" s="189" t="s">
        <v>77</v>
      </c>
      <c r="G51" s="88"/>
      <c r="H51" s="88"/>
      <c r="I51" s="88"/>
      <c r="J51" s="180"/>
      <c r="K51" s="79">
        <v>30</v>
      </c>
      <c r="L51" s="79">
        <v>23</v>
      </c>
      <c r="M51" s="79">
        <v>79</v>
      </c>
      <c r="N51" s="89">
        <v>8</v>
      </c>
      <c r="O51" s="90">
        <v>0</v>
      </c>
      <c r="P51" s="91">
        <f>N51+O51</f>
        <v>8</v>
      </c>
      <c r="Q51" s="80">
        <f>IFERROR(P51/M51,"-")</f>
        <v>0.10126582278481</v>
      </c>
      <c r="R51" s="79">
        <v>2</v>
      </c>
      <c r="S51" s="79">
        <v>1</v>
      </c>
      <c r="T51" s="80">
        <f>IFERROR(R51/(P51),"-")</f>
        <v>0.25</v>
      </c>
      <c r="U51" s="186"/>
      <c r="V51" s="82">
        <v>2</v>
      </c>
      <c r="W51" s="80">
        <f>IF(P51=0,"-",V51/P51)</f>
        <v>0.25</v>
      </c>
      <c r="X51" s="185">
        <v>1240000</v>
      </c>
      <c r="Y51" s="186">
        <f>IFERROR(X51/P51,"-")</f>
        <v>155000</v>
      </c>
      <c r="Z51" s="186">
        <f>IFERROR(X51/V51,"-")</f>
        <v>620000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0.25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0.25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2</v>
      </c>
      <c r="CG51" s="132">
        <f>IF(P51=0,"",IF(CF51=0,"",(CF51/P51)))</f>
        <v>0.25</v>
      </c>
      <c r="CH51" s="133">
        <v>2</v>
      </c>
      <c r="CI51" s="134">
        <f>IFERROR(CH51/CF51,"-")</f>
        <v>1</v>
      </c>
      <c r="CJ51" s="135">
        <v>1240000</v>
      </c>
      <c r="CK51" s="136">
        <f>IFERROR(CJ51/CF51,"-")</f>
        <v>620000</v>
      </c>
      <c r="CL51" s="137"/>
      <c r="CM51" s="137"/>
      <c r="CN51" s="137">
        <v>2</v>
      </c>
      <c r="CO51" s="138">
        <v>2</v>
      </c>
      <c r="CP51" s="139">
        <v>1240000</v>
      </c>
      <c r="CQ51" s="139">
        <v>825000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0.23958333333333</v>
      </c>
      <c r="B52" s="189" t="s">
        <v>165</v>
      </c>
      <c r="C52" s="189"/>
      <c r="D52" s="189" t="s">
        <v>93</v>
      </c>
      <c r="E52" s="189" t="s">
        <v>166</v>
      </c>
      <c r="F52" s="189" t="s">
        <v>65</v>
      </c>
      <c r="G52" s="88" t="s">
        <v>167</v>
      </c>
      <c r="H52" s="88" t="s">
        <v>89</v>
      </c>
      <c r="I52" s="190" t="s">
        <v>68</v>
      </c>
      <c r="J52" s="180">
        <v>96000</v>
      </c>
      <c r="K52" s="79">
        <v>2</v>
      </c>
      <c r="L52" s="79">
        <v>0</v>
      </c>
      <c r="M52" s="79">
        <v>25</v>
      </c>
      <c r="N52" s="89">
        <v>1</v>
      </c>
      <c r="O52" s="90">
        <v>0</v>
      </c>
      <c r="P52" s="91">
        <f>N52+O52</f>
        <v>1</v>
      </c>
      <c r="Q52" s="80">
        <f>IFERROR(P52/M52,"-")</f>
        <v>0.04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13714.285714286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-73000</v>
      </c>
      <c r="AB52" s="83">
        <f>SUM(X52:X53)/SUM(J52:J53)</f>
        <v>0.23958333333333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1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168</v>
      </c>
      <c r="C53" s="189"/>
      <c r="D53" s="189" t="s">
        <v>93</v>
      </c>
      <c r="E53" s="189" t="s">
        <v>166</v>
      </c>
      <c r="F53" s="189" t="s">
        <v>77</v>
      </c>
      <c r="G53" s="88"/>
      <c r="H53" s="88"/>
      <c r="I53" s="88"/>
      <c r="J53" s="180"/>
      <c r="K53" s="79">
        <v>23</v>
      </c>
      <c r="L53" s="79">
        <v>12</v>
      </c>
      <c r="M53" s="79">
        <v>7</v>
      </c>
      <c r="N53" s="89">
        <v>6</v>
      </c>
      <c r="O53" s="90">
        <v>0</v>
      </c>
      <c r="P53" s="91">
        <f>N53+O53</f>
        <v>6</v>
      </c>
      <c r="Q53" s="80">
        <f>IFERROR(P53/M53,"-")</f>
        <v>0.85714285714286</v>
      </c>
      <c r="R53" s="79">
        <v>1</v>
      </c>
      <c r="S53" s="79">
        <v>1</v>
      </c>
      <c r="T53" s="80">
        <f>IFERROR(R53/(P53),"-")</f>
        <v>0.16666666666667</v>
      </c>
      <c r="U53" s="186"/>
      <c r="V53" s="82">
        <v>1</v>
      </c>
      <c r="W53" s="80">
        <f>IF(P53=0,"-",V53/P53)</f>
        <v>0.16666666666667</v>
      </c>
      <c r="X53" s="185">
        <v>23000</v>
      </c>
      <c r="Y53" s="186">
        <f>IFERROR(X53/P53,"-")</f>
        <v>3833.3333333333</v>
      </c>
      <c r="Z53" s="186">
        <f>IFERROR(X53/V53,"-")</f>
        <v>23000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0.16666666666667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0.16666666666667</v>
      </c>
      <c r="BG53" s="110">
        <v>1</v>
      </c>
      <c r="BH53" s="112">
        <f>IFERROR(BG53/BE53,"-")</f>
        <v>1</v>
      </c>
      <c r="BI53" s="113">
        <v>23000</v>
      </c>
      <c r="BJ53" s="114">
        <f>IFERROR(BI53/BE53,"-")</f>
        <v>23000</v>
      </c>
      <c r="BK53" s="115"/>
      <c r="BL53" s="115"/>
      <c r="BM53" s="115">
        <v>1</v>
      </c>
      <c r="BN53" s="117">
        <v>2</v>
      </c>
      <c r="BO53" s="118">
        <f>IF(P53=0,"",IF(BN53=0,"",(BN53/P53)))</f>
        <v>0.33333333333333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2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23000</v>
      </c>
      <c r="CQ53" s="139">
        <v>23000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0.93333333333333</v>
      </c>
      <c r="B54" s="189" t="s">
        <v>169</v>
      </c>
      <c r="C54" s="189"/>
      <c r="D54" s="189" t="s">
        <v>77</v>
      </c>
      <c r="E54" s="189" t="s">
        <v>81</v>
      </c>
      <c r="F54" s="189" t="s">
        <v>65</v>
      </c>
      <c r="G54" s="88" t="s">
        <v>108</v>
      </c>
      <c r="H54" s="88" t="s">
        <v>170</v>
      </c>
      <c r="I54" s="191" t="s">
        <v>90</v>
      </c>
      <c r="J54" s="180">
        <v>60000</v>
      </c>
      <c r="K54" s="79">
        <v>4</v>
      </c>
      <c r="L54" s="79">
        <v>0</v>
      </c>
      <c r="M54" s="79">
        <v>27</v>
      </c>
      <c r="N54" s="89">
        <v>2</v>
      </c>
      <c r="O54" s="90">
        <v>0</v>
      </c>
      <c r="P54" s="91">
        <f>N54+O54</f>
        <v>2</v>
      </c>
      <c r="Q54" s="80">
        <f>IFERROR(P54/M54,"-")</f>
        <v>0.074074074074074</v>
      </c>
      <c r="R54" s="79">
        <v>0</v>
      </c>
      <c r="S54" s="79">
        <v>1</v>
      </c>
      <c r="T54" s="80">
        <f>IFERROR(R54/(P54),"-")</f>
        <v>0</v>
      </c>
      <c r="U54" s="186">
        <f>IFERROR(J54/SUM(N54:O55),"-")</f>
        <v>8571.4285714286</v>
      </c>
      <c r="V54" s="82">
        <v>1</v>
      </c>
      <c r="W54" s="80">
        <f>IF(P54=0,"-",V54/P54)</f>
        <v>0.5</v>
      </c>
      <c r="X54" s="185">
        <v>35000</v>
      </c>
      <c r="Y54" s="186">
        <f>IFERROR(X54/P54,"-")</f>
        <v>17500</v>
      </c>
      <c r="Z54" s="186">
        <f>IFERROR(X54/V54,"-")</f>
        <v>35000</v>
      </c>
      <c r="AA54" s="180">
        <f>SUM(X54:X55)-SUM(J54:J55)</f>
        <v>-4000</v>
      </c>
      <c r="AB54" s="83">
        <f>SUM(X54:X55)/SUM(J54:J55)</f>
        <v>0.93333333333333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1</v>
      </c>
      <c r="BX54" s="125">
        <f>IF(P54=0,"",IF(BW54=0,"",(BW54/P54)))</f>
        <v>0.5</v>
      </c>
      <c r="BY54" s="126">
        <v>1</v>
      </c>
      <c r="BZ54" s="127">
        <f>IFERROR(BY54/BW54,"-")</f>
        <v>1</v>
      </c>
      <c r="CA54" s="128">
        <v>35000</v>
      </c>
      <c r="CB54" s="129">
        <f>IFERROR(CA54/BW54,"-")</f>
        <v>35000</v>
      </c>
      <c r="CC54" s="130"/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35000</v>
      </c>
      <c r="CQ54" s="139">
        <v>35000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171</v>
      </c>
      <c r="C55" s="189"/>
      <c r="D55" s="189" t="s">
        <v>77</v>
      </c>
      <c r="E55" s="189" t="s">
        <v>81</v>
      </c>
      <c r="F55" s="189" t="s">
        <v>77</v>
      </c>
      <c r="G55" s="88"/>
      <c r="H55" s="88"/>
      <c r="I55" s="88"/>
      <c r="J55" s="180"/>
      <c r="K55" s="79">
        <v>17</v>
      </c>
      <c r="L55" s="79">
        <v>15</v>
      </c>
      <c r="M55" s="79">
        <v>2</v>
      </c>
      <c r="N55" s="89">
        <v>5</v>
      </c>
      <c r="O55" s="90">
        <v>0</v>
      </c>
      <c r="P55" s="91">
        <f>N55+O55</f>
        <v>5</v>
      </c>
      <c r="Q55" s="80">
        <f>IFERROR(P55/M55,"-")</f>
        <v>2.5</v>
      </c>
      <c r="R55" s="79">
        <v>0</v>
      </c>
      <c r="S55" s="79">
        <v>3</v>
      </c>
      <c r="T55" s="80">
        <f>IFERROR(R55/(P55),"-")</f>
        <v>0</v>
      </c>
      <c r="U55" s="186"/>
      <c r="V55" s="82">
        <v>2</v>
      </c>
      <c r="W55" s="80">
        <f>IF(P55=0,"-",V55/P55)</f>
        <v>0.4</v>
      </c>
      <c r="X55" s="185">
        <v>21000</v>
      </c>
      <c r="Y55" s="186">
        <f>IFERROR(X55/P55,"-")</f>
        <v>4200</v>
      </c>
      <c r="Z55" s="186">
        <f>IFERROR(X55/V55,"-")</f>
        <v>10500</v>
      </c>
      <c r="AA55" s="180"/>
      <c r="AB55" s="83"/>
      <c r="AC55" s="77"/>
      <c r="AD55" s="92">
        <v>1</v>
      </c>
      <c r="AE55" s="93">
        <f>IF(P55=0,"",IF(AD55=0,"",(AD55/P55)))</f>
        <v>0.2</v>
      </c>
      <c r="AF55" s="92">
        <v>1</v>
      </c>
      <c r="AG55" s="94">
        <f>IFERROR(AF55/AD55,"-")</f>
        <v>1</v>
      </c>
      <c r="AH55" s="95">
        <v>18000</v>
      </c>
      <c r="AI55" s="96">
        <f>IFERROR(AH55/AD55,"-")</f>
        <v>18000</v>
      </c>
      <c r="AJ55" s="97"/>
      <c r="AK55" s="97"/>
      <c r="AL55" s="97">
        <v>1</v>
      </c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2</v>
      </c>
      <c r="AW55" s="105">
        <f>IF(P55=0,"",IF(AV55=0,"",(AV55/P55)))</f>
        <v>0.4</v>
      </c>
      <c r="AX55" s="104">
        <v>1</v>
      </c>
      <c r="AY55" s="106">
        <f>IFERROR(AX55/AV55,"-")</f>
        <v>0.5</v>
      </c>
      <c r="AZ55" s="107">
        <v>3000</v>
      </c>
      <c r="BA55" s="108">
        <f>IFERROR(AZ55/AV55,"-")</f>
        <v>1500</v>
      </c>
      <c r="BB55" s="109">
        <v>1</v>
      </c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2</v>
      </c>
      <c r="BO55" s="118">
        <f>IF(P55=0,"",IF(BN55=0,"",(BN55/P55)))</f>
        <v>0.4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21000</v>
      </c>
      <c r="CQ55" s="139">
        <v>18000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2.0166666666667</v>
      </c>
      <c r="B56" s="189" t="s">
        <v>172</v>
      </c>
      <c r="C56" s="189"/>
      <c r="D56" s="189" t="s">
        <v>77</v>
      </c>
      <c r="E56" s="189" t="s">
        <v>87</v>
      </c>
      <c r="F56" s="189" t="s">
        <v>65</v>
      </c>
      <c r="G56" s="88" t="s">
        <v>108</v>
      </c>
      <c r="H56" s="88" t="s">
        <v>170</v>
      </c>
      <c r="I56" s="191" t="s">
        <v>84</v>
      </c>
      <c r="J56" s="180">
        <v>60000</v>
      </c>
      <c r="K56" s="79">
        <v>3</v>
      </c>
      <c r="L56" s="79">
        <v>0</v>
      </c>
      <c r="M56" s="79">
        <v>26</v>
      </c>
      <c r="N56" s="89">
        <v>1</v>
      </c>
      <c r="O56" s="90">
        <v>0</v>
      </c>
      <c r="P56" s="91">
        <f>N56+O56</f>
        <v>1</v>
      </c>
      <c r="Q56" s="80">
        <f>IFERROR(P56/M56,"-")</f>
        <v>0.038461538461538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10000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61000</v>
      </c>
      <c r="AB56" s="83">
        <f>SUM(X56:X57)/SUM(J56:J57)</f>
        <v>2.0166666666667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173</v>
      </c>
      <c r="C57" s="189"/>
      <c r="D57" s="189" t="s">
        <v>77</v>
      </c>
      <c r="E57" s="189" t="s">
        <v>87</v>
      </c>
      <c r="F57" s="189" t="s">
        <v>77</v>
      </c>
      <c r="G57" s="88"/>
      <c r="H57" s="88"/>
      <c r="I57" s="88"/>
      <c r="J57" s="180"/>
      <c r="K57" s="79">
        <v>18</v>
      </c>
      <c r="L57" s="79">
        <v>15</v>
      </c>
      <c r="M57" s="79">
        <v>5</v>
      </c>
      <c r="N57" s="89">
        <v>5</v>
      </c>
      <c r="O57" s="90">
        <v>0</v>
      </c>
      <c r="P57" s="91">
        <f>N57+O57</f>
        <v>5</v>
      </c>
      <c r="Q57" s="80">
        <f>IFERROR(P57/M57,"-")</f>
        <v>1</v>
      </c>
      <c r="R57" s="79">
        <v>3</v>
      </c>
      <c r="S57" s="79">
        <v>1</v>
      </c>
      <c r="T57" s="80">
        <f>IFERROR(R57/(P57),"-")</f>
        <v>0.6</v>
      </c>
      <c r="U57" s="186"/>
      <c r="V57" s="82">
        <v>2</v>
      </c>
      <c r="W57" s="80">
        <f>IF(P57=0,"-",V57/P57)</f>
        <v>0.4</v>
      </c>
      <c r="X57" s="185">
        <v>121000</v>
      </c>
      <c r="Y57" s="186">
        <f>IFERROR(X57/P57,"-")</f>
        <v>24200</v>
      </c>
      <c r="Z57" s="186">
        <f>IFERROR(X57/V57,"-")</f>
        <v>60500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0.2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4</v>
      </c>
      <c r="BX57" s="125">
        <f>IF(P57=0,"",IF(BW57=0,"",(BW57/P57)))</f>
        <v>0.8</v>
      </c>
      <c r="BY57" s="126">
        <v>2</v>
      </c>
      <c r="BZ57" s="127">
        <f>IFERROR(BY57/BW57,"-")</f>
        <v>0.5</v>
      </c>
      <c r="CA57" s="128">
        <v>121000</v>
      </c>
      <c r="CB57" s="129">
        <f>IFERROR(CA57/BW57,"-")</f>
        <v>30250</v>
      </c>
      <c r="CC57" s="130"/>
      <c r="CD57" s="130"/>
      <c r="CE57" s="130">
        <v>2</v>
      </c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2</v>
      </c>
      <c r="CP57" s="139">
        <v>121000</v>
      </c>
      <c r="CQ57" s="139">
        <v>90000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0.58</v>
      </c>
      <c r="B58" s="189" t="s">
        <v>174</v>
      </c>
      <c r="C58" s="189"/>
      <c r="D58" s="189" t="s">
        <v>175</v>
      </c>
      <c r="E58" s="189" t="s">
        <v>147</v>
      </c>
      <c r="F58" s="189" t="s">
        <v>65</v>
      </c>
      <c r="G58" s="88" t="s">
        <v>122</v>
      </c>
      <c r="H58" s="88" t="s">
        <v>176</v>
      </c>
      <c r="I58" s="190" t="s">
        <v>177</v>
      </c>
      <c r="J58" s="180">
        <v>150000</v>
      </c>
      <c r="K58" s="79">
        <v>7</v>
      </c>
      <c r="L58" s="79">
        <v>0</v>
      </c>
      <c r="M58" s="79">
        <v>26</v>
      </c>
      <c r="N58" s="89">
        <v>1</v>
      </c>
      <c r="O58" s="90">
        <v>0</v>
      </c>
      <c r="P58" s="91">
        <f>N58+O58</f>
        <v>1</v>
      </c>
      <c r="Q58" s="80">
        <f>IFERROR(P58/M58,"-")</f>
        <v>0.038461538461538</v>
      </c>
      <c r="R58" s="79">
        <v>0</v>
      </c>
      <c r="S58" s="79">
        <v>1</v>
      </c>
      <c r="T58" s="80">
        <f>IFERROR(R58/(P58),"-")</f>
        <v>0</v>
      </c>
      <c r="U58" s="186">
        <f>IFERROR(J58/SUM(N58:O63),"-")</f>
        <v>13636.363636364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SUM(X58:X63)-SUM(J58:J63)</f>
        <v>-63000</v>
      </c>
      <c r="AB58" s="83">
        <f>SUM(X58:X63)/SUM(J58:J63)</f>
        <v>0.58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178</v>
      </c>
      <c r="C59" s="189"/>
      <c r="D59" s="189" t="s">
        <v>179</v>
      </c>
      <c r="E59" s="189" t="s">
        <v>180</v>
      </c>
      <c r="F59" s="189" t="s">
        <v>65</v>
      </c>
      <c r="G59" s="88" t="s">
        <v>122</v>
      </c>
      <c r="H59" s="88" t="s">
        <v>176</v>
      </c>
      <c r="I59" s="191" t="s">
        <v>84</v>
      </c>
      <c r="J59" s="180"/>
      <c r="K59" s="79">
        <v>3</v>
      </c>
      <c r="L59" s="79">
        <v>0</v>
      </c>
      <c r="M59" s="79">
        <v>17</v>
      </c>
      <c r="N59" s="89">
        <v>1</v>
      </c>
      <c r="O59" s="90">
        <v>0</v>
      </c>
      <c r="P59" s="91">
        <f>N59+O59</f>
        <v>1</v>
      </c>
      <c r="Q59" s="80">
        <f>IFERROR(P59/M59,"-")</f>
        <v>0.058823529411765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1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181</v>
      </c>
      <c r="C60" s="189"/>
      <c r="D60" s="189" t="s">
        <v>182</v>
      </c>
      <c r="E60" s="189" t="s">
        <v>183</v>
      </c>
      <c r="F60" s="189" t="s">
        <v>65</v>
      </c>
      <c r="G60" s="88" t="s">
        <v>122</v>
      </c>
      <c r="H60" s="88" t="s">
        <v>176</v>
      </c>
      <c r="I60" s="190" t="s">
        <v>101</v>
      </c>
      <c r="J60" s="180"/>
      <c r="K60" s="79">
        <v>3</v>
      </c>
      <c r="L60" s="79">
        <v>0</v>
      </c>
      <c r="M60" s="79">
        <v>18</v>
      </c>
      <c r="N60" s="89">
        <v>1</v>
      </c>
      <c r="O60" s="90">
        <v>0</v>
      </c>
      <c r="P60" s="91">
        <f>N60+O60</f>
        <v>1</v>
      </c>
      <c r="Q60" s="80">
        <f>IFERROR(P60/M60,"-")</f>
        <v>0.055555555555556</v>
      </c>
      <c r="R60" s="79">
        <v>0</v>
      </c>
      <c r="S60" s="79">
        <v>0</v>
      </c>
      <c r="T60" s="80">
        <f>IFERROR(R60/(P60),"-")</f>
        <v>0</v>
      </c>
      <c r="U60" s="186"/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1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184</v>
      </c>
      <c r="C61" s="189"/>
      <c r="D61" s="189" t="s">
        <v>185</v>
      </c>
      <c r="E61" s="189" t="s">
        <v>140</v>
      </c>
      <c r="F61" s="189" t="s">
        <v>65</v>
      </c>
      <c r="G61" s="88" t="s">
        <v>122</v>
      </c>
      <c r="H61" s="88" t="s">
        <v>176</v>
      </c>
      <c r="I61" s="191" t="s">
        <v>95</v>
      </c>
      <c r="J61" s="180"/>
      <c r="K61" s="79">
        <v>3</v>
      </c>
      <c r="L61" s="79">
        <v>0</v>
      </c>
      <c r="M61" s="79">
        <v>20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186"/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186</v>
      </c>
      <c r="C62" s="189"/>
      <c r="D62" s="189" t="s">
        <v>187</v>
      </c>
      <c r="E62" s="189" t="s">
        <v>188</v>
      </c>
      <c r="F62" s="189" t="s">
        <v>65</v>
      </c>
      <c r="G62" s="88" t="s">
        <v>122</v>
      </c>
      <c r="H62" s="88" t="s">
        <v>176</v>
      </c>
      <c r="I62" s="190" t="s">
        <v>189</v>
      </c>
      <c r="J62" s="180"/>
      <c r="K62" s="79">
        <v>7</v>
      </c>
      <c r="L62" s="79">
        <v>0</v>
      </c>
      <c r="M62" s="79">
        <v>30</v>
      </c>
      <c r="N62" s="89">
        <v>1</v>
      </c>
      <c r="O62" s="90">
        <v>0</v>
      </c>
      <c r="P62" s="91">
        <f>N62+O62</f>
        <v>1</v>
      </c>
      <c r="Q62" s="80">
        <f>IFERROR(P62/M62,"-")</f>
        <v>0.033333333333333</v>
      </c>
      <c r="R62" s="79">
        <v>1</v>
      </c>
      <c r="S62" s="79">
        <v>0</v>
      </c>
      <c r="T62" s="80">
        <f>IFERROR(R62/(P62),"-")</f>
        <v>1</v>
      </c>
      <c r="U62" s="186"/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1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190</v>
      </c>
      <c r="C63" s="189"/>
      <c r="D63" s="189" t="s">
        <v>76</v>
      </c>
      <c r="E63" s="189" t="s">
        <v>76</v>
      </c>
      <c r="F63" s="189" t="s">
        <v>77</v>
      </c>
      <c r="G63" s="88" t="s">
        <v>191</v>
      </c>
      <c r="H63" s="88"/>
      <c r="I63" s="88"/>
      <c r="J63" s="180"/>
      <c r="K63" s="79">
        <v>110</v>
      </c>
      <c r="L63" s="79">
        <v>37</v>
      </c>
      <c r="M63" s="79">
        <v>5</v>
      </c>
      <c r="N63" s="89">
        <v>7</v>
      </c>
      <c r="O63" s="90">
        <v>0</v>
      </c>
      <c r="P63" s="91">
        <f>N63+O63</f>
        <v>7</v>
      </c>
      <c r="Q63" s="80">
        <f>IFERROR(P63/M63,"-")</f>
        <v>1.4</v>
      </c>
      <c r="R63" s="79">
        <v>1</v>
      </c>
      <c r="S63" s="79">
        <v>1</v>
      </c>
      <c r="T63" s="80">
        <f>IFERROR(R63/(P63),"-")</f>
        <v>0.14285714285714</v>
      </c>
      <c r="U63" s="186"/>
      <c r="V63" s="82">
        <v>2</v>
      </c>
      <c r="W63" s="80">
        <f>IF(P63=0,"-",V63/P63)</f>
        <v>0.28571428571429</v>
      </c>
      <c r="X63" s="185">
        <v>87000</v>
      </c>
      <c r="Y63" s="186">
        <f>IFERROR(X63/P63,"-")</f>
        <v>12428.571428571</v>
      </c>
      <c r="Z63" s="186">
        <f>IFERROR(X63/V63,"-")</f>
        <v>43500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1</v>
      </c>
      <c r="AN63" s="99">
        <f>IF(P63=0,"",IF(AM63=0,"",(AM63/P63)))</f>
        <v>0.14285714285714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>
        <v>1</v>
      </c>
      <c r="AW63" s="105">
        <f>IF(P63=0,"",IF(AV63=0,"",(AV63/P63)))</f>
        <v>0.14285714285714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2</v>
      </c>
      <c r="BO63" s="118">
        <f>IF(P63=0,"",IF(BN63=0,"",(BN63/P63)))</f>
        <v>0.28571428571429</v>
      </c>
      <c r="BP63" s="119">
        <v>1</v>
      </c>
      <c r="BQ63" s="120">
        <f>IFERROR(BP63/BN63,"-")</f>
        <v>0.5</v>
      </c>
      <c r="BR63" s="121">
        <v>68000</v>
      </c>
      <c r="BS63" s="122">
        <f>IFERROR(BR63/BN63,"-")</f>
        <v>34000</v>
      </c>
      <c r="BT63" s="123"/>
      <c r="BU63" s="123"/>
      <c r="BV63" s="123">
        <v>1</v>
      </c>
      <c r="BW63" s="124">
        <v>1</v>
      </c>
      <c r="BX63" s="125">
        <f>IF(P63=0,"",IF(BW63=0,"",(BW63/P63)))</f>
        <v>0.14285714285714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2</v>
      </c>
      <c r="CG63" s="132">
        <f>IF(P63=0,"",IF(CF63=0,"",(CF63/P63)))</f>
        <v>0.28571428571429</v>
      </c>
      <c r="CH63" s="133">
        <v>1</v>
      </c>
      <c r="CI63" s="134">
        <f>IFERROR(CH63/CF63,"-")</f>
        <v>0.5</v>
      </c>
      <c r="CJ63" s="135">
        <v>19000</v>
      </c>
      <c r="CK63" s="136">
        <f>IFERROR(CJ63/CF63,"-")</f>
        <v>9500</v>
      </c>
      <c r="CL63" s="137"/>
      <c r="CM63" s="137"/>
      <c r="CN63" s="137">
        <v>1</v>
      </c>
      <c r="CO63" s="138">
        <v>2</v>
      </c>
      <c r="CP63" s="139">
        <v>87000</v>
      </c>
      <c r="CQ63" s="139">
        <v>68000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2.0208333333333</v>
      </c>
      <c r="B64" s="189" t="s">
        <v>192</v>
      </c>
      <c r="C64" s="189"/>
      <c r="D64" s="189"/>
      <c r="E64" s="189"/>
      <c r="F64" s="189" t="s">
        <v>65</v>
      </c>
      <c r="G64" s="88" t="s">
        <v>193</v>
      </c>
      <c r="H64" s="88" t="s">
        <v>194</v>
      </c>
      <c r="I64" s="88" t="s">
        <v>195</v>
      </c>
      <c r="J64" s="180">
        <v>96000</v>
      </c>
      <c r="K64" s="79">
        <v>7</v>
      </c>
      <c r="L64" s="79">
        <v>0</v>
      </c>
      <c r="M64" s="79">
        <v>107</v>
      </c>
      <c r="N64" s="89">
        <v>2</v>
      </c>
      <c r="O64" s="90">
        <v>0</v>
      </c>
      <c r="P64" s="91">
        <f>N64+O64</f>
        <v>2</v>
      </c>
      <c r="Q64" s="80">
        <f>IFERROR(P64/M64,"-")</f>
        <v>0.018691588785047</v>
      </c>
      <c r="R64" s="79">
        <v>0</v>
      </c>
      <c r="S64" s="79">
        <v>1</v>
      </c>
      <c r="T64" s="80">
        <f>IFERROR(R64/(P64),"-")</f>
        <v>0</v>
      </c>
      <c r="U64" s="186">
        <f>IFERROR(J64/SUM(N64:O65),"-")</f>
        <v>19200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SUM(X64:X65)-SUM(J64:J65)</f>
        <v>98000</v>
      </c>
      <c r="AB64" s="83">
        <f>SUM(X64:X65)/SUM(J64:J65)</f>
        <v>2.0208333333333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0.5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>
        <v>1</v>
      </c>
      <c r="AW64" s="105">
        <f>IF(P64=0,"",IF(AV64=0,"",(AV64/P64)))</f>
        <v>0.5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196</v>
      </c>
      <c r="C65" s="189"/>
      <c r="D65" s="189"/>
      <c r="E65" s="189"/>
      <c r="F65" s="189" t="s">
        <v>77</v>
      </c>
      <c r="G65" s="88"/>
      <c r="H65" s="88"/>
      <c r="I65" s="88"/>
      <c r="J65" s="180"/>
      <c r="K65" s="79">
        <v>21</v>
      </c>
      <c r="L65" s="79">
        <v>17</v>
      </c>
      <c r="M65" s="79">
        <v>9</v>
      </c>
      <c r="N65" s="89">
        <v>3</v>
      </c>
      <c r="O65" s="90">
        <v>0</v>
      </c>
      <c r="P65" s="91">
        <f>N65+O65</f>
        <v>3</v>
      </c>
      <c r="Q65" s="80">
        <f>IFERROR(P65/M65,"-")</f>
        <v>0.33333333333333</v>
      </c>
      <c r="R65" s="79">
        <v>0</v>
      </c>
      <c r="S65" s="79">
        <v>0</v>
      </c>
      <c r="T65" s="80">
        <f>IFERROR(R65/(P65),"-")</f>
        <v>0</v>
      </c>
      <c r="U65" s="186"/>
      <c r="V65" s="82">
        <v>1</v>
      </c>
      <c r="W65" s="80">
        <f>IF(P65=0,"-",V65/P65)</f>
        <v>0.33333333333333</v>
      </c>
      <c r="X65" s="185">
        <v>194000</v>
      </c>
      <c r="Y65" s="186">
        <f>IFERROR(X65/P65,"-")</f>
        <v>64666.666666667</v>
      </c>
      <c r="Z65" s="186">
        <f>IFERROR(X65/V65,"-")</f>
        <v>194000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>
        <v>1</v>
      </c>
      <c r="BQ65" s="120">
        <f>IFERROR(BP65/BN65,"-")</f>
        <v>0.5</v>
      </c>
      <c r="BR65" s="121">
        <v>194000</v>
      </c>
      <c r="BS65" s="122">
        <f>IFERROR(BR65/BN65,"-")</f>
        <v>97000</v>
      </c>
      <c r="BT65" s="123"/>
      <c r="BU65" s="123"/>
      <c r="BV65" s="123">
        <v>1</v>
      </c>
      <c r="BW65" s="124">
        <v>1</v>
      </c>
      <c r="BX65" s="125">
        <f>IF(P65=0,"",IF(BW65=0,"",(BW65/P65)))</f>
        <v>0.33333333333333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194000</v>
      </c>
      <c r="CQ65" s="139">
        <v>194000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30"/>
      <c r="B66" s="85"/>
      <c r="C66" s="86"/>
      <c r="D66" s="86"/>
      <c r="E66" s="86"/>
      <c r="F66" s="87"/>
      <c r="G66" s="88"/>
      <c r="H66" s="88"/>
      <c r="I66" s="88"/>
      <c r="J66" s="181"/>
      <c r="K66" s="34"/>
      <c r="L66" s="34"/>
      <c r="M66" s="31"/>
      <c r="N66" s="23"/>
      <c r="O66" s="23"/>
      <c r="P66" s="23"/>
      <c r="Q66" s="32"/>
      <c r="R66" s="32"/>
      <c r="S66" s="23"/>
      <c r="T66" s="32"/>
      <c r="U66" s="187"/>
      <c r="V66" s="25"/>
      <c r="W66" s="25"/>
      <c r="X66" s="187"/>
      <c r="Y66" s="187"/>
      <c r="Z66" s="187"/>
      <c r="AA66" s="187"/>
      <c r="AB66" s="33"/>
      <c r="AC66" s="57"/>
      <c r="AD66" s="61"/>
      <c r="AE66" s="62"/>
      <c r="AF66" s="61"/>
      <c r="AG66" s="65"/>
      <c r="AH66" s="66"/>
      <c r="AI66" s="67"/>
      <c r="AJ66" s="68"/>
      <c r="AK66" s="68"/>
      <c r="AL66" s="68"/>
      <c r="AM66" s="61"/>
      <c r="AN66" s="62"/>
      <c r="AO66" s="61"/>
      <c r="AP66" s="65"/>
      <c r="AQ66" s="66"/>
      <c r="AR66" s="67"/>
      <c r="AS66" s="68"/>
      <c r="AT66" s="68"/>
      <c r="AU66" s="68"/>
      <c r="AV66" s="61"/>
      <c r="AW66" s="62"/>
      <c r="AX66" s="61"/>
      <c r="AY66" s="65"/>
      <c r="AZ66" s="66"/>
      <c r="BA66" s="67"/>
      <c r="BB66" s="68"/>
      <c r="BC66" s="68"/>
      <c r="BD66" s="68"/>
      <c r="BE66" s="61"/>
      <c r="BF66" s="62"/>
      <c r="BG66" s="61"/>
      <c r="BH66" s="65"/>
      <c r="BI66" s="66"/>
      <c r="BJ66" s="67"/>
      <c r="BK66" s="68"/>
      <c r="BL66" s="68"/>
      <c r="BM66" s="68"/>
      <c r="BN66" s="63"/>
      <c r="BO66" s="64"/>
      <c r="BP66" s="61"/>
      <c r="BQ66" s="65"/>
      <c r="BR66" s="66"/>
      <c r="BS66" s="67"/>
      <c r="BT66" s="68"/>
      <c r="BU66" s="68"/>
      <c r="BV66" s="68"/>
      <c r="BW66" s="63"/>
      <c r="BX66" s="64"/>
      <c r="BY66" s="61"/>
      <c r="BZ66" s="65"/>
      <c r="CA66" s="66"/>
      <c r="CB66" s="67"/>
      <c r="CC66" s="68"/>
      <c r="CD66" s="68"/>
      <c r="CE66" s="68"/>
      <c r="CF66" s="63"/>
      <c r="CG66" s="64"/>
      <c r="CH66" s="61"/>
      <c r="CI66" s="65"/>
      <c r="CJ66" s="66"/>
      <c r="CK66" s="67"/>
      <c r="CL66" s="68"/>
      <c r="CM66" s="68"/>
      <c r="CN66" s="68"/>
      <c r="CO66" s="69"/>
      <c r="CP66" s="66"/>
      <c r="CQ66" s="66"/>
      <c r="CR66" s="66"/>
      <c r="CS66" s="70"/>
    </row>
    <row r="67" spans="1:98">
      <c r="A67" s="30"/>
      <c r="B67" s="37"/>
      <c r="C67" s="21"/>
      <c r="D67" s="21"/>
      <c r="E67" s="21"/>
      <c r="F67" s="22"/>
      <c r="G67" s="36"/>
      <c r="H67" s="36"/>
      <c r="I67" s="73"/>
      <c r="J67" s="182"/>
      <c r="K67" s="34"/>
      <c r="L67" s="34"/>
      <c r="M67" s="31"/>
      <c r="N67" s="23"/>
      <c r="O67" s="23"/>
      <c r="P67" s="23"/>
      <c r="Q67" s="32"/>
      <c r="R67" s="32"/>
      <c r="S67" s="23"/>
      <c r="T67" s="32"/>
      <c r="U67" s="187"/>
      <c r="V67" s="25"/>
      <c r="W67" s="25"/>
      <c r="X67" s="187"/>
      <c r="Y67" s="187"/>
      <c r="Z67" s="187"/>
      <c r="AA67" s="187"/>
      <c r="AB67" s="33"/>
      <c r="AC67" s="59"/>
      <c r="AD67" s="61"/>
      <c r="AE67" s="62"/>
      <c r="AF67" s="61"/>
      <c r="AG67" s="65"/>
      <c r="AH67" s="66"/>
      <c r="AI67" s="67"/>
      <c r="AJ67" s="68"/>
      <c r="AK67" s="68"/>
      <c r="AL67" s="68"/>
      <c r="AM67" s="61"/>
      <c r="AN67" s="62"/>
      <c r="AO67" s="61"/>
      <c r="AP67" s="65"/>
      <c r="AQ67" s="66"/>
      <c r="AR67" s="67"/>
      <c r="AS67" s="68"/>
      <c r="AT67" s="68"/>
      <c r="AU67" s="68"/>
      <c r="AV67" s="61"/>
      <c r="AW67" s="62"/>
      <c r="AX67" s="61"/>
      <c r="AY67" s="65"/>
      <c r="AZ67" s="66"/>
      <c r="BA67" s="67"/>
      <c r="BB67" s="68"/>
      <c r="BC67" s="68"/>
      <c r="BD67" s="68"/>
      <c r="BE67" s="61"/>
      <c r="BF67" s="62"/>
      <c r="BG67" s="61"/>
      <c r="BH67" s="65"/>
      <c r="BI67" s="66"/>
      <c r="BJ67" s="67"/>
      <c r="BK67" s="68"/>
      <c r="BL67" s="68"/>
      <c r="BM67" s="68"/>
      <c r="BN67" s="63"/>
      <c r="BO67" s="64"/>
      <c r="BP67" s="61"/>
      <c r="BQ67" s="65"/>
      <c r="BR67" s="66"/>
      <c r="BS67" s="67"/>
      <c r="BT67" s="68"/>
      <c r="BU67" s="68"/>
      <c r="BV67" s="68"/>
      <c r="BW67" s="63"/>
      <c r="BX67" s="64"/>
      <c r="BY67" s="61"/>
      <c r="BZ67" s="65"/>
      <c r="CA67" s="66"/>
      <c r="CB67" s="67"/>
      <c r="CC67" s="68"/>
      <c r="CD67" s="68"/>
      <c r="CE67" s="68"/>
      <c r="CF67" s="63"/>
      <c r="CG67" s="64"/>
      <c r="CH67" s="61"/>
      <c r="CI67" s="65"/>
      <c r="CJ67" s="66"/>
      <c r="CK67" s="67"/>
      <c r="CL67" s="68"/>
      <c r="CM67" s="68"/>
      <c r="CN67" s="68"/>
      <c r="CO67" s="69"/>
      <c r="CP67" s="66"/>
      <c r="CQ67" s="66"/>
      <c r="CR67" s="66"/>
      <c r="CS67" s="70"/>
    </row>
    <row r="68" spans="1:98">
      <c r="A68" s="19">
        <f>AB68</f>
        <v>1.8217807706697</v>
      </c>
      <c r="B68" s="39"/>
      <c r="C68" s="39"/>
      <c r="D68" s="39"/>
      <c r="E68" s="39"/>
      <c r="F68" s="39"/>
      <c r="G68" s="40" t="s">
        <v>197</v>
      </c>
      <c r="H68" s="40"/>
      <c r="I68" s="40"/>
      <c r="J68" s="183">
        <f>SUM(J6:J67)</f>
        <v>5346000</v>
      </c>
      <c r="K68" s="41">
        <f>SUM(K6:K67)</f>
        <v>1637</v>
      </c>
      <c r="L68" s="41">
        <f>SUM(L6:L67)</f>
        <v>780</v>
      </c>
      <c r="M68" s="41">
        <f>SUM(M6:M67)</f>
        <v>1993</v>
      </c>
      <c r="N68" s="41">
        <f>SUM(N6:N67)</f>
        <v>362</v>
      </c>
      <c r="O68" s="41">
        <f>SUM(O6:O67)</f>
        <v>0</v>
      </c>
      <c r="P68" s="41">
        <f>SUM(P6:P67)</f>
        <v>362</v>
      </c>
      <c r="Q68" s="42">
        <f>IFERROR(P68/M68,"-")</f>
        <v>0.18163572503763</v>
      </c>
      <c r="R68" s="76">
        <f>SUM(R6:R67)</f>
        <v>65</v>
      </c>
      <c r="S68" s="76">
        <f>SUM(S6:S67)</f>
        <v>126</v>
      </c>
      <c r="T68" s="42">
        <f>IFERROR(R68/P68,"-")</f>
        <v>0.17955801104972</v>
      </c>
      <c r="U68" s="188">
        <f>IFERROR(J68/P68,"-")</f>
        <v>14767.955801105</v>
      </c>
      <c r="V68" s="44">
        <f>SUM(V6:V67)</f>
        <v>98</v>
      </c>
      <c r="W68" s="42">
        <f>IFERROR(V68/P68,"-")</f>
        <v>0.2707182320442</v>
      </c>
      <c r="X68" s="183">
        <f>SUM(X6:X67)</f>
        <v>9739240</v>
      </c>
      <c r="Y68" s="183">
        <f>IFERROR(X68/P68,"-")</f>
        <v>26903.977900552</v>
      </c>
      <c r="Z68" s="183">
        <f>IFERROR(X68/V68,"-")</f>
        <v>99380</v>
      </c>
      <c r="AA68" s="183">
        <f>X68-J68</f>
        <v>4393240</v>
      </c>
      <c r="AB68" s="45">
        <f>X68/J68</f>
        <v>1.8217807706697</v>
      </c>
      <c r="AC68" s="58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5"/>
    <mergeCell ref="J21:J25"/>
    <mergeCell ref="U21:U25"/>
    <mergeCell ref="AA21:AA25"/>
    <mergeCell ref="AB21:AB25"/>
    <mergeCell ref="A26:A35"/>
    <mergeCell ref="J26:J35"/>
    <mergeCell ref="U26:U35"/>
    <mergeCell ref="AA26:AA35"/>
    <mergeCell ref="AB26:AB35"/>
    <mergeCell ref="A36:A39"/>
    <mergeCell ref="J36:J39"/>
    <mergeCell ref="U36:U39"/>
    <mergeCell ref="AA36:AA39"/>
    <mergeCell ref="AB36:AB39"/>
    <mergeCell ref="A40:A43"/>
    <mergeCell ref="J40:J43"/>
    <mergeCell ref="U40:U43"/>
    <mergeCell ref="AA40:AA43"/>
    <mergeCell ref="AB40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63"/>
    <mergeCell ref="J58:J63"/>
    <mergeCell ref="U58:U63"/>
    <mergeCell ref="AA58:AA63"/>
    <mergeCell ref="AB58:AB63"/>
    <mergeCell ref="A64:A65"/>
    <mergeCell ref="J64:J65"/>
    <mergeCell ref="U64:U65"/>
    <mergeCell ref="AA64:AA65"/>
    <mergeCell ref="AB64:AB6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198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0.079166666666667</v>
      </c>
      <c r="B6" s="189" t="s">
        <v>199</v>
      </c>
      <c r="C6" s="189" t="s">
        <v>200</v>
      </c>
      <c r="D6" s="189" t="s">
        <v>201</v>
      </c>
      <c r="E6" s="189" t="s">
        <v>87</v>
      </c>
      <c r="F6" s="189" t="s">
        <v>98</v>
      </c>
      <c r="G6" s="88" t="s">
        <v>202</v>
      </c>
      <c r="H6" s="88" t="s">
        <v>203</v>
      </c>
      <c r="I6" s="88" t="s">
        <v>204</v>
      </c>
      <c r="J6" s="180">
        <v>240000</v>
      </c>
      <c r="K6" s="79">
        <v>25</v>
      </c>
      <c r="L6" s="79">
        <v>0</v>
      </c>
      <c r="M6" s="79">
        <v>82</v>
      </c>
      <c r="N6" s="89">
        <v>10</v>
      </c>
      <c r="O6" s="90">
        <v>0</v>
      </c>
      <c r="P6" s="91">
        <f>N6+O6</f>
        <v>10</v>
      </c>
      <c r="Q6" s="80">
        <f>IFERROR(P6/M6,"-")</f>
        <v>0.1219512195122</v>
      </c>
      <c r="R6" s="79">
        <v>1</v>
      </c>
      <c r="S6" s="79">
        <v>4</v>
      </c>
      <c r="T6" s="80">
        <f>IFERROR(R6/(P6),"-")</f>
        <v>0.1</v>
      </c>
      <c r="U6" s="186">
        <f>IFERROR(J6/SUM(N6:O7),"-")</f>
        <v>10434.782608696</v>
      </c>
      <c r="V6" s="82">
        <v>3</v>
      </c>
      <c r="W6" s="80">
        <f>IF(P6=0,"-",V6/P6)</f>
        <v>0.3</v>
      </c>
      <c r="X6" s="185">
        <v>10000</v>
      </c>
      <c r="Y6" s="186">
        <f>IFERROR(X6/P6,"-")</f>
        <v>1000</v>
      </c>
      <c r="Z6" s="186">
        <f>IFERROR(X6/V6,"-")</f>
        <v>3333.3333333333</v>
      </c>
      <c r="AA6" s="180">
        <f>SUM(X6:X7)-SUM(J6:J7)</f>
        <v>-221000</v>
      </c>
      <c r="AB6" s="83">
        <f>SUM(X6:X7)/SUM(J6:J7)</f>
        <v>0.079166666666667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5</v>
      </c>
      <c r="BO6" s="118">
        <f>IF(P6=0,"",IF(BN6=0,"",(BN6/P6)))</f>
        <v>0.5</v>
      </c>
      <c r="BP6" s="119">
        <v>2</v>
      </c>
      <c r="BQ6" s="120">
        <f>IFERROR(BP6/BN6,"-")</f>
        <v>0.4</v>
      </c>
      <c r="BR6" s="121">
        <v>2000</v>
      </c>
      <c r="BS6" s="122">
        <f>IFERROR(BR6/BN6,"-")</f>
        <v>400</v>
      </c>
      <c r="BT6" s="123">
        <v>2</v>
      </c>
      <c r="BU6" s="123"/>
      <c r="BV6" s="123"/>
      <c r="BW6" s="124">
        <v>1</v>
      </c>
      <c r="BX6" s="125">
        <f>IF(P6=0,"",IF(BW6=0,"",(BW6/P6)))</f>
        <v>0.1</v>
      </c>
      <c r="BY6" s="126">
        <v>1</v>
      </c>
      <c r="BZ6" s="127">
        <f>IFERROR(BY6/BW6,"-")</f>
        <v>1</v>
      </c>
      <c r="CA6" s="128">
        <v>8000</v>
      </c>
      <c r="CB6" s="129">
        <f>IFERROR(CA6/BW6,"-")</f>
        <v>8000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10000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205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284</v>
      </c>
      <c r="L7" s="79">
        <v>52</v>
      </c>
      <c r="M7" s="79">
        <v>10</v>
      </c>
      <c r="N7" s="89">
        <v>13</v>
      </c>
      <c r="O7" s="90">
        <v>0</v>
      </c>
      <c r="P7" s="91">
        <f>N7+O7</f>
        <v>13</v>
      </c>
      <c r="Q7" s="80">
        <f>IFERROR(P7/M7,"-")</f>
        <v>1.3</v>
      </c>
      <c r="R7" s="79">
        <v>3</v>
      </c>
      <c r="S7" s="79">
        <v>4</v>
      </c>
      <c r="T7" s="80">
        <f>IFERROR(R7/(P7),"-")</f>
        <v>0.23076923076923</v>
      </c>
      <c r="U7" s="186"/>
      <c r="V7" s="82">
        <v>3</v>
      </c>
      <c r="W7" s="80">
        <f>IF(P7=0,"-",V7/P7)</f>
        <v>0.23076923076923</v>
      </c>
      <c r="X7" s="185">
        <v>9000</v>
      </c>
      <c r="Y7" s="186">
        <f>IFERROR(X7/P7,"-")</f>
        <v>692.30769230769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0.15384615384615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7</v>
      </c>
      <c r="BO7" s="118">
        <f>IF(P7=0,"",IF(BN7=0,"",(BN7/P7)))</f>
        <v>0.53846153846154</v>
      </c>
      <c r="BP7" s="119">
        <v>2</v>
      </c>
      <c r="BQ7" s="120">
        <f>IFERROR(BP7/BN7,"-")</f>
        <v>0.28571428571429</v>
      </c>
      <c r="BR7" s="121">
        <v>6000</v>
      </c>
      <c r="BS7" s="122">
        <f>IFERROR(BR7/BN7,"-")</f>
        <v>857.14285714286</v>
      </c>
      <c r="BT7" s="123">
        <v>2</v>
      </c>
      <c r="BU7" s="123"/>
      <c r="BV7" s="123"/>
      <c r="BW7" s="124">
        <v>3</v>
      </c>
      <c r="BX7" s="125">
        <f>IF(P7=0,"",IF(BW7=0,"",(BW7/P7)))</f>
        <v>0.23076923076923</v>
      </c>
      <c r="BY7" s="126">
        <v>1</v>
      </c>
      <c r="BZ7" s="127">
        <f>IFERROR(BY7/BW7,"-")</f>
        <v>0.33333333333333</v>
      </c>
      <c r="CA7" s="128">
        <v>3000</v>
      </c>
      <c r="CB7" s="129">
        <f>IFERROR(CA7/BW7,"-")</f>
        <v>1000</v>
      </c>
      <c r="CC7" s="130">
        <v>1</v>
      </c>
      <c r="CD7" s="130"/>
      <c r="CE7" s="130"/>
      <c r="CF7" s="131">
        <v>1</v>
      </c>
      <c r="CG7" s="132">
        <f>IF(P7=0,"",IF(CF7=0,"",(CF7/P7)))</f>
        <v>0.076923076923077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9000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3.2426470588235</v>
      </c>
      <c r="B8" s="189" t="s">
        <v>206</v>
      </c>
      <c r="C8" s="189" t="s">
        <v>207</v>
      </c>
      <c r="D8" s="189" t="s">
        <v>201</v>
      </c>
      <c r="E8" s="189" t="s">
        <v>64</v>
      </c>
      <c r="F8" s="189" t="s">
        <v>98</v>
      </c>
      <c r="G8" s="88" t="s">
        <v>208</v>
      </c>
      <c r="H8" s="88" t="s">
        <v>203</v>
      </c>
      <c r="I8" s="88" t="s">
        <v>209</v>
      </c>
      <c r="J8" s="180">
        <v>408000</v>
      </c>
      <c r="K8" s="79">
        <v>52</v>
      </c>
      <c r="L8" s="79">
        <v>0</v>
      </c>
      <c r="M8" s="79">
        <v>172</v>
      </c>
      <c r="N8" s="89">
        <v>24</v>
      </c>
      <c r="O8" s="90">
        <v>0</v>
      </c>
      <c r="P8" s="91">
        <f>N8+O8</f>
        <v>24</v>
      </c>
      <c r="Q8" s="80">
        <f>IFERROR(P8/M8,"-")</f>
        <v>0.13953488372093</v>
      </c>
      <c r="R8" s="79">
        <v>2</v>
      </c>
      <c r="S8" s="79">
        <v>11</v>
      </c>
      <c r="T8" s="80">
        <f>IFERROR(R8/(P8),"-")</f>
        <v>0.083333333333333</v>
      </c>
      <c r="U8" s="186">
        <f>IFERROR(J8/SUM(N8:O9),"-")</f>
        <v>8326.5306122449</v>
      </c>
      <c r="V8" s="82">
        <v>5</v>
      </c>
      <c r="W8" s="80">
        <f>IF(P8=0,"-",V8/P8)</f>
        <v>0.20833333333333</v>
      </c>
      <c r="X8" s="185">
        <v>210000</v>
      </c>
      <c r="Y8" s="186">
        <f>IFERROR(X8/P8,"-")</f>
        <v>8750</v>
      </c>
      <c r="Z8" s="186">
        <f>IFERROR(X8/V8,"-")</f>
        <v>42000</v>
      </c>
      <c r="AA8" s="180">
        <f>SUM(X8:X9)-SUM(J8:J9)</f>
        <v>915000</v>
      </c>
      <c r="AB8" s="83">
        <f>SUM(X8:X9)/SUM(J8:J9)</f>
        <v>3.2426470588235</v>
      </c>
      <c r="AC8" s="77"/>
      <c r="AD8" s="92">
        <v>1</v>
      </c>
      <c r="AE8" s="93">
        <f>IF(P8=0,"",IF(AD8=0,"",(AD8/P8)))</f>
        <v>0.041666666666667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0.083333333333333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0.29166666666667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8</v>
      </c>
      <c r="BO8" s="118">
        <f>IF(P8=0,"",IF(BN8=0,"",(BN8/P8)))</f>
        <v>0.33333333333333</v>
      </c>
      <c r="BP8" s="119">
        <v>3</v>
      </c>
      <c r="BQ8" s="120">
        <f>IFERROR(BP8/BN8,"-")</f>
        <v>0.375</v>
      </c>
      <c r="BR8" s="121">
        <v>27000</v>
      </c>
      <c r="BS8" s="122">
        <f>IFERROR(BR8/BN8,"-")</f>
        <v>3375</v>
      </c>
      <c r="BT8" s="123">
        <v>1</v>
      </c>
      <c r="BU8" s="123"/>
      <c r="BV8" s="123">
        <v>2</v>
      </c>
      <c r="BW8" s="124">
        <v>1</v>
      </c>
      <c r="BX8" s="125">
        <f>IF(P8=0,"",IF(BW8=0,"",(BW8/P8)))</f>
        <v>0.041666666666667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>
        <v>1</v>
      </c>
      <c r="CG8" s="132">
        <f>IF(P8=0,"",IF(CF8=0,"",(CF8/P8)))</f>
        <v>0.041666666666667</v>
      </c>
      <c r="CH8" s="133">
        <v>1</v>
      </c>
      <c r="CI8" s="134">
        <f>IFERROR(CH8/CF8,"-")</f>
        <v>1</v>
      </c>
      <c r="CJ8" s="135">
        <v>180000</v>
      </c>
      <c r="CK8" s="136">
        <f>IFERROR(CJ8/CF8,"-")</f>
        <v>180000</v>
      </c>
      <c r="CL8" s="137"/>
      <c r="CM8" s="137"/>
      <c r="CN8" s="137">
        <v>1</v>
      </c>
      <c r="CO8" s="138">
        <v>5</v>
      </c>
      <c r="CP8" s="139">
        <v>210000</v>
      </c>
      <c r="CQ8" s="139">
        <v>180000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210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107</v>
      </c>
      <c r="L9" s="79">
        <v>70</v>
      </c>
      <c r="M9" s="79">
        <v>31</v>
      </c>
      <c r="N9" s="89">
        <v>24</v>
      </c>
      <c r="O9" s="90">
        <v>1</v>
      </c>
      <c r="P9" s="91">
        <f>N9+O9</f>
        <v>25</v>
      </c>
      <c r="Q9" s="80">
        <f>IFERROR(P9/M9,"-")</f>
        <v>0.80645161290323</v>
      </c>
      <c r="R9" s="79">
        <v>3</v>
      </c>
      <c r="S9" s="79">
        <v>7</v>
      </c>
      <c r="T9" s="80">
        <f>IFERROR(R9/(P9),"-")</f>
        <v>0.12</v>
      </c>
      <c r="U9" s="186"/>
      <c r="V9" s="82">
        <v>6</v>
      </c>
      <c r="W9" s="80">
        <f>IF(P9=0,"-",V9/P9)</f>
        <v>0.24</v>
      </c>
      <c r="X9" s="185">
        <v>1113000</v>
      </c>
      <c r="Y9" s="186">
        <f>IFERROR(X9/P9,"-")</f>
        <v>44520</v>
      </c>
      <c r="Z9" s="186">
        <f>IFERROR(X9/V9,"-")</f>
        <v>185500</v>
      </c>
      <c r="AA9" s="180"/>
      <c r="AB9" s="83"/>
      <c r="AC9" s="77"/>
      <c r="AD9" s="92">
        <v>2</v>
      </c>
      <c r="AE9" s="93">
        <f>IF(P9=0,"",IF(AD9=0,"",(AD9/P9)))</f>
        <v>0.08</v>
      </c>
      <c r="AF9" s="92">
        <v>1</v>
      </c>
      <c r="AG9" s="94">
        <f>IFERROR(AF9/AD9,"-")</f>
        <v>0.5</v>
      </c>
      <c r="AH9" s="95">
        <v>10000</v>
      </c>
      <c r="AI9" s="96">
        <f>IFERROR(AH9/AD9,"-")</f>
        <v>5000</v>
      </c>
      <c r="AJ9" s="97"/>
      <c r="AK9" s="97">
        <v>1</v>
      </c>
      <c r="AL9" s="97"/>
      <c r="AM9" s="98">
        <v>3</v>
      </c>
      <c r="AN9" s="99">
        <f>IF(P9=0,"",IF(AM9=0,"",(AM9/P9)))</f>
        <v>0.12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0.28</v>
      </c>
      <c r="BG9" s="110">
        <v>1</v>
      </c>
      <c r="BH9" s="112">
        <f>IFERROR(BG9/BE9,"-")</f>
        <v>0.14285714285714</v>
      </c>
      <c r="BI9" s="113">
        <v>8000</v>
      </c>
      <c r="BJ9" s="114">
        <f>IFERROR(BI9/BE9,"-")</f>
        <v>1142.8571428571</v>
      </c>
      <c r="BK9" s="115"/>
      <c r="BL9" s="115">
        <v>1</v>
      </c>
      <c r="BM9" s="115"/>
      <c r="BN9" s="117">
        <v>7</v>
      </c>
      <c r="BO9" s="118">
        <f>IF(P9=0,"",IF(BN9=0,"",(BN9/P9)))</f>
        <v>0.28</v>
      </c>
      <c r="BP9" s="119">
        <v>1</v>
      </c>
      <c r="BQ9" s="120">
        <f>IFERROR(BP9/BN9,"-")</f>
        <v>0.14285714285714</v>
      </c>
      <c r="BR9" s="121">
        <v>730000</v>
      </c>
      <c r="BS9" s="122">
        <f>IFERROR(BR9/BN9,"-")</f>
        <v>104285.71428571</v>
      </c>
      <c r="BT9" s="123"/>
      <c r="BU9" s="123"/>
      <c r="BV9" s="123">
        <v>1</v>
      </c>
      <c r="BW9" s="124">
        <v>4</v>
      </c>
      <c r="BX9" s="125">
        <f>IF(P9=0,"",IF(BW9=0,"",(BW9/P9)))</f>
        <v>0.16</v>
      </c>
      <c r="BY9" s="126">
        <v>2</v>
      </c>
      <c r="BZ9" s="127">
        <f>IFERROR(BY9/BW9,"-")</f>
        <v>0.5</v>
      </c>
      <c r="CA9" s="128">
        <v>26000</v>
      </c>
      <c r="CB9" s="129">
        <f>IFERROR(CA9/BW9,"-")</f>
        <v>6500</v>
      </c>
      <c r="CC9" s="130"/>
      <c r="CD9" s="130"/>
      <c r="CE9" s="130">
        <v>2</v>
      </c>
      <c r="CF9" s="131">
        <v>1</v>
      </c>
      <c r="CG9" s="132">
        <f>IF(P9=0,"",IF(CF9=0,"",(CF9/P9)))</f>
        <v>0.04</v>
      </c>
      <c r="CH9" s="133">
        <v>1</v>
      </c>
      <c r="CI9" s="134">
        <f>IFERROR(CH9/CF9,"-")</f>
        <v>1</v>
      </c>
      <c r="CJ9" s="135">
        <v>339000</v>
      </c>
      <c r="CK9" s="136">
        <f>IFERROR(CJ9/CF9,"-")</f>
        <v>339000</v>
      </c>
      <c r="CL9" s="137"/>
      <c r="CM9" s="137"/>
      <c r="CN9" s="137">
        <v>1</v>
      </c>
      <c r="CO9" s="138">
        <v>6</v>
      </c>
      <c r="CP9" s="139">
        <v>1113000</v>
      </c>
      <c r="CQ9" s="139">
        <v>730000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0.22380952380952</v>
      </c>
      <c r="B10" s="189" t="s">
        <v>211</v>
      </c>
      <c r="C10" s="189" t="s">
        <v>212</v>
      </c>
      <c r="D10" s="189"/>
      <c r="E10" s="189" t="s">
        <v>213</v>
      </c>
      <c r="F10" s="189" t="s">
        <v>98</v>
      </c>
      <c r="G10" s="88" t="s">
        <v>214</v>
      </c>
      <c r="H10" s="88" t="s">
        <v>215</v>
      </c>
      <c r="I10" s="191" t="s">
        <v>95</v>
      </c>
      <c r="J10" s="180">
        <v>210000</v>
      </c>
      <c r="K10" s="79">
        <v>7</v>
      </c>
      <c r="L10" s="79">
        <v>0</v>
      </c>
      <c r="M10" s="79">
        <v>49</v>
      </c>
      <c r="N10" s="89">
        <v>3</v>
      </c>
      <c r="O10" s="90">
        <v>0</v>
      </c>
      <c r="P10" s="91">
        <f>N10+O10</f>
        <v>3</v>
      </c>
      <c r="Q10" s="80">
        <f>IFERROR(P10/M10,"-")</f>
        <v>0.061224489795918</v>
      </c>
      <c r="R10" s="79">
        <v>1</v>
      </c>
      <c r="S10" s="79">
        <v>1</v>
      </c>
      <c r="T10" s="80">
        <f>IFERROR(R10/(P10),"-")</f>
        <v>0.33333333333333</v>
      </c>
      <c r="U10" s="186">
        <f>IFERROR(J10/SUM(N10:O13),"-")</f>
        <v>14000</v>
      </c>
      <c r="V10" s="82">
        <v>1</v>
      </c>
      <c r="W10" s="80">
        <f>IF(P10=0,"-",V10/P10)</f>
        <v>0.33333333333333</v>
      </c>
      <c r="X10" s="185">
        <v>3000</v>
      </c>
      <c r="Y10" s="186">
        <f>IFERROR(X10/P10,"-")</f>
        <v>1000</v>
      </c>
      <c r="Z10" s="186">
        <f>IFERROR(X10/V10,"-")</f>
        <v>3000</v>
      </c>
      <c r="AA10" s="180">
        <f>SUM(X10:X13)-SUM(J10:J13)</f>
        <v>-163000</v>
      </c>
      <c r="AB10" s="83">
        <f>SUM(X10:X13)/SUM(J10:J13)</f>
        <v>0.22380952380952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>
        <v>1</v>
      </c>
      <c r="BQ10" s="120">
        <f>IFERROR(BP10/BN10,"-")</f>
        <v>1</v>
      </c>
      <c r="BR10" s="121">
        <v>3000</v>
      </c>
      <c r="BS10" s="122">
        <f>IFERROR(BR10/BN10,"-")</f>
        <v>3000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216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101</v>
      </c>
      <c r="L11" s="79">
        <v>36</v>
      </c>
      <c r="M11" s="79">
        <v>1</v>
      </c>
      <c r="N11" s="89">
        <v>8</v>
      </c>
      <c r="O11" s="90">
        <v>0</v>
      </c>
      <c r="P11" s="91">
        <f>N11+O11</f>
        <v>8</v>
      </c>
      <c r="Q11" s="80">
        <f>IFERROR(P11/M11,"-")</f>
        <v>8</v>
      </c>
      <c r="R11" s="79">
        <v>2</v>
      </c>
      <c r="S11" s="79">
        <v>2</v>
      </c>
      <c r="T11" s="80">
        <f>IFERROR(R11/(P11),"-")</f>
        <v>0.25</v>
      </c>
      <c r="U11" s="186"/>
      <c r="V11" s="82">
        <v>2</v>
      </c>
      <c r="W11" s="80">
        <f>IF(P11=0,"-",V11/P11)</f>
        <v>0.25</v>
      </c>
      <c r="X11" s="185">
        <v>44000</v>
      </c>
      <c r="Y11" s="186">
        <f>IFERROR(X11/P11,"-")</f>
        <v>5500</v>
      </c>
      <c r="Z11" s="186">
        <f>IFERROR(X11/V11,"-")</f>
        <v>22000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0.375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0.125</v>
      </c>
      <c r="BP11" s="119">
        <v>1</v>
      </c>
      <c r="BQ11" s="120">
        <f>IFERROR(BP11/BN11,"-")</f>
        <v>1</v>
      </c>
      <c r="BR11" s="121">
        <v>4000</v>
      </c>
      <c r="BS11" s="122">
        <f>IFERROR(BR11/BN11,"-")</f>
        <v>4000</v>
      </c>
      <c r="BT11" s="123"/>
      <c r="BU11" s="123">
        <v>1</v>
      </c>
      <c r="BV11" s="123"/>
      <c r="BW11" s="124">
        <v>2</v>
      </c>
      <c r="BX11" s="125">
        <f>IF(P11=0,"",IF(BW11=0,"",(BW11/P11)))</f>
        <v>0.25</v>
      </c>
      <c r="BY11" s="126">
        <v>1</v>
      </c>
      <c r="BZ11" s="127">
        <f>IFERROR(BY11/BW11,"-")</f>
        <v>0.5</v>
      </c>
      <c r="CA11" s="128">
        <v>40000</v>
      </c>
      <c r="CB11" s="129">
        <f>IFERROR(CA11/BW11,"-")</f>
        <v>20000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44000</v>
      </c>
      <c r="CQ11" s="139">
        <v>40000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217</v>
      </c>
      <c r="C12" s="189" t="s">
        <v>212</v>
      </c>
      <c r="D12" s="189"/>
      <c r="E12" s="189" t="s">
        <v>218</v>
      </c>
      <c r="F12" s="189" t="s">
        <v>98</v>
      </c>
      <c r="G12" s="88" t="s">
        <v>214</v>
      </c>
      <c r="H12" s="88" t="s">
        <v>215</v>
      </c>
      <c r="I12" s="88"/>
      <c r="J12" s="180"/>
      <c r="K12" s="79">
        <v>3</v>
      </c>
      <c r="L12" s="79">
        <v>0</v>
      </c>
      <c r="M12" s="79">
        <v>37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219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39</v>
      </c>
      <c r="L13" s="79">
        <v>21</v>
      </c>
      <c r="M13" s="79">
        <v>6</v>
      </c>
      <c r="N13" s="89">
        <v>3</v>
      </c>
      <c r="O13" s="90">
        <v>1</v>
      </c>
      <c r="P13" s="91">
        <f>N13+O13</f>
        <v>4</v>
      </c>
      <c r="Q13" s="80">
        <f>IFERROR(P13/M13,"-")</f>
        <v>0.66666666666667</v>
      </c>
      <c r="R13" s="79">
        <v>0</v>
      </c>
      <c r="S13" s="79">
        <v>2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0.29166666666667</v>
      </c>
      <c r="B14" s="189" t="s">
        <v>220</v>
      </c>
      <c r="C14" s="189" t="s">
        <v>221</v>
      </c>
      <c r="D14" s="189" t="s">
        <v>222</v>
      </c>
      <c r="E14" s="189"/>
      <c r="F14" s="189" t="s">
        <v>223</v>
      </c>
      <c r="G14" s="88" t="s">
        <v>224</v>
      </c>
      <c r="H14" s="88" t="s">
        <v>225</v>
      </c>
      <c r="I14" s="88" t="s">
        <v>226</v>
      </c>
      <c r="J14" s="180">
        <v>48000</v>
      </c>
      <c r="K14" s="79">
        <v>5</v>
      </c>
      <c r="L14" s="79">
        <v>0</v>
      </c>
      <c r="M14" s="79">
        <v>14</v>
      </c>
      <c r="N14" s="89">
        <v>1</v>
      </c>
      <c r="O14" s="90">
        <v>0</v>
      </c>
      <c r="P14" s="91">
        <f>N14+O14</f>
        <v>1</v>
      </c>
      <c r="Q14" s="80">
        <f>IFERROR(P14/M14,"-")</f>
        <v>0.071428571428571</v>
      </c>
      <c r="R14" s="79">
        <v>0</v>
      </c>
      <c r="S14" s="79">
        <v>0</v>
      </c>
      <c r="T14" s="80">
        <f>IFERROR(R14/(P14),"-")</f>
        <v>0</v>
      </c>
      <c r="U14" s="186">
        <f>IFERROR(J14/SUM(N14:O15),"-")</f>
        <v>6857.1428571429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-34000</v>
      </c>
      <c r="AB14" s="83">
        <f>SUM(X14:X15)/SUM(J14:J15)</f>
        <v>0.29166666666667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227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17</v>
      </c>
      <c r="L15" s="79">
        <v>16</v>
      </c>
      <c r="M15" s="79">
        <v>7</v>
      </c>
      <c r="N15" s="89">
        <v>6</v>
      </c>
      <c r="O15" s="90">
        <v>0</v>
      </c>
      <c r="P15" s="91">
        <f>N15+O15</f>
        <v>6</v>
      </c>
      <c r="Q15" s="80">
        <f>IFERROR(P15/M15,"-")</f>
        <v>0.85714285714286</v>
      </c>
      <c r="R15" s="79">
        <v>1</v>
      </c>
      <c r="S15" s="79">
        <v>2</v>
      </c>
      <c r="T15" s="80">
        <f>IFERROR(R15/(P15),"-")</f>
        <v>0.16666666666667</v>
      </c>
      <c r="U15" s="186"/>
      <c r="V15" s="82">
        <v>1</v>
      </c>
      <c r="W15" s="80">
        <f>IF(P15=0,"-",V15/P15)</f>
        <v>0.16666666666667</v>
      </c>
      <c r="X15" s="185">
        <v>14000</v>
      </c>
      <c r="Y15" s="186">
        <f>IFERROR(X15/P15,"-")</f>
        <v>2333.3333333333</v>
      </c>
      <c r="Z15" s="186">
        <f>IFERROR(X15/V15,"-")</f>
        <v>14000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0.16666666666667</v>
      </c>
      <c r="AO15" s="98">
        <v>1</v>
      </c>
      <c r="AP15" s="100">
        <f>IFERROR(AO15/AM15,"-")</f>
        <v>1</v>
      </c>
      <c r="AQ15" s="101">
        <v>14000</v>
      </c>
      <c r="AR15" s="102">
        <f>IFERROR(AQ15/AM15,"-")</f>
        <v>14000</v>
      </c>
      <c r="AS15" s="103"/>
      <c r="AT15" s="103"/>
      <c r="AU15" s="103">
        <v>1</v>
      </c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14000</v>
      </c>
      <c r="CQ15" s="139">
        <v>14000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1.6282051282051</v>
      </c>
      <c r="B16" s="189" t="s">
        <v>228</v>
      </c>
      <c r="C16" s="189" t="s">
        <v>229</v>
      </c>
      <c r="D16" s="189" t="s">
        <v>230</v>
      </c>
      <c r="E16" s="189"/>
      <c r="F16" s="189" t="s">
        <v>223</v>
      </c>
      <c r="G16" s="88" t="s">
        <v>231</v>
      </c>
      <c r="H16" s="88" t="s">
        <v>232</v>
      </c>
      <c r="I16" s="88" t="s">
        <v>233</v>
      </c>
      <c r="J16" s="180">
        <v>78000</v>
      </c>
      <c r="K16" s="79">
        <v>9</v>
      </c>
      <c r="L16" s="79">
        <v>0</v>
      </c>
      <c r="M16" s="79">
        <v>22</v>
      </c>
      <c r="N16" s="89">
        <v>6</v>
      </c>
      <c r="O16" s="90">
        <v>0</v>
      </c>
      <c r="P16" s="91">
        <f>N16+O16</f>
        <v>6</v>
      </c>
      <c r="Q16" s="80">
        <f>IFERROR(P16/M16,"-")</f>
        <v>0.27272727272727</v>
      </c>
      <c r="R16" s="79">
        <v>1</v>
      </c>
      <c r="S16" s="79">
        <v>1</v>
      </c>
      <c r="T16" s="80">
        <f>IFERROR(R16/(P16),"-")</f>
        <v>0.16666666666667</v>
      </c>
      <c r="U16" s="186">
        <f>IFERROR(J16/SUM(N16:O17),"-")</f>
        <v>4105.2631578947</v>
      </c>
      <c r="V16" s="82">
        <v>2</v>
      </c>
      <c r="W16" s="80">
        <f>IF(P16=0,"-",V16/P16)</f>
        <v>0.33333333333333</v>
      </c>
      <c r="X16" s="185">
        <v>65000</v>
      </c>
      <c r="Y16" s="186">
        <f>IFERROR(X16/P16,"-")</f>
        <v>10833.333333333</v>
      </c>
      <c r="Z16" s="186">
        <f>IFERROR(X16/V16,"-")</f>
        <v>32500</v>
      </c>
      <c r="AA16" s="180">
        <f>SUM(X16:X17)-SUM(J16:J17)</f>
        <v>49000</v>
      </c>
      <c r="AB16" s="83">
        <f>SUM(X16:X17)/SUM(J16:J17)</f>
        <v>1.6282051282051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0.66666666666667</v>
      </c>
      <c r="BP16" s="119">
        <v>2</v>
      </c>
      <c r="BQ16" s="120">
        <f>IFERROR(BP16/BN16,"-")</f>
        <v>0.5</v>
      </c>
      <c r="BR16" s="121">
        <v>65000</v>
      </c>
      <c r="BS16" s="122">
        <f>IFERROR(BR16/BN16,"-")</f>
        <v>16250</v>
      </c>
      <c r="BT16" s="123"/>
      <c r="BU16" s="123">
        <v>1</v>
      </c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65000</v>
      </c>
      <c r="CQ16" s="139">
        <v>55000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234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36</v>
      </c>
      <c r="L17" s="79">
        <v>23</v>
      </c>
      <c r="M17" s="79">
        <v>7</v>
      </c>
      <c r="N17" s="89">
        <v>13</v>
      </c>
      <c r="O17" s="90">
        <v>0</v>
      </c>
      <c r="P17" s="91">
        <f>N17+O17</f>
        <v>13</v>
      </c>
      <c r="Q17" s="80">
        <f>IFERROR(P17/M17,"-")</f>
        <v>1.8571428571429</v>
      </c>
      <c r="R17" s="79">
        <v>0</v>
      </c>
      <c r="S17" s="79">
        <v>4</v>
      </c>
      <c r="T17" s="80">
        <f>IFERROR(R17/(P17),"-")</f>
        <v>0</v>
      </c>
      <c r="U17" s="186"/>
      <c r="V17" s="82">
        <v>1</v>
      </c>
      <c r="W17" s="80">
        <f>IF(P17=0,"-",V17/P17)</f>
        <v>0.076923076923077</v>
      </c>
      <c r="X17" s="185">
        <v>62000</v>
      </c>
      <c r="Y17" s="186">
        <f>IFERROR(X17/P17,"-")</f>
        <v>4769.2307692308</v>
      </c>
      <c r="Z17" s="186">
        <f>IFERROR(X17/V17,"-")</f>
        <v>62000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0.15384615384615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0.23076923076923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0.38461538461538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0.23076923076923</v>
      </c>
      <c r="BY17" s="126">
        <v>1</v>
      </c>
      <c r="BZ17" s="127">
        <f>IFERROR(BY17/BW17,"-")</f>
        <v>0.33333333333333</v>
      </c>
      <c r="CA17" s="128">
        <v>62000</v>
      </c>
      <c r="CB17" s="129">
        <f>IFERROR(CA17/BW17,"-")</f>
        <v>20666.666666667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62000</v>
      </c>
      <c r="CQ17" s="139">
        <v>62000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1.5548780487805</v>
      </c>
      <c r="B20" s="39"/>
      <c r="C20" s="39"/>
      <c r="D20" s="39"/>
      <c r="E20" s="39"/>
      <c r="F20" s="39"/>
      <c r="G20" s="40" t="s">
        <v>235</v>
      </c>
      <c r="H20" s="40"/>
      <c r="I20" s="40"/>
      <c r="J20" s="183">
        <f>SUM(J6:J19)</f>
        <v>984000</v>
      </c>
      <c r="K20" s="41">
        <f>SUM(K6:K19)</f>
        <v>685</v>
      </c>
      <c r="L20" s="41">
        <f>SUM(L6:L19)</f>
        <v>218</v>
      </c>
      <c r="M20" s="41">
        <f>SUM(M6:M19)</f>
        <v>438</v>
      </c>
      <c r="N20" s="41">
        <f>SUM(N6:N19)</f>
        <v>111</v>
      </c>
      <c r="O20" s="41">
        <f>SUM(O6:O19)</f>
        <v>2</v>
      </c>
      <c r="P20" s="41">
        <f>SUM(P6:P19)</f>
        <v>113</v>
      </c>
      <c r="Q20" s="42">
        <f>IFERROR(P20/M20,"-")</f>
        <v>0.25799086757991</v>
      </c>
      <c r="R20" s="76">
        <f>SUM(R6:R19)</f>
        <v>14</v>
      </c>
      <c r="S20" s="76">
        <f>SUM(S6:S19)</f>
        <v>38</v>
      </c>
      <c r="T20" s="42">
        <f>IFERROR(R20/P20,"-")</f>
        <v>0.12389380530973</v>
      </c>
      <c r="U20" s="188">
        <f>IFERROR(J20/P20,"-")</f>
        <v>8707.9646017699</v>
      </c>
      <c r="V20" s="44">
        <f>SUM(V6:V19)</f>
        <v>24</v>
      </c>
      <c r="W20" s="42">
        <f>IFERROR(V20/P20,"-")</f>
        <v>0.21238938053097</v>
      </c>
      <c r="X20" s="183">
        <f>SUM(X6:X19)</f>
        <v>1530000</v>
      </c>
      <c r="Y20" s="183">
        <f>IFERROR(X20/P20,"-")</f>
        <v>13539.82300885</v>
      </c>
      <c r="Z20" s="183">
        <f>IFERROR(X20/V20,"-")</f>
        <v>63750</v>
      </c>
      <c r="AA20" s="183">
        <f>X20-J20</f>
        <v>546000</v>
      </c>
      <c r="AB20" s="45">
        <f>X20/J20</f>
        <v>1.5548780487805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4.8333333333333</v>
      </c>
      <c r="B6" s="189" t="s">
        <v>237</v>
      </c>
      <c r="C6" s="189" t="s">
        <v>238</v>
      </c>
      <c r="D6" s="189" t="s">
        <v>239</v>
      </c>
      <c r="E6" s="189" t="s">
        <v>240</v>
      </c>
      <c r="F6" s="189" t="s">
        <v>241</v>
      </c>
      <c r="G6" s="88" t="s">
        <v>242</v>
      </c>
      <c r="H6" s="88" t="s">
        <v>243</v>
      </c>
      <c r="I6" s="88" t="s">
        <v>244</v>
      </c>
      <c r="J6" s="180">
        <v>90000</v>
      </c>
      <c r="K6" s="79">
        <v>11</v>
      </c>
      <c r="L6" s="79">
        <v>0</v>
      </c>
      <c r="M6" s="79">
        <v>76</v>
      </c>
      <c r="N6" s="89">
        <v>4</v>
      </c>
      <c r="O6" s="90">
        <v>0</v>
      </c>
      <c r="P6" s="91">
        <f>N6+O6</f>
        <v>4</v>
      </c>
      <c r="Q6" s="80">
        <f>IFERROR(P6/M6,"-")</f>
        <v>0.052631578947368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2432.4324324324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345000</v>
      </c>
      <c r="AB6" s="83">
        <f>SUM(X6:X7)/SUM(J6:J7)</f>
        <v>4.8333333333333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245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130</v>
      </c>
      <c r="L7" s="79">
        <v>90</v>
      </c>
      <c r="M7" s="79">
        <v>21</v>
      </c>
      <c r="N7" s="89">
        <v>33</v>
      </c>
      <c r="O7" s="90">
        <v>0</v>
      </c>
      <c r="P7" s="91">
        <f>N7+O7</f>
        <v>33</v>
      </c>
      <c r="Q7" s="80">
        <f>IFERROR(P7/M7,"-")</f>
        <v>1.5714285714286</v>
      </c>
      <c r="R7" s="79">
        <v>1</v>
      </c>
      <c r="S7" s="79">
        <v>8</v>
      </c>
      <c r="T7" s="80">
        <f>IFERROR(R7/(P7),"-")</f>
        <v>0.03030303030303</v>
      </c>
      <c r="U7" s="186"/>
      <c r="V7" s="82">
        <v>1</v>
      </c>
      <c r="W7" s="80">
        <f>IF(P7=0,"-",V7/P7)</f>
        <v>0.03030303030303</v>
      </c>
      <c r="X7" s="185">
        <v>435000</v>
      </c>
      <c r="Y7" s="186">
        <f>IFERROR(X7/P7,"-")</f>
        <v>13181.818181818</v>
      </c>
      <c r="Z7" s="186">
        <f>IFERROR(X7/V7,"-")</f>
        <v>435000</v>
      </c>
      <c r="AA7" s="180"/>
      <c r="AB7" s="83"/>
      <c r="AC7" s="77"/>
      <c r="AD7" s="92">
        <v>7</v>
      </c>
      <c r="AE7" s="93">
        <f>IF(P7=0,"",IF(AD7=0,"",(AD7/P7)))</f>
        <v>0.21212121212121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0.12121212121212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0.27272727272727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0.18181818181818</v>
      </c>
      <c r="BP7" s="119">
        <v>1</v>
      </c>
      <c r="BQ7" s="120">
        <f>IFERROR(BP7/BN7,"-")</f>
        <v>0.16666666666667</v>
      </c>
      <c r="BR7" s="121">
        <v>435000</v>
      </c>
      <c r="BS7" s="122">
        <f>IFERROR(BR7/BN7,"-")</f>
        <v>72500</v>
      </c>
      <c r="BT7" s="123"/>
      <c r="BU7" s="123"/>
      <c r="BV7" s="123">
        <v>1</v>
      </c>
      <c r="BW7" s="124">
        <v>2</v>
      </c>
      <c r="BX7" s="125">
        <f>IF(P7=0,"",IF(BW7=0,"",(BW7/P7)))</f>
        <v>0.060606060606061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0.060606060606061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435000</v>
      </c>
      <c r="CQ7" s="139">
        <v>435000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189" t="s">
        <v>246</v>
      </c>
      <c r="C8" s="189" t="s">
        <v>247</v>
      </c>
      <c r="D8" s="189" t="s">
        <v>239</v>
      </c>
      <c r="E8" s="189" t="s">
        <v>248</v>
      </c>
      <c r="F8" s="189" t="s">
        <v>241</v>
      </c>
      <c r="G8" s="88" t="s">
        <v>249</v>
      </c>
      <c r="H8" s="88" t="s">
        <v>250</v>
      </c>
      <c r="I8" s="88" t="s">
        <v>233</v>
      </c>
      <c r="J8" s="180">
        <v>96000</v>
      </c>
      <c r="K8" s="79">
        <v>9</v>
      </c>
      <c r="L8" s="79">
        <v>0</v>
      </c>
      <c r="M8" s="79">
        <v>63</v>
      </c>
      <c r="N8" s="89">
        <v>4</v>
      </c>
      <c r="O8" s="90">
        <v>0</v>
      </c>
      <c r="P8" s="91">
        <f>N8+O8</f>
        <v>4</v>
      </c>
      <c r="Q8" s="80">
        <f>IFERROR(P8/M8,"-")</f>
        <v>0.063492063492063</v>
      </c>
      <c r="R8" s="79">
        <v>0</v>
      </c>
      <c r="S8" s="79">
        <v>3</v>
      </c>
      <c r="T8" s="80">
        <f>IFERROR(R8/(P8),"-")</f>
        <v>0</v>
      </c>
      <c r="U8" s="186">
        <f>IFERROR(J8/SUM(N8:O9),"-")</f>
        <v>2400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-96000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251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93</v>
      </c>
      <c r="L9" s="79">
        <v>74</v>
      </c>
      <c r="M9" s="79">
        <v>9</v>
      </c>
      <c r="N9" s="89">
        <v>36</v>
      </c>
      <c r="O9" s="90">
        <v>0</v>
      </c>
      <c r="P9" s="91">
        <f>N9+O9</f>
        <v>36</v>
      </c>
      <c r="Q9" s="80">
        <f>IFERROR(P9/M9,"-")</f>
        <v>4</v>
      </c>
      <c r="R9" s="79">
        <v>2</v>
      </c>
      <c r="S9" s="79">
        <v>7</v>
      </c>
      <c r="T9" s="80">
        <f>IFERROR(R9/(P9),"-")</f>
        <v>0.055555555555556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>
        <v>8</v>
      </c>
      <c r="AE9" s="93">
        <f>IF(P9=0,"",IF(AD9=0,"",(AD9/P9)))</f>
        <v>0.22222222222222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6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8</v>
      </c>
      <c r="AW9" s="105">
        <f>IF(P9=0,"",IF(AV9=0,"",(AV9/P9)))</f>
        <v>0.22222222222222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0.055555555555556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2.3387096774194</v>
      </c>
      <c r="B12" s="39"/>
      <c r="C12" s="39"/>
      <c r="D12" s="39"/>
      <c r="E12" s="39"/>
      <c r="F12" s="39"/>
      <c r="G12" s="40" t="s">
        <v>252</v>
      </c>
      <c r="H12" s="40"/>
      <c r="I12" s="40"/>
      <c r="J12" s="183">
        <f>SUM(J6:J11)</f>
        <v>186000</v>
      </c>
      <c r="K12" s="41">
        <f>SUM(K6:K11)</f>
        <v>243</v>
      </c>
      <c r="L12" s="41">
        <f>SUM(L6:L11)</f>
        <v>164</v>
      </c>
      <c r="M12" s="41">
        <f>SUM(M6:M11)</f>
        <v>169</v>
      </c>
      <c r="N12" s="41">
        <f>SUM(N6:N11)</f>
        <v>77</v>
      </c>
      <c r="O12" s="41">
        <f>SUM(O6:O11)</f>
        <v>0</v>
      </c>
      <c r="P12" s="41">
        <f>SUM(P6:P11)</f>
        <v>77</v>
      </c>
      <c r="Q12" s="42">
        <f>IFERROR(P12/M12,"-")</f>
        <v>0.45562130177515</v>
      </c>
      <c r="R12" s="76">
        <f>SUM(R6:R11)</f>
        <v>3</v>
      </c>
      <c r="S12" s="76">
        <f>SUM(S6:S11)</f>
        <v>20</v>
      </c>
      <c r="T12" s="42">
        <f>IFERROR(R12/P12,"-")</f>
        <v>0.038961038961039</v>
      </c>
      <c r="U12" s="188">
        <f>IFERROR(J12/P12,"-")</f>
        <v>2415.5844155844</v>
      </c>
      <c r="V12" s="44">
        <f>SUM(V6:V11)</f>
        <v>1</v>
      </c>
      <c r="W12" s="42">
        <f>IFERROR(V12/P12,"-")</f>
        <v>0.012987012987013</v>
      </c>
      <c r="X12" s="183">
        <f>SUM(X6:X11)</f>
        <v>435000</v>
      </c>
      <c r="Y12" s="183">
        <f>IFERROR(X12/P12,"-")</f>
        <v>5649.3506493506</v>
      </c>
      <c r="Z12" s="183">
        <f>IFERROR(X12/V12,"-")</f>
        <v>435000</v>
      </c>
      <c r="AA12" s="183">
        <f>X12-J12</f>
        <v>249000</v>
      </c>
      <c r="AB12" s="45">
        <f>X12/J12</f>
        <v>2.3387096774194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