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<sst xmlns="http://schemas.openxmlformats.org/spreadsheetml/2006/main" uniqueCount="286">
  <si>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</si>
  <si>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</si>
  <si>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</si>
  <si>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</si>
  <si>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</si>
  <si>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</si>
  <si>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</si>
  <si>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</si>
  <si>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</si>
  <si>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</si>
  <si>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</si>
  <si>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</si>
  <si>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</si>
  <si>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</si>
  <si>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</si>
  <si>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</si>
  <si>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</si>
  <si>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</si>
  <si>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</si>
  <si>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</si>
  <si>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</si>
  <si>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</si>
  <si>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</si>
  <si>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</si>
  <si>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</si>
  <si>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</si>
  <si>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02月</t>
  </si>
  <si>
    <t>わくドキ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</si>
  <si>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</si>
  <si>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</si>
  <si>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</si>
  <si>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</si>
  <si>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</si>
  <si>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</si>
  <si>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</si>
  <si>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</si>
  <si>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</si>
  <si>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</si>
  <si>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</si>
  <si>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</si>
  <si>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</si>
  <si>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</si>
  <si>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</si>
  <si>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</si>
  <si>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</si>
  <si>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</si>
  <si>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</si>
  <si>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</si>
  <si>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</si>
  <si>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</si>
  <si>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</si>
  <si>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</si>
  <si>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</si>
  <si>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</si>
  <si>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</si>
  <si>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</si>
  <si>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</si>
  <si>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</si>
  <si>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</si>
  <si>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</si>
  <si>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</si>
  <si>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</si>
  <si>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np1310</t>
  </si>
  <si>
    <t>コットン版</t>
  </si>
  <si>
    <t>★記事55「出会い系？いえ、デート系です。」</t>
  </si>
  <si>
    <t>lp03_l</t>
  </si>
  <si>
    <t>スポーツ報知関西　1回目</t>
  </si>
  <si>
    <t>4C終面雑報</t>
  </si>
  <si>
    <t>np1311</t>
  </si>
  <si>
    <t>★記事56「居酒屋で談笑。そのくらい気軽な恋をしてみませんか？」</t>
  </si>
  <si>
    <t>スポーツ報知関西　2回目</t>
  </si>
  <si>
    <t>np1312</t>
  </si>
  <si>
    <t>★記事57「やってみてダメなら、すぐ退会OK」</t>
  </si>
  <si>
    <t>スポーツ報知関西　3回目</t>
  </si>
  <si>
    <t>np1313</t>
  </si>
  <si>
    <t>★記事58「大人の雰囲気◎もっともっと・・・知りたい・・・いい？」</t>
  </si>
  <si>
    <t>スポーツ報知関西　4回目</t>
  </si>
  <si>
    <t>np1314</t>
  </si>
  <si>
    <t>スポーツ報知関西　5回目</t>
  </si>
  <si>
    <t>np1315</t>
  </si>
  <si>
    <t>スポーツ報知関西　6回目</t>
  </si>
  <si>
    <t>np1316</t>
  </si>
  <si>
    <t>スポーツ報知関西　7回目</t>
  </si>
  <si>
    <t>np1317</t>
  </si>
  <si>
    <t>スポーツ報知関西　8回目</t>
  </si>
  <si>
    <t>np1318</t>
  </si>
  <si>
    <t>スポーツ報知関西　9回目</t>
  </si>
  <si>
    <t>np1319</t>
  </si>
  <si>
    <t>スポーツ報知関西　10回目</t>
  </si>
  <si>
    <t>np1320</t>
  </si>
  <si>
    <t>スポーツ報知関西　11回目</t>
  </si>
  <si>
    <t>np1321</t>
  </si>
  <si>
    <t>スポーツ報知関西　12回目</t>
  </si>
  <si>
    <t>np1322</t>
  </si>
  <si>
    <t>スポーツ報知関西　13回目</t>
  </si>
  <si>
    <t>np1323</t>
  </si>
  <si>
    <t>(空電共通)</t>
  </si>
  <si>
    <t>空電</t>
  </si>
  <si>
    <t>共通</t>
  </si>
  <si>
    <t>np1324</t>
  </si>
  <si>
    <t>女性からナンパしてほしい版</t>
  </si>
  <si>
    <t>女性からナンパしてほしい…</t>
  </si>
  <si>
    <t>スポーツ報知関西</t>
  </si>
  <si>
    <t>全5段つかみ4回</t>
  </si>
  <si>
    <t>np1325</t>
  </si>
  <si>
    <t>雑誌版</t>
  </si>
  <si>
    <t>もう4０代の熟女だけど、試しに付き合ってみる？</t>
  </si>
  <si>
    <t>np1326</t>
  </si>
  <si>
    <t>優しすぎる熟女と出会ってこっそりハッスル</t>
  </si>
  <si>
    <t>np1327</t>
  </si>
  <si>
    <t>C版</t>
  </si>
  <si>
    <t>熟女から逆指名</t>
  </si>
  <si>
    <t>np1328</t>
  </si>
  <si>
    <t>空電 (共通)</t>
  </si>
  <si>
    <t>np1329</t>
  </si>
  <si>
    <t>黒：女性からナンパしてほしい版</t>
  </si>
  <si>
    <t>★②記事56「居酒屋で談笑。そのくらい気軽な恋をしてみませんか？」</t>
  </si>
  <si>
    <t>サンスポ関東</t>
  </si>
  <si>
    <t>半2段・半3段つかみ10段保証</t>
  </si>
  <si>
    <t>1～10日</t>
  </si>
  <si>
    <t>np1330</t>
  </si>
  <si>
    <t>★③記事57「やってみてダメなら、すぐ退会OK」</t>
  </si>
  <si>
    <t>11～20日</t>
  </si>
  <si>
    <t>np1331</t>
  </si>
  <si>
    <t>★④記事58「大人の雰囲気◎もっともっと・・・知りたい・・・いい？」</t>
  </si>
  <si>
    <t>21～31日</t>
  </si>
  <si>
    <t>np1332</t>
  </si>
  <si>
    <t>np1333</t>
  </si>
  <si>
    <t>サンスポ関西</t>
  </si>
  <si>
    <t>np1334</t>
  </si>
  <si>
    <t>np1335</t>
  </si>
  <si>
    <t>np1336</t>
  </si>
  <si>
    <t>np1337</t>
  </si>
  <si>
    <t>★①記事55「出会い系？いえ、デート系です。」</t>
  </si>
  <si>
    <t>スポニチ関東</t>
  </si>
  <si>
    <t>半2段つかみ20段保証</t>
  </si>
  <si>
    <t>20段保証</t>
  </si>
  <si>
    <t>np1338</t>
  </si>
  <si>
    <t>np1339</t>
  </si>
  <si>
    <t>np1340</t>
  </si>
  <si>
    <t>np1341</t>
  </si>
  <si>
    <t>np1342</t>
  </si>
  <si>
    <t>デイリースポーツ関西</t>
  </si>
  <si>
    <t>np1343</t>
  </si>
  <si>
    <t>np1344</t>
  </si>
  <si>
    <t>np1345</t>
  </si>
  <si>
    <t>np1346</t>
  </si>
  <si>
    <t>np1347</t>
  </si>
  <si>
    <t>ニッカン関東</t>
  </si>
  <si>
    <t>半2段つかみ10段</t>
  </si>
  <si>
    <t>np1348</t>
  </si>
  <si>
    <t>np1349</t>
  </si>
  <si>
    <t>np1350</t>
  </si>
  <si>
    <t>np1351</t>
  </si>
  <si>
    <t>黒：コットン版</t>
  </si>
  <si>
    <t>全5段</t>
  </si>
  <si>
    <t>2月07日(木)</t>
  </si>
  <si>
    <t>np1352</t>
  </si>
  <si>
    <t>np1353</t>
  </si>
  <si>
    <t>漫画版</t>
  </si>
  <si>
    <t>2月16日(土)</t>
  </si>
  <si>
    <t>np1354</t>
  </si>
  <si>
    <t>np1355</t>
  </si>
  <si>
    <t>スポニチ関西</t>
  </si>
  <si>
    <t>np1356</t>
  </si>
  <si>
    <t>np1357</t>
  </si>
  <si>
    <t>熟女版</t>
  </si>
  <si>
    <t>np1358</t>
  </si>
  <si>
    <t>np1359</t>
  </si>
  <si>
    <t>黒：C版</t>
  </si>
  <si>
    <t>np1360</t>
  </si>
  <si>
    <t>np1361</t>
  </si>
  <si>
    <t>ニッカン関東・平日</t>
  </si>
  <si>
    <t>np1362</t>
  </si>
  <si>
    <t>np1363</t>
  </si>
  <si>
    <t>ニッカン関西</t>
  </si>
  <si>
    <t>2月10日(日)</t>
  </si>
  <si>
    <t>np1364</t>
  </si>
  <si>
    <t>np1365</t>
  </si>
  <si>
    <t>np1366</t>
  </si>
  <si>
    <t>np1367</t>
  </si>
  <si>
    <t>4C終面全5段</t>
  </si>
  <si>
    <t>2月08日(金)</t>
  </si>
  <si>
    <t>np1368</t>
  </si>
  <si>
    <t>np1369</t>
  </si>
  <si>
    <t>2月23日(土)</t>
  </si>
  <si>
    <t>np1370</t>
  </si>
  <si>
    <t>np1371</t>
  </si>
  <si>
    <t>九スポ</t>
  </si>
  <si>
    <t>2月17日(日)</t>
  </si>
  <si>
    <t>np1372</t>
  </si>
  <si>
    <t>np1373</t>
  </si>
  <si>
    <t>2月24日(日)</t>
  </si>
  <si>
    <t>np1374</t>
  </si>
  <si>
    <t>np1375</t>
  </si>
  <si>
    <t>スポーツ報知関東</t>
  </si>
  <si>
    <t>2月06日(水)</t>
  </si>
  <si>
    <t>np1376</t>
  </si>
  <si>
    <t>np1377</t>
  </si>
  <si>
    <t>np1378</t>
  </si>
  <si>
    <t>np1379</t>
  </si>
  <si>
    <t>★記事55</t>
  </si>
  <si>
    <t>「出会い系？いえ、デート系です。」</t>
  </si>
  <si>
    <t>4C記事枠</t>
  </si>
  <si>
    <t>2月03日(日)</t>
  </si>
  <si>
    <t>np1380</t>
  </si>
  <si>
    <t>★記事56</t>
  </si>
  <si>
    <t>「居酒屋で談笑。そのくらい気軽な恋をしてみませんか？」</t>
  </si>
  <si>
    <t>2月09日(土)</t>
  </si>
  <si>
    <t>np1381</t>
  </si>
  <si>
    <t>★記事57</t>
  </si>
  <si>
    <t>「やってみてダメなら、すぐ退会OK」</t>
  </si>
  <si>
    <t>np1382</t>
  </si>
  <si>
    <t>★記事58</t>
  </si>
  <si>
    <t>「大人の雰囲気◎もっともっと・・・知りたい・・・いい？」</t>
  </si>
  <si>
    <t>np1383</t>
  </si>
  <si>
    <t>np1384</t>
  </si>
  <si>
    <t>中京スポーツ</t>
  </si>
  <si>
    <t>np1385</t>
  </si>
  <si>
    <t>np1386</t>
  </si>
  <si>
    <t>白：雑誌版</t>
  </si>
  <si>
    <t>np1387</t>
  </si>
  <si>
    <t>np1388</t>
  </si>
  <si>
    <t>np1389</t>
  </si>
  <si>
    <t>新聞 TOTAL</t>
  </si>
  <si>
    <t>●雑誌 広告</t>
  </si>
  <si>
    <t>zw119</t>
  </si>
  <si>
    <t>いろいろ</t>
  </si>
  <si>
    <t>日本広報通信社セット</t>
  </si>
  <si>
    <t>小枠20誌保障</t>
  </si>
  <si>
    <t>zw120</t>
  </si>
  <si>
    <t>zw121</t>
  </si>
  <si>
    <t>ぶんか社</t>
  </si>
  <si>
    <t>新50代女性からナンパしてほしい版</t>
  </si>
  <si>
    <t>求む！５０歳以上の女性と…</t>
  </si>
  <si>
    <t>EX MAX</t>
  </si>
  <si>
    <t>表4</t>
  </si>
  <si>
    <t>2月26日(火)</t>
  </si>
  <si>
    <t>zw122</t>
  </si>
  <si>
    <t>zw123</t>
  </si>
  <si>
    <t>扶桑社</t>
  </si>
  <si>
    <t>※女性からご飯に誘われる。男性はyesかnoか答えるだけ</t>
  </si>
  <si>
    <t>Tvnavi</t>
  </si>
  <si>
    <t>(月間Tvnavi)①</t>
  </si>
  <si>
    <t>zw124</t>
  </si>
  <si>
    <t>zw125</t>
  </si>
  <si>
    <t>TVnavi1（女性から男性をアプローチする結婚情報サイト）</t>
  </si>
  <si>
    <t>zw126</t>
  </si>
  <si>
    <t>zw127</t>
  </si>
  <si>
    <t>光文社</t>
  </si>
  <si>
    <t>もう40代の熟女だけど、試しに付き合ってみる？</t>
  </si>
  <si>
    <t>FLASH</t>
  </si>
  <si>
    <t>4C1P</t>
  </si>
  <si>
    <t>2月12日(火)</t>
  </si>
  <si>
    <t>zw128</t>
  </si>
  <si>
    <t>ac063</t>
  </si>
  <si>
    <t>ジーオーティー</t>
  </si>
  <si>
    <t>2P_対談風_わくドキ</t>
  </si>
  <si>
    <t>lp03_f</t>
  </si>
  <si>
    <t>ZUBA!王</t>
  </si>
  <si>
    <t>1C2P</t>
  </si>
  <si>
    <t>ac064</t>
  </si>
  <si>
    <t>ac065</t>
  </si>
  <si>
    <t>大洋図書</t>
  </si>
  <si>
    <t>臨時増刊ラヴァーズ</t>
  </si>
  <si>
    <t>4C2P</t>
  </si>
  <si>
    <t>2月18日(月)</t>
  </si>
  <si>
    <t>ac066</t>
  </si>
  <si>
    <t>雑誌 TOTAL</t>
  </si>
  <si>
    <t>●DVD 広告</t>
  </si>
  <si>
    <t>pw069</t>
  </si>
  <si>
    <t>DVD漫画けんじ</t>
  </si>
  <si>
    <t>B5、セブンPB、730円、12万部</t>
  </si>
  <si>
    <t>lp07</t>
  </si>
  <si>
    <t>肉欲に狂う母SP</t>
  </si>
  <si>
    <t>DVD袋裏4C+コンテンツ枠</t>
  </si>
  <si>
    <t>2月21日(木)</t>
  </si>
  <si>
    <t>pw070</t>
  </si>
  <si>
    <t>pw071</t>
  </si>
  <si>
    <t>インフォメディア</t>
  </si>
  <si>
    <t>B5、CVSフル</t>
  </si>
  <si>
    <t>プレミア熟女</t>
  </si>
  <si>
    <t>DVD袋裏1C+コンテンツ枠</t>
  </si>
  <si>
    <t>2月27日(水)</t>
  </si>
  <si>
    <t>pw072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</si>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</sst>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80</v>
      </c>
      <c r="D6" s="180">
        <v>5562000</v>
      </c>
      <c r="E6" s="79">
        <v>2314</v>
      </c>
      <c r="F6" s="79">
        <v>943</v>
      </c>
      <c r="G6" s="79">
        <v>2487</v>
      </c>
      <c r="H6" s="89">
        <v>397</v>
      </c>
      <c r="I6" s="90">
        <v>1</v>
      </c>
      <c r="J6" s="143">
        <f>H6+I6</f>
        <v>398</v>
      </c>
      <c r="K6" s="80">
        <f>IFERROR(J6/G6,"-")</f>
        <v>0.1600321672698</v>
      </c>
      <c r="L6" s="79">
        <v>45</v>
      </c>
      <c r="M6" s="79">
        <v>149</v>
      </c>
      <c r="N6" s="80">
        <f>IFERROR(L6/J6,"-")</f>
        <v>0.11306532663317</v>
      </c>
      <c r="O6" s="81">
        <f>IFERROR(D6/J6,"-")</f>
        <v>13974.874371859</v>
      </c>
      <c r="P6" s="82">
        <v>99</v>
      </c>
      <c r="Q6" s="80">
        <f>IFERROR(P6/J6,"-")</f>
        <v>0.24874371859296</v>
      </c>
      <c r="R6" s="185">
        <v>5707000</v>
      </c>
      <c r="S6" s="186">
        <f>IFERROR(R6/J6,"-")</f>
        <v>14339.195979899</v>
      </c>
      <c r="T6" s="186">
        <f>IFERROR(R6/P6,"-")</f>
        <v>57646.464646465</v>
      </c>
      <c r="U6" s="180">
        <f>IFERROR(R6-D6,"-")</f>
        <v>145000</v>
      </c>
      <c r="V6" s="83">
        <f>R6/D6</f>
        <v>1.0260697590795</v>
      </c>
      <c r="W6" s="77"/>
      <c r="X6" s="142"/>
    </row>
    <row r="7" spans="1:24">
      <c r="A7" s="78"/>
      <c r="B7" s="84" t="s">
        <v>24</v>
      </c>
      <c r="C7" s="84">
        <v>14</v>
      </c>
      <c r="D7" s="180">
        <v>1074000</v>
      </c>
      <c r="E7" s="79">
        <v>551</v>
      </c>
      <c r="F7" s="79">
        <v>260</v>
      </c>
      <c r="G7" s="79">
        <v>628</v>
      </c>
      <c r="H7" s="89">
        <v>150</v>
      </c>
      <c r="I7" s="90">
        <v>2</v>
      </c>
      <c r="J7" s="143">
        <f>H7+I7</f>
        <v>152</v>
      </c>
      <c r="K7" s="80">
        <f>IFERROR(J7/G7,"-")</f>
        <v>0.24203821656051</v>
      </c>
      <c r="L7" s="79">
        <v>19</v>
      </c>
      <c r="M7" s="79">
        <v>55</v>
      </c>
      <c r="N7" s="80">
        <f>IFERROR(L7/J7,"-")</f>
        <v>0.125</v>
      </c>
      <c r="O7" s="81">
        <f>IFERROR(D7/J7,"-")</f>
        <v>7065.7894736842</v>
      </c>
      <c r="P7" s="82">
        <v>37</v>
      </c>
      <c r="Q7" s="80">
        <f>IFERROR(P7/J7,"-")</f>
        <v>0.24342105263158</v>
      </c>
      <c r="R7" s="185">
        <v>923000</v>
      </c>
      <c r="S7" s="186">
        <f>IFERROR(R7/J7,"-")</f>
        <v>6072.3684210526</v>
      </c>
      <c r="T7" s="186">
        <f>IFERROR(R7/P7,"-")</f>
        <v>24945.945945946</v>
      </c>
      <c r="U7" s="180">
        <f>IFERROR(R7-D7,"-")</f>
        <v>-151000</v>
      </c>
      <c r="V7" s="83">
        <f>R7/D7</f>
        <v>0.85940409683426</v>
      </c>
      <c r="W7" s="77"/>
      <c r="X7" s="142"/>
    </row>
    <row r="8" spans="1:24">
      <c r="A8" s="78"/>
      <c r="B8" s="84" t="s">
        <v>25</v>
      </c>
      <c r="C8" s="84">
        <v>4</v>
      </c>
      <c r="D8" s="180">
        <v>186000</v>
      </c>
      <c r="E8" s="79">
        <v>415</v>
      </c>
      <c r="F8" s="79">
        <v>313</v>
      </c>
      <c r="G8" s="79">
        <v>360</v>
      </c>
      <c r="H8" s="89">
        <v>101</v>
      </c>
      <c r="I8" s="90">
        <v>1</v>
      </c>
      <c r="J8" s="143">
        <f>H8+I8</f>
        <v>102</v>
      </c>
      <c r="K8" s="80">
        <f>IFERROR(J8/G8,"-")</f>
        <v>0.28333333333333</v>
      </c>
      <c r="L8" s="79">
        <v>10</v>
      </c>
      <c r="M8" s="79">
        <v>15</v>
      </c>
      <c r="N8" s="80">
        <f>IFERROR(L8/J8,"-")</f>
        <v>0.098039215686275</v>
      </c>
      <c r="O8" s="81">
        <f>IFERROR(D8/J8,"-")</f>
        <v>1823.5294117647</v>
      </c>
      <c r="P8" s="82">
        <v>8</v>
      </c>
      <c r="Q8" s="80">
        <f>IFERROR(P8/J8,"-")</f>
        <v>0.07843137254902</v>
      </c>
      <c r="R8" s="185">
        <v>2325000</v>
      </c>
      <c r="S8" s="186">
        <f>IFERROR(R8/J8,"-")</f>
        <v>22794.117647059</v>
      </c>
      <c r="T8" s="186">
        <f>IFERROR(R8/P8,"-")</f>
        <v>290625</v>
      </c>
      <c r="U8" s="180">
        <f>IFERROR(R8-D8,"-")</f>
        <v>2139000</v>
      </c>
      <c r="V8" s="83">
        <f>R8/D8</f>
        <v>12.5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6822000</v>
      </c>
      <c r="E11" s="41">
        <f>SUM(E6:E9)</f>
        <v>3280</v>
      </c>
      <c r="F11" s="41">
        <f>SUM(F6:F9)</f>
        <v>1516</v>
      </c>
      <c r="G11" s="41">
        <f>SUM(G6:G9)</f>
        <v>3475</v>
      </c>
      <c r="H11" s="41">
        <f>SUM(H6:H9)</f>
        <v>648</v>
      </c>
      <c r="I11" s="41">
        <f>SUM(I6:I9)</f>
        <v>4</v>
      </c>
      <c r="J11" s="41">
        <f>SUM(J6:J9)</f>
        <v>652</v>
      </c>
      <c r="K11" s="42">
        <f>IFERROR(J11/G11,"-")</f>
        <v>0.18762589928058</v>
      </c>
      <c r="L11" s="76">
        <f>SUM(L6:L9)</f>
        <v>74</v>
      </c>
      <c r="M11" s="76">
        <f>SUM(M6:M9)</f>
        <v>219</v>
      </c>
      <c r="N11" s="42">
        <f>IFERROR(L11/J11,"-")</f>
        <v>0.11349693251534</v>
      </c>
      <c r="O11" s="43">
        <f>IFERROR(D11/J11,"-")</f>
        <v>10463.190184049</v>
      </c>
      <c r="P11" s="44">
        <f>SUM(P6:P9)</f>
        <v>144</v>
      </c>
      <c r="Q11" s="42">
        <f>IFERROR(P11/J11,"-")</f>
        <v>0.22085889570552</v>
      </c>
      <c r="R11" s="183">
        <f>SUM(R6:R9)</f>
        <v>8955000</v>
      </c>
      <c r="S11" s="183">
        <f>IFERROR(R11/J11,"-")</f>
        <v>13734.662576687</v>
      </c>
      <c r="T11" s="183">
        <f>IFERROR(P11/P11,"-")</f>
        <v>1</v>
      </c>
      <c r="U11" s="183">
        <f>SUM(U6:U9)</f>
        <v>2133000</v>
      </c>
      <c r="V11" s="45">
        <f>IFERROR(R11/D11,"-")</f>
        <v>1.3126649076517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0.84166666666667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88"/>
      <c r="J6" s="180">
        <v>360000</v>
      </c>
      <c r="K6" s="79">
        <v>5</v>
      </c>
      <c r="L6" s="79">
        <v>0</v>
      </c>
      <c r="M6" s="79">
        <v>14</v>
      </c>
      <c r="N6" s="89">
        <v>1</v>
      </c>
      <c r="O6" s="90">
        <v>0</v>
      </c>
      <c r="P6" s="91">
        <f>N6+O6</f>
        <v>1</v>
      </c>
      <c r="Q6" s="80">
        <f>IFERROR(P6/M6,"-")</f>
        <v>0.071428571428571</v>
      </c>
      <c r="R6" s="79">
        <v>0</v>
      </c>
      <c r="S6" s="79">
        <v>0</v>
      </c>
      <c r="T6" s="80">
        <f>IFERROR(R6/(P6),"-")</f>
        <v>0</v>
      </c>
      <c r="U6" s="186">
        <f>IFERROR(J6/SUM(N6:O19),"-")</f>
        <v>14400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SUM(X6:X19)-SUM(J6:J19)</f>
        <v>-57000</v>
      </c>
      <c r="AB6" s="83">
        <f>SUM(X6:X19)/SUM(J6:J19)</f>
        <v>0.84166666666667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1</v>
      </c>
      <c r="BX6" s="125">
        <f>IF(P6=0,"",IF(BW6=0,"",(BW6/P6)))</f>
        <v>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63</v>
      </c>
      <c r="E7" s="189" t="s">
        <v>69</v>
      </c>
      <c r="F7" s="189" t="s">
        <v>65</v>
      </c>
      <c r="G7" s="88" t="s">
        <v>70</v>
      </c>
      <c r="H7" s="88" t="s">
        <v>67</v>
      </c>
      <c r="I7" s="88"/>
      <c r="J7" s="180"/>
      <c r="K7" s="79">
        <v>0</v>
      </c>
      <c r="L7" s="79">
        <v>0</v>
      </c>
      <c r="M7" s="79">
        <v>7</v>
      </c>
      <c r="N7" s="89">
        <v>0</v>
      </c>
      <c r="O7" s="90">
        <v>0</v>
      </c>
      <c r="P7" s="91">
        <f>N7+O7</f>
        <v>0</v>
      </c>
      <c r="Q7" s="80">
        <f>IFERROR(P7/M7,"-")</f>
        <v>0</v>
      </c>
      <c r="R7" s="79">
        <v>0</v>
      </c>
      <c r="S7" s="79">
        <v>0</v>
      </c>
      <c r="T7" s="80" t="str">
        <f>IFERROR(R7/(P7),"-")</f>
        <v>-</v>
      </c>
      <c r="U7" s="186"/>
      <c r="V7" s="82">
        <v>0</v>
      </c>
      <c r="W7" s="80" t="str">
        <f>IF(P7=0,"-",V7/P7)</f>
        <v>-</v>
      </c>
      <c r="X7" s="185">
        <v>0</v>
      </c>
      <c r="Y7" s="186" t="str">
        <f>IFERROR(X7/P7,"-")</f>
        <v>-</v>
      </c>
      <c r="Z7" s="186" t="str">
        <f>IFERROR(X7/V7,"-")</f>
        <v>-</v>
      </c>
      <c r="AA7" s="18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63</v>
      </c>
      <c r="E8" s="189" t="s">
        <v>72</v>
      </c>
      <c r="F8" s="189" t="s">
        <v>65</v>
      </c>
      <c r="G8" s="88" t="s">
        <v>73</v>
      </c>
      <c r="H8" s="88" t="s">
        <v>67</v>
      </c>
      <c r="I8" s="88"/>
      <c r="J8" s="180"/>
      <c r="K8" s="79">
        <v>4</v>
      </c>
      <c r="L8" s="79">
        <v>0</v>
      </c>
      <c r="M8" s="79">
        <v>9</v>
      </c>
      <c r="N8" s="89">
        <v>3</v>
      </c>
      <c r="O8" s="90">
        <v>0</v>
      </c>
      <c r="P8" s="91">
        <f>N8+O8</f>
        <v>3</v>
      </c>
      <c r="Q8" s="80">
        <f>IFERROR(P8/M8,"-")</f>
        <v>0.33333333333333</v>
      </c>
      <c r="R8" s="79">
        <v>0</v>
      </c>
      <c r="S8" s="79">
        <v>2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0.33333333333333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63</v>
      </c>
      <c r="E9" s="189" t="s">
        <v>75</v>
      </c>
      <c r="F9" s="189" t="s">
        <v>65</v>
      </c>
      <c r="G9" s="88" t="s">
        <v>76</v>
      </c>
      <c r="H9" s="88" t="s">
        <v>67</v>
      </c>
      <c r="I9" s="88"/>
      <c r="J9" s="180"/>
      <c r="K9" s="79">
        <v>2</v>
      </c>
      <c r="L9" s="79">
        <v>0</v>
      </c>
      <c r="M9" s="79">
        <v>13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186"/>
      <c r="V9" s="82">
        <v>0</v>
      </c>
      <c r="W9" s="80" t="str">
        <f>IF(P9=0,"-",V9/P9)</f>
        <v>-</v>
      </c>
      <c r="X9" s="185">
        <v>0</v>
      </c>
      <c r="Y9" s="186" t="str">
        <f>IFERROR(X9/P9,"-")</f>
        <v>-</v>
      </c>
      <c r="Z9" s="186" t="str">
        <f>IFERROR(X9/V9,"-")</f>
        <v>-</v>
      </c>
      <c r="AA9" s="18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77</v>
      </c>
      <c r="C10" s="189"/>
      <c r="D10" s="189" t="s">
        <v>63</v>
      </c>
      <c r="E10" s="189" t="s">
        <v>64</v>
      </c>
      <c r="F10" s="189" t="s">
        <v>65</v>
      </c>
      <c r="G10" s="88" t="s">
        <v>78</v>
      </c>
      <c r="H10" s="88" t="s">
        <v>67</v>
      </c>
      <c r="I10" s="88"/>
      <c r="J10" s="180"/>
      <c r="K10" s="79">
        <v>2</v>
      </c>
      <c r="L10" s="79">
        <v>0</v>
      </c>
      <c r="M10" s="79">
        <v>4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186"/>
      <c r="V10" s="82">
        <v>0</v>
      </c>
      <c r="W10" s="80" t="str">
        <f>IF(P10=0,"-",V10/P10)</f>
        <v>-</v>
      </c>
      <c r="X10" s="185">
        <v>0</v>
      </c>
      <c r="Y10" s="186" t="str">
        <f>IFERROR(X10/P10,"-")</f>
        <v>-</v>
      </c>
      <c r="Z10" s="186" t="str">
        <f>IFERROR(X10/V10,"-")</f>
        <v>-</v>
      </c>
      <c r="AA10" s="18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79</v>
      </c>
      <c r="C11" s="189"/>
      <c r="D11" s="189" t="s">
        <v>63</v>
      </c>
      <c r="E11" s="189" t="s">
        <v>69</v>
      </c>
      <c r="F11" s="189" t="s">
        <v>65</v>
      </c>
      <c r="G11" s="88" t="s">
        <v>80</v>
      </c>
      <c r="H11" s="88" t="s">
        <v>67</v>
      </c>
      <c r="I11" s="88"/>
      <c r="J11" s="180"/>
      <c r="K11" s="79">
        <v>3</v>
      </c>
      <c r="L11" s="79">
        <v>0</v>
      </c>
      <c r="M11" s="79">
        <v>17</v>
      </c>
      <c r="N11" s="89">
        <v>1</v>
      </c>
      <c r="O11" s="90">
        <v>0</v>
      </c>
      <c r="P11" s="91">
        <f>N11+O11</f>
        <v>1</v>
      </c>
      <c r="Q11" s="80">
        <f>IFERROR(P11/M11,"-")</f>
        <v>0.058823529411765</v>
      </c>
      <c r="R11" s="79">
        <v>0</v>
      </c>
      <c r="S11" s="79">
        <v>1</v>
      </c>
      <c r="T11" s="80">
        <f>IFERROR(R11/(P11),"-")</f>
        <v>0</v>
      </c>
      <c r="U11" s="186"/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81</v>
      </c>
      <c r="C12" s="189"/>
      <c r="D12" s="189" t="s">
        <v>63</v>
      </c>
      <c r="E12" s="189" t="s">
        <v>72</v>
      </c>
      <c r="F12" s="189" t="s">
        <v>65</v>
      </c>
      <c r="G12" s="88" t="s">
        <v>82</v>
      </c>
      <c r="H12" s="88" t="s">
        <v>67</v>
      </c>
      <c r="I12" s="88"/>
      <c r="J12" s="180"/>
      <c r="K12" s="79">
        <v>2</v>
      </c>
      <c r="L12" s="79">
        <v>0</v>
      </c>
      <c r="M12" s="79">
        <v>15</v>
      </c>
      <c r="N12" s="89">
        <v>1</v>
      </c>
      <c r="O12" s="90">
        <v>0</v>
      </c>
      <c r="P12" s="91">
        <f>N12+O12</f>
        <v>1</v>
      </c>
      <c r="Q12" s="80">
        <f>IFERROR(P12/M12,"-")</f>
        <v>0.066666666666667</v>
      </c>
      <c r="R12" s="79">
        <v>0</v>
      </c>
      <c r="S12" s="79">
        <v>0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83</v>
      </c>
      <c r="C13" s="189"/>
      <c r="D13" s="189" t="s">
        <v>63</v>
      </c>
      <c r="E13" s="189" t="s">
        <v>75</v>
      </c>
      <c r="F13" s="189" t="s">
        <v>65</v>
      </c>
      <c r="G13" s="88" t="s">
        <v>84</v>
      </c>
      <c r="H13" s="88" t="s">
        <v>67</v>
      </c>
      <c r="I13" s="88"/>
      <c r="J13" s="180"/>
      <c r="K13" s="79">
        <v>2</v>
      </c>
      <c r="L13" s="79">
        <v>0</v>
      </c>
      <c r="M13" s="79">
        <v>10</v>
      </c>
      <c r="N13" s="89">
        <v>1</v>
      </c>
      <c r="O13" s="90">
        <v>0</v>
      </c>
      <c r="P13" s="91">
        <f>N13+O13</f>
        <v>1</v>
      </c>
      <c r="Q13" s="80">
        <f>IFERROR(P13/M13,"-")</f>
        <v>0.1</v>
      </c>
      <c r="R13" s="79">
        <v>0</v>
      </c>
      <c r="S13" s="79">
        <v>1</v>
      </c>
      <c r="T13" s="80">
        <f>IFERROR(R13/(P13),"-")</f>
        <v>0</v>
      </c>
      <c r="U13" s="186"/>
      <c r="V13" s="82">
        <v>1</v>
      </c>
      <c r="W13" s="80">
        <f>IF(P13=0,"-",V13/P13)</f>
        <v>1</v>
      </c>
      <c r="X13" s="185">
        <v>45000</v>
      </c>
      <c r="Y13" s="186">
        <f>IFERROR(X13/P13,"-")</f>
        <v>45000</v>
      </c>
      <c r="Z13" s="186">
        <f>IFERROR(X13/V13,"-")</f>
        <v>45000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1</v>
      </c>
      <c r="BP13" s="119">
        <v>1</v>
      </c>
      <c r="BQ13" s="120">
        <f>IFERROR(BP13/BN13,"-")</f>
        <v>1</v>
      </c>
      <c r="BR13" s="121">
        <v>45000</v>
      </c>
      <c r="BS13" s="122">
        <f>IFERROR(BR13/BN13,"-")</f>
        <v>45000</v>
      </c>
      <c r="BT13" s="123"/>
      <c r="BU13" s="123"/>
      <c r="BV13" s="123">
        <v>1</v>
      </c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45000</v>
      </c>
      <c r="CQ13" s="139">
        <v>45000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85</v>
      </c>
      <c r="C14" s="189"/>
      <c r="D14" s="189" t="s">
        <v>63</v>
      </c>
      <c r="E14" s="189" t="s">
        <v>64</v>
      </c>
      <c r="F14" s="189" t="s">
        <v>65</v>
      </c>
      <c r="G14" s="88" t="s">
        <v>86</v>
      </c>
      <c r="H14" s="88" t="s">
        <v>67</v>
      </c>
      <c r="I14" s="88"/>
      <c r="J14" s="180"/>
      <c r="K14" s="79">
        <v>3</v>
      </c>
      <c r="L14" s="79">
        <v>0</v>
      </c>
      <c r="M14" s="79">
        <v>15</v>
      </c>
      <c r="N14" s="89">
        <v>1</v>
      </c>
      <c r="O14" s="90">
        <v>0</v>
      </c>
      <c r="P14" s="91">
        <f>N14+O14</f>
        <v>1</v>
      </c>
      <c r="Q14" s="80">
        <f>IFERROR(P14/M14,"-")</f>
        <v>0.066666666666667</v>
      </c>
      <c r="R14" s="79">
        <v>0</v>
      </c>
      <c r="S14" s="79">
        <v>0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1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87</v>
      </c>
      <c r="C15" s="189"/>
      <c r="D15" s="189" t="s">
        <v>63</v>
      </c>
      <c r="E15" s="189" t="s">
        <v>69</v>
      </c>
      <c r="F15" s="189" t="s">
        <v>65</v>
      </c>
      <c r="G15" s="88" t="s">
        <v>88</v>
      </c>
      <c r="H15" s="88" t="s">
        <v>67</v>
      </c>
      <c r="I15" s="88"/>
      <c r="J15" s="180"/>
      <c r="K15" s="79">
        <v>4</v>
      </c>
      <c r="L15" s="79">
        <v>0</v>
      </c>
      <c r="M15" s="79">
        <v>12</v>
      </c>
      <c r="N15" s="89">
        <v>3</v>
      </c>
      <c r="O15" s="90">
        <v>0</v>
      </c>
      <c r="P15" s="91">
        <f>N15+O15</f>
        <v>3</v>
      </c>
      <c r="Q15" s="80">
        <f>IFERROR(P15/M15,"-")</f>
        <v>0.25</v>
      </c>
      <c r="R15" s="79">
        <v>0</v>
      </c>
      <c r="S15" s="79">
        <v>3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0.33333333333333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0.66666666666667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89</v>
      </c>
      <c r="C16" s="189"/>
      <c r="D16" s="189" t="s">
        <v>63</v>
      </c>
      <c r="E16" s="189" t="s">
        <v>72</v>
      </c>
      <c r="F16" s="189" t="s">
        <v>65</v>
      </c>
      <c r="G16" s="88" t="s">
        <v>90</v>
      </c>
      <c r="H16" s="88" t="s">
        <v>67</v>
      </c>
      <c r="I16" s="88"/>
      <c r="J16" s="180"/>
      <c r="K16" s="79">
        <v>4</v>
      </c>
      <c r="L16" s="79">
        <v>0</v>
      </c>
      <c r="M16" s="79">
        <v>20</v>
      </c>
      <c r="N16" s="89">
        <v>1</v>
      </c>
      <c r="O16" s="90">
        <v>0</v>
      </c>
      <c r="P16" s="91">
        <f>N16+O16</f>
        <v>1</v>
      </c>
      <c r="Q16" s="80">
        <f>IFERROR(P16/M16,"-")</f>
        <v>0.05</v>
      </c>
      <c r="R16" s="79">
        <v>0</v>
      </c>
      <c r="S16" s="79">
        <v>1</v>
      </c>
      <c r="T16" s="80">
        <f>IFERROR(R16/(P16),"-")</f>
        <v>0</v>
      </c>
      <c r="U16" s="186"/>
      <c r="V16" s="82">
        <v>1</v>
      </c>
      <c r="W16" s="80">
        <f>IF(P16=0,"-",V16/P16)</f>
        <v>1</v>
      </c>
      <c r="X16" s="185">
        <v>8000</v>
      </c>
      <c r="Y16" s="186">
        <f>IFERROR(X16/P16,"-")</f>
        <v>8000</v>
      </c>
      <c r="Z16" s="186">
        <f>IFERROR(X16/V16,"-")</f>
        <v>8000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1</v>
      </c>
      <c r="BP16" s="119">
        <v>1</v>
      </c>
      <c r="BQ16" s="120">
        <f>IFERROR(BP16/BN16,"-")</f>
        <v>1</v>
      </c>
      <c r="BR16" s="121">
        <v>8000</v>
      </c>
      <c r="BS16" s="122">
        <f>IFERROR(BR16/BN16,"-")</f>
        <v>8000</v>
      </c>
      <c r="BT16" s="123"/>
      <c r="BU16" s="123">
        <v>1</v>
      </c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8000</v>
      </c>
      <c r="CQ16" s="139">
        <v>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91</v>
      </c>
      <c r="C17" s="189"/>
      <c r="D17" s="189" t="s">
        <v>63</v>
      </c>
      <c r="E17" s="189" t="s">
        <v>75</v>
      </c>
      <c r="F17" s="189" t="s">
        <v>65</v>
      </c>
      <c r="G17" s="88" t="s">
        <v>92</v>
      </c>
      <c r="H17" s="88" t="s">
        <v>67</v>
      </c>
      <c r="I17" s="88"/>
      <c r="J17" s="180"/>
      <c r="K17" s="79">
        <v>0</v>
      </c>
      <c r="L17" s="79">
        <v>0</v>
      </c>
      <c r="M17" s="79">
        <v>8</v>
      </c>
      <c r="N17" s="89">
        <v>0</v>
      </c>
      <c r="O17" s="90">
        <v>0</v>
      </c>
      <c r="P17" s="91">
        <f>N17+O17</f>
        <v>0</v>
      </c>
      <c r="Q17" s="80">
        <f>IFERROR(P17/M17,"-")</f>
        <v>0</v>
      </c>
      <c r="R17" s="79">
        <v>0</v>
      </c>
      <c r="S17" s="79">
        <v>0</v>
      </c>
      <c r="T17" s="80" t="str">
        <f>IFERROR(R17/(P17),"-")</f>
        <v>-</v>
      </c>
      <c r="U17" s="186"/>
      <c r="V17" s="82">
        <v>0</v>
      </c>
      <c r="W17" s="80" t="str">
        <f>IF(P17=0,"-",V17/P17)</f>
        <v>-</v>
      </c>
      <c r="X17" s="185">
        <v>0</v>
      </c>
      <c r="Y17" s="186" t="str">
        <f>IFERROR(X17/P17,"-")</f>
        <v>-</v>
      </c>
      <c r="Z17" s="186" t="str">
        <f>IFERROR(X17/V17,"-")</f>
        <v>-</v>
      </c>
      <c r="AA17" s="18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93</v>
      </c>
      <c r="C18" s="189"/>
      <c r="D18" s="189" t="s">
        <v>63</v>
      </c>
      <c r="E18" s="189" t="s">
        <v>64</v>
      </c>
      <c r="F18" s="189" t="s">
        <v>65</v>
      </c>
      <c r="G18" s="88" t="s">
        <v>94</v>
      </c>
      <c r="H18" s="88" t="s">
        <v>67</v>
      </c>
      <c r="I18" s="88"/>
      <c r="J18" s="180"/>
      <c r="K18" s="79">
        <v>1</v>
      </c>
      <c r="L18" s="79">
        <v>0</v>
      </c>
      <c r="M18" s="79">
        <v>7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186"/>
      <c r="V18" s="82">
        <v>0</v>
      </c>
      <c r="W18" s="80" t="str">
        <f>IF(P18=0,"-",V18/P18)</f>
        <v>-</v>
      </c>
      <c r="X18" s="185">
        <v>0</v>
      </c>
      <c r="Y18" s="186" t="str">
        <f>IFERROR(X18/P18,"-")</f>
        <v>-</v>
      </c>
      <c r="Z18" s="186" t="str">
        <f>IFERROR(X18/V18,"-")</f>
        <v>-</v>
      </c>
      <c r="AA18" s="18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95</v>
      </c>
      <c r="C19" s="189"/>
      <c r="D19" s="189" t="s">
        <v>96</v>
      </c>
      <c r="E19" s="189" t="s">
        <v>96</v>
      </c>
      <c r="F19" s="189" t="s">
        <v>97</v>
      </c>
      <c r="G19" s="88" t="s">
        <v>98</v>
      </c>
      <c r="H19" s="88"/>
      <c r="I19" s="88"/>
      <c r="J19" s="180"/>
      <c r="K19" s="79">
        <v>156</v>
      </c>
      <c r="L19" s="79">
        <v>53</v>
      </c>
      <c r="M19" s="79">
        <v>8</v>
      </c>
      <c r="N19" s="89">
        <v>13</v>
      </c>
      <c r="O19" s="90">
        <v>0</v>
      </c>
      <c r="P19" s="91">
        <f>N19+O19</f>
        <v>13</v>
      </c>
      <c r="Q19" s="80">
        <f>IFERROR(P19/M19,"-")</f>
        <v>1.625</v>
      </c>
      <c r="R19" s="79">
        <v>3</v>
      </c>
      <c r="S19" s="79">
        <v>5</v>
      </c>
      <c r="T19" s="80">
        <f>IFERROR(R19/(P19),"-")</f>
        <v>0.23076923076923</v>
      </c>
      <c r="U19" s="186"/>
      <c r="V19" s="82">
        <v>5</v>
      </c>
      <c r="W19" s="80">
        <f>IF(P19=0,"-",V19/P19)</f>
        <v>0.38461538461538</v>
      </c>
      <c r="X19" s="185">
        <v>250000</v>
      </c>
      <c r="Y19" s="186">
        <f>IFERROR(X19/P19,"-")</f>
        <v>19230.769230769</v>
      </c>
      <c r="Z19" s="186">
        <f>IFERROR(X19/V19,"-")</f>
        <v>50000</v>
      </c>
      <c r="AA19" s="180"/>
      <c r="AB19" s="83"/>
      <c r="AC19" s="77"/>
      <c r="AD19" s="92">
        <v>1</v>
      </c>
      <c r="AE19" s="93">
        <f>IF(P19=0,"",IF(AD19=0,"",(AD19/P19)))</f>
        <v>0.076923076923077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0.15384615384615</v>
      </c>
      <c r="BG19" s="110">
        <v>2</v>
      </c>
      <c r="BH19" s="112">
        <f>IFERROR(BG19/BE19,"-")</f>
        <v>1</v>
      </c>
      <c r="BI19" s="113">
        <v>6000</v>
      </c>
      <c r="BJ19" s="114">
        <f>IFERROR(BI19/BE19,"-")</f>
        <v>3000</v>
      </c>
      <c r="BK19" s="115">
        <v>2</v>
      </c>
      <c r="BL19" s="115"/>
      <c r="BM19" s="115"/>
      <c r="BN19" s="117">
        <v>7</v>
      </c>
      <c r="BO19" s="118">
        <f>IF(P19=0,"",IF(BN19=0,"",(BN19/P19)))</f>
        <v>0.53846153846154</v>
      </c>
      <c r="BP19" s="119">
        <v>1</v>
      </c>
      <c r="BQ19" s="120">
        <f>IFERROR(BP19/BN19,"-")</f>
        <v>0.14285714285714</v>
      </c>
      <c r="BR19" s="121">
        <v>100000</v>
      </c>
      <c r="BS19" s="122">
        <f>IFERROR(BR19/BN19,"-")</f>
        <v>14285.714285714</v>
      </c>
      <c r="BT19" s="123"/>
      <c r="BU19" s="123"/>
      <c r="BV19" s="123">
        <v>1</v>
      </c>
      <c r="BW19" s="124">
        <v>3</v>
      </c>
      <c r="BX19" s="125">
        <f>IF(P19=0,"",IF(BW19=0,"",(BW19/P19)))</f>
        <v>0.23076923076923</v>
      </c>
      <c r="BY19" s="126">
        <v>2</v>
      </c>
      <c r="BZ19" s="127">
        <f>IFERROR(BY19/BW19,"-")</f>
        <v>0.66666666666667</v>
      </c>
      <c r="CA19" s="128">
        <v>144000</v>
      </c>
      <c r="CB19" s="129">
        <f>IFERROR(CA19/BW19,"-")</f>
        <v>48000</v>
      </c>
      <c r="CC19" s="130">
        <v>1</v>
      </c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5</v>
      </c>
      <c r="CP19" s="139">
        <v>250000</v>
      </c>
      <c r="CQ19" s="139">
        <v>139000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0.55654761904762</v>
      </c>
      <c r="B20" s="189" t="s">
        <v>99</v>
      </c>
      <c r="C20" s="189"/>
      <c r="D20" s="189" t="s">
        <v>100</v>
      </c>
      <c r="E20" s="189" t="s">
        <v>101</v>
      </c>
      <c r="F20" s="189" t="s">
        <v>65</v>
      </c>
      <c r="G20" s="88" t="s">
        <v>102</v>
      </c>
      <c r="H20" s="88" t="s">
        <v>103</v>
      </c>
      <c r="I20" s="88"/>
      <c r="J20" s="180">
        <v>336000</v>
      </c>
      <c r="K20" s="79">
        <v>4</v>
      </c>
      <c r="L20" s="79">
        <v>0</v>
      </c>
      <c r="M20" s="79">
        <v>22</v>
      </c>
      <c r="N20" s="89">
        <v>3</v>
      </c>
      <c r="O20" s="90">
        <v>0</v>
      </c>
      <c r="P20" s="91">
        <f>N20+O20</f>
        <v>3</v>
      </c>
      <c r="Q20" s="80">
        <f>IFERROR(P20/M20,"-")</f>
        <v>0.13636363636364</v>
      </c>
      <c r="R20" s="79">
        <v>0</v>
      </c>
      <c r="S20" s="79">
        <v>2</v>
      </c>
      <c r="T20" s="80">
        <f>IFERROR(R20/(P20),"-")</f>
        <v>0</v>
      </c>
      <c r="U20" s="186">
        <f>IFERROR(J20/SUM(N20:O24),"-")</f>
        <v>18666.666666667</v>
      </c>
      <c r="V20" s="82">
        <v>1</v>
      </c>
      <c r="W20" s="80">
        <f>IF(P20=0,"-",V20/P20)</f>
        <v>0.33333333333333</v>
      </c>
      <c r="X20" s="185">
        <v>18000</v>
      </c>
      <c r="Y20" s="186">
        <f>IFERROR(X20/P20,"-")</f>
        <v>6000</v>
      </c>
      <c r="Z20" s="186">
        <f>IFERROR(X20/V20,"-")</f>
        <v>18000</v>
      </c>
      <c r="AA20" s="180">
        <f>SUM(X20:X24)-SUM(J20:J24)</f>
        <v>-149000</v>
      </c>
      <c r="AB20" s="83">
        <f>SUM(X20:X24)/SUM(J20:J24)</f>
        <v>0.55654761904762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0.33333333333333</v>
      </c>
      <c r="AX20" s="104">
        <v>1</v>
      </c>
      <c r="AY20" s="106">
        <f>IFERROR(AX20/AV20,"-")</f>
        <v>1</v>
      </c>
      <c r="AZ20" s="107">
        <v>18000</v>
      </c>
      <c r="BA20" s="108">
        <f>IFERROR(AZ20/AV20,"-")</f>
        <v>18000</v>
      </c>
      <c r="BB20" s="109"/>
      <c r="BC20" s="109"/>
      <c r="BD20" s="109">
        <v>1</v>
      </c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0.33333333333333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0.33333333333333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18000</v>
      </c>
      <c r="CQ20" s="139">
        <v>18000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104</v>
      </c>
      <c r="C21" s="189"/>
      <c r="D21" s="189" t="s">
        <v>105</v>
      </c>
      <c r="E21" s="189" t="s">
        <v>106</v>
      </c>
      <c r="F21" s="189" t="s">
        <v>65</v>
      </c>
      <c r="G21" s="88" t="s">
        <v>102</v>
      </c>
      <c r="H21" s="88" t="s">
        <v>103</v>
      </c>
      <c r="I21" s="88"/>
      <c r="J21" s="180"/>
      <c r="K21" s="79">
        <v>5</v>
      </c>
      <c r="L21" s="79">
        <v>0</v>
      </c>
      <c r="M21" s="79">
        <v>30</v>
      </c>
      <c r="N21" s="89">
        <v>3</v>
      </c>
      <c r="O21" s="90">
        <v>0</v>
      </c>
      <c r="P21" s="91">
        <f>N21+O21</f>
        <v>3</v>
      </c>
      <c r="Q21" s="80">
        <f>IFERROR(P21/M21,"-")</f>
        <v>0.1</v>
      </c>
      <c r="R21" s="79">
        <v>1</v>
      </c>
      <c r="S21" s="79">
        <v>1</v>
      </c>
      <c r="T21" s="80">
        <f>IFERROR(R21/(P21),"-")</f>
        <v>0.33333333333333</v>
      </c>
      <c r="U21" s="186"/>
      <c r="V21" s="82">
        <v>2</v>
      </c>
      <c r="W21" s="80">
        <f>IF(P21=0,"-",V21/P21)</f>
        <v>0.66666666666667</v>
      </c>
      <c r="X21" s="185">
        <v>10000</v>
      </c>
      <c r="Y21" s="186">
        <f>IFERROR(X21/P21,"-")</f>
        <v>3333.3333333333</v>
      </c>
      <c r="Z21" s="186">
        <f>IFERROR(X21/V21,"-")</f>
        <v>5000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0.33333333333333</v>
      </c>
      <c r="BG21" s="110">
        <v>1</v>
      </c>
      <c r="BH21" s="112">
        <f>IFERROR(BG21/BE21,"-")</f>
        <v>1</v>
      </c>
      <c r="BI21" s="113">
        <v>5000</v>
      </c>
      <c r="BJ21" s="114">
        <f>IFERROR(BI21/BE21,"-")</f>
        <v>5000</v>
      </c>
      <c r="BK21" s="115">
        <v>1</v>
      </c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2</v>
      </c>
      <c r="BX21" s="125">
        <f>IF(P21=0,"",IF(BW21=0,"",(BW21/P21)))</f>
        <v>0.66666666666667</v>
      </c>
      <c r="BY21" s="126">
        <v>1</v>
      </c>
      <c r="BZ21" s="127">
        <f>IFERROR(BY21/BW21,"-")</f>
        <v>0.5</v>
      </c>
      <c r="CA21" s="128">
        <v>5000</v>
      </c>
      <c r="CB21" s="129">
        <f>IFERROR(CA21/BW21,"-")</f>
        <v>2500</v>
      </c>
      <c r="CC21" s="130"/>
      <c r="CD21" s="130">
        <v>1</v>
      </c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10000</v>
      </c>
      <c r="CQ21" s="139">
        <v>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107</v>
      </c>
      <c r="C22" s="189"/>
      <c r="D22" s="189" t="s">
        <v>63</v>
      </c>
      <c r="E22" s="189" t="s">
        <v>108</v>
      </c>
      <c r="F22" s="189" t="s">
        <v>65</v>
      </c>
      <c r="G22" s="88" t="s">
        <v>102</v>
      </c>
      <c r="H22" s="88" t="s">
        <v>103</v>
      </c>
      <c r="I22" s="88"/>
      <c r="J22" s="180"/>
      <c r="K22" s="79">
        <v>5</v>
      </c>
      <c r="L22" s="79">
        <v>0</v>
      </c>
      <c r="M22" s="79">
        <v>20</v>
      </c>
      <c r="N22" s="89">
        <v>2</v>
      </c>
      <c r="O22" s="90">
        <v>0</v>
      </c>
      <c r="P22" s="91">
        <f>N22+O22</f>
        <v>2</v>
      </c>
      <c r="Q22" s="80">
        <f>IFERROR(P22/M22,"-")</f>
        <v>0.1</v>
      </c>
      <c r="R22" s="79">
        <v>0</v>
      </c>
      <c r="S22" s="79">
        <v>0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0.5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109</v>
      </c>
      <c r="C23" s="189"/>
      <c r="D23" s="189" t="s">
        <v>110</v>
      </c>
      <c r="E23" s="189" t="s">
        <v>111</v>
      </c>
      <c r="F23" s="189" t="s">
        <v>65</v>
      </c>
      <c r="G23" s="88" t="s">
        <v>102</v>
      </c>
      <c r="H23" s="88" t="s">
        <v>103</v>
      </c>
      <c r="I23" s="88"/>
      <c r="J23" s="180"/>
      <c r="K23" s="79">
        <v>3</v>
      </c>
      <c r="L23" s="79">
        <v>0</v>
      </c>
      <c r="M23" s="79">
        <v>10</v>
      </c>
      <c r="N23" s="89">
        <v>1</v>
      </c>
      <c r="O23" s="90">
        <v>0</v>
      </c>
      <c r="P23" s="91">
        <f>N23+O23</f>
        <v>1</v>
      </c>
      <c r="Q23" s="80">
        <f>IFERROR(P23/M23,"-")</f>
        <v>0.1</v>
      </c>
      <c r="R23" s="79">
        <v>0</v>
      </c>
      <c r="S23" s="79">
        <v>1</v>
      </c>
      <c r="T23" s="80">
        <f>IFERROR(R23/(P23),"-")</f>
        <v>0</v>
      </c>
      <c r="U23" s="186"/>
      <c r="V23" s="82">
        <v>1</v>
      </c>
      <c r="W23" s="80">
        <f>IF(P23=0,"-",V23/P23)</f>
        <v>1</v>
      </c>
      <c r="X23" s="185">
        <v>11000</v>
      </c>
      <c r="Y23" s="186">
        <f>IFERROR(X23/P23,"-")</f>
        <v>11000</v>
      </c>
      <c r="Z23" s="186">
        <f>IFERROR(X23/V23,"-")</f>
        <v>11000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1</v>
      </c>
      <c r="BX23" s="125">
        <f>IF(P23=0,"",IF(BW23=0,"",(BW23/P23)))</f>
        <v>1</v>
      </c>
      <c r="BY23" s="126">
        <v>1</v>
      </c>
      <c r="BZ23" s="127">
        <f>IFERROR(BY23/BW23,"-")</f>
        <v>1</v>
      </c>
      <c r="CA23" s="128">
        <v>11000</v>
      </c>
      <c r="CB23" s="129">
        <f>IFERROR(CA23/BW23,"-")</f>
        <v>11000</v>
      </c>
      <c r="CC23" s="130"/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11000</v>
      </c>
      <c r="CQ23" s="139">
        <v>11000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112</v>
      </c>
      <c r="C24" s="189"/>
      <c r="D24" s="189" t="s">
        <v>96</v>
      </c>
      <c r="E24" s="189" t="s">
        <v>96</v>
      </c>
      <c r="F24" s="189" t="s">
        <v>97</v>
      </c>
      <c r="G24" s="88" t="s">
        <v>113</v>
      </c>
      <c r="H24" s="88"/>
      <c r="I24" s="88"/>
      <c r="J24" s="180"/>
      <c r="K24" s="79">
        <v>90</v>
      </c>
      <c r="L24" s="79">
        <v>45</v>
      </c>
      <c r="M24" s="79">
        <v>18</v>
      </c>
      <c r="N24" s="89">
        <v>9</v>
      </c>
      <c r="O24" s="90">
        <v>0</v>
      </c>
      <c r="P24" s="91">
        <f>N24+O24</f>
        <v>9</v>
      </c>
      <c r="Q24" s="80">
        <f>IFERROR(P24/M24,"-")</f>
        <v>0.5</v>
      </c>
      <c r="R24" s="79">
        <v>2</v>
      </c>
      <c r="S24" s="79">
        <v>5</v>
      </c>
      <c r="T24" s="80">
        <f>IFERROR(R24/(P24),"-")</f>
        <v>0.22222222222222</v>
      </c>
      <c r="U24" s="186"/>
      <c r="V24" s="82">
        <v>3</v>
      </c>
      <c r="W24" s="80">
        <f>IF(P24=0,"-",V24/P24)</f>
        <v>0.33333333333333</v>
      </c>
      <c r="X24" s="185">
        <v>148000</v>
      </c>
      <c r="Y24" s="186">
        <f>IFERROR(X24/P24,"-")</f>
        <v>16444.444444444</v>
      </c>
      <c r="Z24" s="186">
        <f>IFERROR(X24/V24,"-")</f>
        <v>49333.333333333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0.22222222222222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0.11111111111111</v>
      </c>
      <c r="BP24" s="119">
        <v>1</v>
      </c>
      <c r="BQ24" s="120">
        <f>IFERROR(BP24/BN24,"-")</f>
        <v>1</v>
      </c>
      <c r="BR24" s="121">
        <v>26000</v>
      </c>
      <c r="BS24" s="122">
        <f>IFERROR(BR24/BN24,"-")</f>
        <v>26000</v>
      </c>
      <c r="BT24" s="123"/>
      <c r="BU24" s="123"/>
      <c r="BV24" s="123">
        <v>1</v>
      </c>
      <c r="BW24" s="124">
        <v>6</v>
      </c>
      <c r="BX24" s="125">
        <f>IF(P24=0,"",IF(BW24=0,"",(BW24/P24)))</f>
        <v>0.66666666666667</v>
      </c>
      <c r="BY24" s="126">
        <v>2</v>
      </c>
      <c r="BZ24" s="127">
        <f>IFERROR(BY24/BW24,"-")</f>
        <v>0.33333333333333</v>
      </c>
      <c r="CA24" s="128">
        <v>122000</v>
      </c>
      <c r="CB24" s="129">
        <f>IFERROR(CA24/BW24,"-")</f>
        <v>20333.333333333</v>
      </c>
      <c r="CC24" s="130"/>
      <c r="CD24" s="130"/>
      <c r="CE24" s="130">
        <v>2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3</v>
      </c>
      <c r="CP24" s="139">
        <v>148000</v>
      </c>
      <c r="CQ24" s="139">
        <v>103000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1.6033333333333</v>
      </c>
      <c r="B25" s="189" t="s">
        <v>114</v>
      </c>
      <c r="C25" s="189"/>
      <c r="D25" s="189" t="s">
        <v>115</v>
      </c>
      <c r="E25" s="189" t="s">
        <v>116</v>
      </c>
      <c r="F25" s="189" t="s">
        <v>65</v>
      </c>
      <c r="G25" s="88" t="s">
        <v>117</v>
      </c>
      <c r="H25" s="88" t="s">
        <v>118</v>
      </c>
      <c r="I25" s="88" t="s">
        <v>119</v>
      </c>
      <c r="J25" s="180">
        <v>600000</v>
      </c>
      <c r="K25" s="79">
        <v>8</v>
      </c>
      <c r="L25" s="79">
        <v>0</v>
      </c>
      <c r="M25" s="79">
        <v>66</v>
      </c>
      <c r="N25" s="89">
        <v>5</v>
      </c>
      <c r="O25" s="90">
        <v>0</v>
      </c>
      <c r="P25" s="91">
        <f>N25+O25</f>
        <v>5</v>
      </c>
      <c r="Q25" s="80">
        <f>IFERROR(P25/M25,"-")</f>
        <v>0.075757575757576</v>
      </c>
      <c r="R25" s="79">
        <v>1</v>
      </c>
      <c r="S25" s="79">
        <v>4</v>
      </c>
      <c r="T25" s="80">
        <f>IFERROR(R25/(P25),"-")</f>
        <v>0.2</v>
      </c>
      <c r="U25" s="186">
        <f>IFERROR(J25/SUM(N25:O32),"-")</f>
        <v>10714.285714286</v>
      </c>
      <c r="V25" s="82">
        <v>1</v>
      </c>
      <c r="W25" s="80">
        <f>IF(P25=0,"-",V25/P25)</f>
        <v>0.2</v>
      </c>
      <c r="X25" s="185">
        <v>33000</v>
      </c>
      <c r="Y25" s="186">
        <f>IFERROR(X25/P25,"-")</f>
        <v>6600</v>
      </c>
      <c r="Z25" s="186">
        <f>IFERROR(X25/V25,"-")</f>
        <v>33000</v>
      </c>
      <c r="AA25" s="180">
        <f>SUM(X25:X32)-SUM(J25:J32)</f>
        <v>362000</v>
      </c>
      <c r="AB25" s="83">
        <f>SUM(X25:X32)/SUM(J25:J32)</f>
        <v>1.6033333333333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0.2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0.2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3</v>
      </c>
      <c r="BX25" s="125">
        <f>IF(P25=0,"",IF(BW25=0,"",(BW25/P25)))</f>
        <v>0.6</v>
      </c>
      <c r="BY25" s="126">
        <v>1</v>
      </c>
      <c r="BZ25" s="127">
        <f>IFERROR(BY25/BW25,"-")</f>
        <v>0.33333333333333</v>
      </c>
      <c r="CA25" s="128">
        <v>33000</v>
      </c>
      <c r="CB25" s="129">
        <f>IFERROR(CA25/BW25,"-")</f>
        <v>11000</v>
      </c>
      <c r="CC25" s="130"/>
      <c r="CD25" s="130"/>
      <c r="CE25" s="130">
        <v>1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33000</v>
      </c>
      <c r="CQ25" s="139">
        <v>33000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120</v>
      </c>
      <c r="C26" s="189"/>
      <c r="D26" s="189" t="s">
        <v>115</v>
      </c>
      <c r="E26" s="189" t="s">
        <v>121</v>
      </c>
      <c r="F26" s="189" t="s">
        <v>65</v>
      </c>
      <c r="G26" s="88"/>
      <c r="H26" s="88" t="s">
        <v>118</v>
      </c>
      <c r="I26" s="88" t="s">
        <v>122</v>
      </c>
      <c r="J26" s="180"/>
      <c r="K26" s="79">
        <v>8</v>
      </c>
      <c r="L26" s="79">
        <v>0</v>
      </c>
      <c r="M26" s="79">
        <v>29</v>
      </c>
      <c r="N26" s="89">
        <v>4</v>
      </c>
      <c r="O26" s="90">
        <v>0</v>
      </c>
      <c r="P26" s="91">
        <f>N26+O26</f>
        <v>4</v>
      </c>
      <c r="Q26" s="80">
        <f>IFERROR(P26/M26,"-")</f>
        <v>0.13793103448276</v>
      </c>
      <c r="R26" s="79">
        <v>0</v>
      </c>
      <c r="S26" s="79">
        <v>4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0.25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0.25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123</v>
      </c>
      <c r="C27" s="189"/>
      <c r="D27" s="189" t="s">
        <v>115</v>
      </c>
      <c r="E27" s="189" t="s">
        <v>124</v>
      </c>
      <c r="F27" s="189" t="s">
        <v>65</v>
      </c>
      <c r="G27" s="88"/>
      <c r="H27" s="88" t="s">
        <v>118</v>
      </c>
      <c r="I27" s="88" t="s">
        <v>125</v>
      </c>
      <c r="J27" s="180"/>
      <c r="K27" s="79">
        <v>12</v>
      </c>
      <c r="L27" s="79">
        <v>0</v>
      </c>
      <c r="M27" s="79">
        <v>42</v>
      </c>
      <c r="N27" s="89">
        <v>3</v>
      </c>
      <c r="O27" s="90">
        <v>0</v>
      </c>
      <c r="P27" s="91">
        <f>N27+O27</f>
        <v>3</v>
      </c>
      <c r="Q27" s="80">
        <f>IFERROR(P27/M27,"-")</f>
        <v>0.071428571428571</v>
      </c>
      <c r="R27" s="79">
        <v>0</v>
      </c>
      <c r="S27" s="79">
        <v>2</v>
      </c>
      <c r="T27" s="80">
        <f>IFERROR(R27/(P27),"-")</f>
        <v>0</v>
      </c>
      <c r="U27" s="186"/>
      <c r="V27" s="82">
        <v>1</v>
      </c>
      <c r="W27" s="80">
        <f>IF(P27=0,"-",V27/P27)</f>
        <v>0.33333333333333</v>
      </c>
      <c r="X27" s="185">
        <v>140000</v>
      </c>
      <c r="Y27" s="186">
        <f>IFERROR(X27/P27,"-")</f>
        <v>46666.666666667</v>
      </c>
      <c r="Z27" s="186">
        <f>IFERROR(X27/V27,"-")</f>
        <v>140000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0.33333333333333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0.33333333333333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0.33333333333333</v>
      </c>
      <c r="BY27" s="126">
        <v>1</v>
      </c>
      <c r="BZ27" s="127">
        <f>IFERROR(BY27/BW27,"-")</f>
        <v>1</v>
      </c>
      <c r="CA27" s="128">
        <v>140000</v>
      </c>
      <c r="CB27" s="129">
        <f>IFERROR(CA27/BW27,"-")</f>
        <v>140000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140000</v>
      </c>
      <c r="CQ27" s="139">
        <v>140000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/>
      <c r="B28" s="189" t="s">
        <v>126</v>
      </c>
      <c r="C28" s="189"/>
      <c r="D28" s="189" t="s">
        <v>96</v>
      </c>
      <c r="E28" s="189" t="s">
        <v>96</v>
      </c>
      <c r="F28" s="189" t="s">
        <v>97</v>
      </c>
      <c r="G28" s="88"/>
      <c r="H28" s="88"/>
      <c r="I28" s="88"/>
      <c r="J28" s="180"/>
      <c r="K28" s="79">
        <v>180</v>
      </c>
      <c r="L28" s="79">
        <v>86</v>
      </c>
      <c r="M28" s="79">
        <v>22</v>
      </c>
      <c r="N28" s="89">
        <v>17</v>
      </c>
      <c r="O28" s="90">
        <v>0</v>
      </c>
      <c r="P28" s="91">
        <f>N28+O28</f>
        <v>17</v>
      </c>
      <c r="Q28" s="80">
        <f>IFERROR(P28/M28,"-")</f>
        <v>0.77272727272727</v>
      </c>
      <c r="R28" s="79">
        <v>1</v>
      </c>
      <c r="S28" s="79">
        <v>7</v>
      </c>
      <c r="T28" s="80">
        <f>IFERROR(R28/(P28),"-")</f>
        <v>0.058823529411765</v>
      </c>
      <c r="U28" s="186"/>
      <c r="V28" s="82">
        <v>4</v>
      </c>
      <c r="W28" s="80">
        <f>IF(P28=0,"-",V28/P28)</f>
        <v>0.23529411764706</v>
      </c>
      <c r="X28" s="185">
        <v>416000</v>
      </c>
      <c r="Y28" s="186">
        <f>IFERROR(X28/P28,"-")</f>
        <v>24470.588235294</v>
      </c>
      <c r="Z28" s="186">
        <f>IFERROR(X28/V28,"-")</f>
        <v>104000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0.058823529411765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2</v>
      </c>
      <c r="BF28" s="111">
        <f>IF(P28=0,"",IF(BE28=0,"",(BE28/P28)))</f>
        <v>0.11764705882353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8</v>
      </c>
      <c r="BO28" s="118">
        <f>IF(P28=0,"",IF(BN28=0,"",(BN28/P28)))</f>
        <v>0.47058823529412</v>
      </c>
      <c r="BP28" s="119">
        <v>1</v>
      </c>
      <c r="BQ28" s="120">
        <f>IFERROR(BP28/BN28,"-")</f>
        <v>0.125</v>
      </c>
      <c r="BR28" s="121">
        <v>395000</v>
      </c>
      <c r="BS28" s="122">
        <f>IFERROR(BR28/BN28,"-")</f>
        <v>49375</v>
      </c>
      <c r="BT28" s="123"/>
      <c r="BU28" s="123"/>
      <c r="BV28" s="123">
        <v>1</v>
      </c>
      <c r="BW28" s="124">
        <v>5</v>
      </c>
      <c r="BX28" s="125">
        <f>IF(P28=0,"",IF(BW28=0,"",(BW28/P28)))</f>
        <v>0.29411764705882</v>
      </c>
      <c r="BY28" s="126">
        <v>2</v>
      </c>
      <c r="BZ28" s="127">
        <f>IFERROR(BY28/BW28,"-")</f>
        <v>0.4</v>
      </c>
      <c r="CA28" s="128">
        <v>16000</v>
      </c>
      <c r="CB28" s="129">
        <f>IFERROR(CA28/BW28,"-")</f>
        <v>3200</v>
      </c>
      <c r="CC28" s="130">
        <v>1</v>
      </c>
      <c r="CD28" s="130">
        <v>1</v>
      </c>
      <c r="CE28" s="130"/>
      <c r="CF28" s="131">
        <v>1</v>
      </c>
      <c r="CG28" s="132">
        <f>IF(P28=0,"",IF(CF28=0,"",(CF28/P28)))</f>
        <v>0.058823529411765</v>
      </c>
      <c r="CH28" s="133">
        <v>1</v>
      </c>
      <c r="CI28" s="134">
        <f>IFERROR(CH28/CF28,"-")</f>
        <v>1</v>
      </c>
      <c r="CJ28" s="135">
        <v>5000</v>
      </c>
      <c r="CK28" s="136">
        <f>IFERROR(CJ28/CF28,"-")</f>
        <v>5000</v>
      </c>
      <c r="CL28" s="137">
        <v>1</v>
      </c>
      <c r="CM28" s="137"/>
      <c r="CN28" s="137"/>
      <c r="CO28" s="138">
        <v>4</v>
      </c>
      <c r="CP28" s="139">
        <v>416000</v>
      </c>
      <c r="CQ28" s="139">
        <v>395000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/>
      <c r="B29" s="189" t="s">
        <v>127</v>
      </c>
      <c r="C29" s="189"/>
      <c r="D29" s="189" t="s">
        <v>115</v>
      </c>
      <c r="E29" s="189" t="s">
        <v>116</v>
      </c>
      <c r="F29" s="189" t="s">
        <v>65</v>
      </c>
      <c r="G29" s="88" t="s">
        <v>128</v>
      </c>
      <c r="H29" s="88" t="s">
        <v>118</v>
      </c>
      <c r="I29" s="88" t="s">
        <v>119</v>
      </c>
      <c r="J29" s="180"/>
      <c r="K29" s="79">
        <v>3</v>
      </c>
      <c r="L29" s="79">
        <v>0</v>
      </c>
      <c r="M29" s="79">
        <v>27</v>
      </c>
      <c r="N29" s="89">
        <v>3</v>
      </c>
      <c r="O29" s="90">
        <v>0</v>
      </c>
      <c r="P29" s="91">
        <f>N29+O29</f>
        <v>3</v>
      </c>
      <c r="Q29" s="80">
        <f>IFERROR(P29/M29,"-")</f>
        <v>0.11111111111111</v>
      </c>
      <c r="R29" s="79">
        <v>0</v>
      </c>
      <c r="S29" s="79">
        <v>1</v>
      </c>
      <c r="T29" s="80">
        <f>IFERROR(R29/(P29),"-")</f>
        <v>0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0.66666666666667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</v>
      </c>
      <c r="BX29" s="125">
        <f>IF(P29=0,"",IF(BW29=0,"",(BW29/P29)))</f>
        <v>0.33333333333333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129</v>
      </c>
      <c r="C30" s="189"/>
      <c r="D30" s="189" t="s">
        <v>115</v>
      </c>
      <c r="E30" s="189" t="s">
        <v>121</v>
      </c>
      <c r="F30" s="189" t="s">
        <v>65</v>
      </c>
      <c r="G30" s="88"/>
      <c r="H30" s="88" t="s">
        <v>118</v>
      </c>
      <c r="I30" s="88" t="s">
        <v>122</v>
      </c>
      <c r="J30" s="180"/>
      <c r="K30" s="79">
        <v>10</v>
      </c>
      <c r="L30" s="79">
        <v>0</v>
      </c>
      <c r="M30" s="79">
        <v>66</v>
      </c>
      <c r="N30" s="89">
        <v>4</v>
      </c>
      <c r="O30" s="90">
        <v>0</v>
      </c>
      <c r="P30" s="91">
        <f>N30+O30</f>
        <v>4</v>
      </c>
      <c r="Q30" s="80">
        <f>IFERROR(P30/M30,"-")</f>
        <v>0.060606060606061</v>
      </c>
      <c r="R30" s="79">
        <v>0</v>
      </c>
      <c r="S30" s="79">
        <v>3</v>
      </c>
      <c r="T30" s="80">
        <f>IFERROR(R30/(P30),"-")</f>
        <v>0</v>
      </c>
      <c r="U30" s="186"/>
      <c r="V30" s="82">
        <v>1</v>
      </c>
      <c r="W30" s="80">
        <f>IF(P30=0,"-",V30/P30)</f>
        <v>0.25</v>
      </c>
      <c r="X30" s="185">
        <v>15000</v>
      </c>
      <c r="Y30" s="186">
        <f>IFERROR(X30/P30,"-")</f>
        <v>3750</v>
      </c>
      <c r="Z30" s="186">
        <f>IFERROR(X30/V30,"-")</f>
        <v>15000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0.25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3</v>
      </c>
      <c r="BO30" s="118">
        <f>IF(P30=0,"",IF(BN30=0,"",(BN30/P30)))</f>
        <v>0.75</v>
      </c>
      <c r="BP30" s="119">
        <v>1</v>
      </c>
      <c r="BQ30" s="120">
        <f>IFERROR(BP30/BN30,"-")</f>
        <v>0.33333333333333</v>
      </c>
      <c r="BR30" s="121">
        <v>15000</v>
      </c>
      <c r="BS30" s="122">
        <f>IFERROR(BR30/BN30,"-")</f>
        <v>5000</v>
      </c>
      <c r="BT30" s="123"/>
      <c r="BU30" s="123"/>
      <c r="BV30" s="123">
        <v>1</v>
      </c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15000</v>
      </c>
      <c r="CQ30" s="139">
        <v>15000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130</v>
      </c>
      <c r="C31" s="189"/>
      <c r="D31" s="189" t="s">
        <v>115</v>
      </c>
      <c r="E31" s="189" t="s">
        <v>124</v>
      </c>
      <c r="F31" s="189" t="s">
        <v>65</v>
      </c>
      <c r="G31" s="88"/>
      <c r="H31" s="88" t="s">
        <v>118</v>
      </c>
      <c r="I31" s="88" t="s">
        <v>125</v>
      </c>
      <c r="J31" s="180"/>
      <c r="K31" s="79">
        <v>18</v>
      </c>
      <c r="L31" s="79">
        <v>0</v>
      </c>
      <c r="M31" s="79">
        <v>64</v>
      </c>
      <c r="N31" s="89">
        <v>4</v>
      </c>
      <c r="O31" s="90">
        <v>0</v>
      </c>
      <c r="P31" s="91">
        <f>N31+O31</f>
        <v>4</v>
      </c>
      <c r="Q31" s="80">
        <f>IFERROR(P31/M31,"-")</f>
        <v>0.0625</v>
      </c>
      <c r="R31" s="79">
        <v>0</v>
      </c>
      <c r="S31" s="79">
        <v>0</v>
      </c>
      <c r="T31" s="80">
        <f>IFERROR(R31/(P31),"-")</f>
        <v>0</v>
      </c>
      <c r="U31" s="186"/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0.25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3</v>
      </c>
      <c r="BO31" s="118">
        <f>IF(P31=0,"",IF(BN31=0,"",(BN31/P31)))</f>
        <v>0.75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131</v>
      </c>
      <c r="C32" s="189"/>
      <c r="D32" s="189" t="s">
        <v>96</v>
      </c>
      <c r="E32" s="189" t="s">
        <v>96</v>
      </c>
      <c r="F32" s="189" t="s">
        <v>97</v>
      </c>
      <c r="G32" s="88"/>
      <c r="H32" s="88"/>
      <c r="I32" s="88"/>
      <c r="J32" s="180"/>
      <c r="K32" s="79">
        <v>128</v>
      </c>
      <c r="L32" s="79">
        <v>62</v>
      </c>
      <c r="M32" s="79">
        <v>15</v>
      </c>
      <c r="N32" s="89">
        <v>16</v>
      </c>
      <c r="O32" s="90">
        <v>0</v>
      </c>
      <c r="P32" s="91">
        <f>N32+O32</f>
        <v>16</v>
      </c>
      <c r="Q32" s="80">
        <f>IFERROR(P32/M32,"-")</f>
        <v>1.0666666666667</v>
      </c>
      <c r="R32" s="79">
        <v>4</v>
      </c>
      <c r="S32" s="79">
        <v>3</v>
      </c>
      <c r="T32" s="80">
        <f>IFERROR(R32/(P32),"-")</f>
        <v>0.25</v>
      </c>
      <c r="U32" s="186"/>
      <c r="V32" s="82">
        <v>7</v>
      </c>
      <c r="W32" s="80">
        <f>IF(P32=0,"-",V32/P32)</f>
        <v>0.4375</v>
      </c>
      <c r="X32" s="185">
        <v>358000</v>
      </c>
      <c r="Y32" s="186">
        <f>IFERROR(X32/P32,"-")</f>
        <v>22375</v>
      </c>
      <c r="Z32" s="186">
        <f>IFERROR(X32/V32,"-")</f>
        <v>51142.857142857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1</v>
      </c>
      <c r="AW32" s="105">
        <f>IF(P32=0,"",IF(AV32=0,"",(AV32/P32)))</f>
        <v>0.0625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9</v>
      </c>
      <c r="BO32" s="118">
        <f>IF(P32=0,"",IF(BN32=0,"",(BN32/P32)))</f>
        <v>0.5625</v>
      </c>
      <c r="BP32" s="119">
        <v>4</v>
      </c>
      <c r="BQ32" s="120">
        <f>IFERROR(BP32/BN32,"-")</f>
        <v>0.44444444444444</v>
      </c>
      <c r="BR32" s="121">
        <v>258000</v>
      </c>
      <c r="BS32" s="122">
        <f>IFERROR(BR32/BN32,"-")</f>
        <v>28666.666666667</v>
      </c>
      <c r="BT32" s="123">
        <v>1</v>
      </c>
      <c r="BU32" s="123"/>
      <c r="BV32" s="123">
        <v>3</v>
      </c>
      <c r="BW32" s="124">
        <v>5</v>
      </c>
      <c r="BX32" s="125">
        <f>IF(P32=0,"",IF(BW32=0,"",(BW32/P32)))</f>
        <v>0.3125</v>
      </c>
      <c r="BY32" s="126">
        <v>2</v>
      </c>
      <c r="BZ32" s="127">
        <f>IFERROR(BY32/BW32,"-")</f>
        <v>0.4</v>
      </c>
      <c r="CA32" s="128">
        <v>93000</v>
      </c>
      <c r="CB32" s="129">
        <f>IFERROR(CA32/BW32,"-")</f>
        <v>18600</v>
      </c>
      <c r="CC32" s="130">
        <v>1</v>
      </c>
      <c r="CD32" s="130"/>
      <c r="CE32" s="130">
        <v>1</v>
      </c>
      <c r="CF32" s="131">
        <v>1</v>
      </c>
      <c r="CG32" s="132">
        <f>IF(P32=0,"",IF(CF32=0,"",(CF32/P32)))</f>
        <v>0.0625</v>
      </c>
      <c r="CH32" s="133">
        <v>1</v>
      </c>
      <c r="CI32" s="134">
        <f>IFERROR(CH32/CF32,"-")</f>
        <v>1</v>
      </c>
      <c r="CJ32" s="135">
        <v>7000</v>
      </c>
      <c r="CK32" s="136">
        <f>IFERROR(CJ32/CF32,"-")</f>
        <v>7000</v>
      </c>
      <c r="CL32" s="137"/>
      <c r="CM32" s="137"/>
      <c r="CN32" s="137">
        <v>1</v>
      </c>
      <c r="CO32" s="138">
        <v>7</v>
      </c>
      <c r="CP32" s="139">
        <v>358000</v>
      </c>
      <c r="CQ32" s="139">
        <v>112000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3.6083333333333</v>
      </c>
      <c r="B33" s="189" t="s">
        <v>132</v>
      </c>
      <c r="C33" s="189"/>
      <c r="D33" s="189" t="s">
        <v>115</v>
      </c>
      <c r="E33" s="189" t="s">
        <v>133</v>
      </c>
      <c r="F33" s="189" t="s">
        <v>65</v>
      </c>
      <c r="G33" s="88" t="s">
        <v>134</v>
      </c>
      <c r="H33" s="88" t="s">
        <v>135</v>
      </c>
      <c r="I33" s="88" t="s">
        <v>136</v>
      </c>
      <c r="J33" s="180">
        <v>480000</v>
      </c>
      <c r="K33" s="79">
        <v>12</v>
      </c>
      <c r="L33" s="79">
        <v>0</v>
      </c>
      <c r="M33" s="79">
        <v>69</v>
      </c>
      <c r="N33" s="89">
        <v>5</v>
      </c>
      <c r="O33" s="90">
        <v>0</v>
      </c>
      <c r="P33" s="91">
        <f>N33+O33</f>
        <v>5</v>
      </c>
      <c r="Q33" s="80">
        <f>IFERROR(P33/M33,"-")</f>
        <v>0.072463768115942</v>
      </c>
      <c r="R33" s="79">
        <v>0</v>
      </c>
      <c r="S33" s="79">
        <v>3</v>
      </c>
      <c r="T33" s="80">
        <f>IFERROR(R33/(P33),"-")</f>
        <v>0</v>
      </c>
      <c r="U33" s="186">
        <f>IFERROR(J33/SUM(N33:O37),"-")</f>
        <v>8571.4285714286</v>
      </c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>
        <f>SUM(X33:X37)-SUM(J33:J37)</f>
        <v>1252000</v>
      </c>
      <c r="AB33" s="83">
        <f>SUM(X33:X37)/SUM(J33:J37)</f>
        <v>3.6083333333333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1</v>
      </c>
      <c r="AW33" s="105">
        <f>IF(P33=0,"",IF(AV33=0,"",(AV33/P33)))</f>
        <v>0.2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4</v>
      </c>
      <c r="BF33" s="111">
        <f>IF(P33=0,"",IF(BE33=0,"",(BE33/P33)))</f>
        <v>0.8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137</v>
      </c>
      <c r="C34" s="189"/>
      <c r="D34" s="189" t="s">
        <v>115</v>
      </c>
      <c r="E34" s="189" t="s">
        <v>116</v>
      </c>
      <c r="F34" s="189" t="s">
        <v>65</v>
      </c>
      <c r="G34" s="88"/>
      <c r="H34" s="88" t="s">
        <v>135</v>
      </c>
      <c r="I34" s="88"/>
      <c r="J34" s="180"/>
      <c r="K34" s="79">
        <v>18</v>
      </c>
      <c r="L34" s="79">
        <v>0</v>
      </c>
      <c r="M34" s="79">
        <v>102</v>
      </c>
      <c r="N34" s="89">
        <v>4</v>
      </c>
      <c r="O34" s="90">
        <v>0</v>
      </c>
      <c r="P34" s="91">
        <f>N34+O34</f>
        <v>4</v>
      </c>
      <c r="Q34" s="80">
        <f>IFERROR(P34/M34,"-")</f>
        <v>0.03921568627451</v>
      </c>
      <c r="R34" s="79">
        <v>0</v>
      </c>
      <c r="S34" s="79">
        <v>2</v>
      </c>
      <c r="T34" s="80">
        <f>IFERROR(R34/(P34),"-")</f>
        <v>0</v>
      </c>
      <c r="U34" s="186"/>
      <c r="V34" s="82">
        <v>1</v>
      </c>
      <c r="W34" s="80">
        <f>IF(P34=0,"-",V34/P34)</f>
        <v>0.25</v>
      </c>
      <c r="X34" s="185">
        <v>1000</v>
      </c>
      <c r="Y34" s="186">
        <f>IFERROR(X34/P34,"-")</f>
        <v>250</v>
      </c>
      <c r="Z34" s="186">
        <f>IFERROR(X34/V34,"-")</f>
        <v>1000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4</v>
      </c>
      <c r="BF34" s="111">
        <f>IF(P34=0,"",IF(BE34=0,"",(BE34/P34)))</f>
        <v>1</v>
      </c>
      <c r="BG34" s="110">
        <v>1</v>
      </c>
      <c r="BH34" s="112">
        <f>IFERROR(BG34/BE34,"-")</f>
        <v>0.25</v>
      </c>
      <c r="BI34" s="113">
        <v>1000</v>
      </c>
      <c r="BJ34" s="114">
        <f>IFERROR(BI34/BE34,"-")</f>
        <v>250</v>
      </c>
      <c r="BK34" s="115">
        <v>1</v>
      </c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1000</v>
      </c>
      <c r="CQ34" s="139">
        <v>1000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138</v>
      </c>
      <c r="C35" s="189"/>
      <c r="D35" s="189" t="s">
        <v>115</v>
      </c>
      <c r="E35" s="189" t="s">
        <v>121</v>
      </c>
      <c r="F35" s="189" t="s">
        <v>65</v>
      </c>
      <c r="G35" s="88"/>
      <c r="H35" s="88" t="s">
        <v>135</v>
      </c>
      <c r="I35" s="88"/>
      <c r="J35" s="180"/>
      <c r="K35" s="79">
        <v>20</v>
      </c>
      <c r="L35" s="79">
        <v>0</v>
      </c>
      <c r="M35" s="79">
        <v>89</v>
      </c>
      <c r="N35" s="89">
        <v>4</v>
      </c>
      <c r="O35" s="90">
        <v>0</v>
      </c>
      <c r="P35" s="91">
        <f>N35+O35</f>
        <v>4</v>
      </c>
      <c r="Q35" s="80">
        <f>IFERROR(P35/M35,"-")</f>
        <v>0.044943820224719</v>
      </c>
      <c r="R35" s="79">
        <v>0</v>
      </c>
      <c r="S35" s="79">
        <v>2</v>
      </c>
      <c r="T35" s="80">
        <f>IFERROR(R35/(P35),"-")</f>
        <v>0</v>
      </c>
      <c r="U35" s="186"/>
      <c r="V35" s="82">
        <v>1</v>
      </c>
      <c r="W35" s="80">
        <f>IF(P35=0,"-",V35/P35)</f>
        <v>0.25</v>
      </c>
      <c r="X35" s="185">
        <v>3000</v>
      </c>
      <c r="Y35" s="186">
        <f>IFERROR(X35/P35,"-")</f>
        <v>750</v>
      </c>
      <c r="Z35" s="186">
        <f>IFERROR(X35/V35,"-")</f>
        <v>3000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2</v>
      </c>
      <c r="BO35" s="118">
        <f>IF(P35=0,"",IF(BN35=0,"",(BN35/P35)))</f>
        <v>0.5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2</v>
      </c>
      <c r="BX35" s="125">
        <f>IF(P35=0,"",IF(BW35=0,"",(BW35/P35)))</f>
        <v>0.5</v>
      </c>
      <c r="BY35" s="126">
        <v>1</v>
      </c>
      <c r="BZ35" s="127">
        <f>IFERROR(BY35/BW35,"-")</f>
        <v>0.5</v>
      </c>
      <c r="CA35" s="128">
        <v>3000</v>
      </c>
      <c r="CB35" s="129">
        <f>IFERROR(CA35/BW35,"-")</f>
        <v>1500</v>
      </c>
      <c r="CC35" s="130">
        <v>1</v>
      </c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3000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139</v>
      </c>
      <c r="C36" s="189"/>
      <c r="D36" s="189" t="s">
        <v>115</v>
      </c>
      <c r="E36" s="189" t="s">
        <v>124</v>
      </c>
      <c r="F36" s="189" t="s">
        <v>65</v>
      </c>
      <c r="G36" s="88"/>
      <c r="H36" s="88" t="s">
        <v>135</v>
      </c>
      <c r="I36" s="88"/>
      <c r="J36" s="180"/>
      <c r="K36" s="79">
        <v>15</v>
      </c>
      <c r="L36" s="79">
        <v>0</v>
      </c>
      <c r="M36" s="79">
        <v>68</v>
      </c>
      <c r="N36" s="89">
        <v>7</v>
      </c>
      <c r="O36" s="90">
        <v>0</v>
      </c>
      <c r="P36" s="91">
        <f>N36+O36</f>
        <v>7</v>
      </c>
      <c r="Q36" s="80">
        <f>IFERROR(P36/M36,"-")</f>
        <v>0.10294117647059</v>
      </c>
      <c r="R36" s="79">
        <v>1</v>
      </c>
      <c r="S36" s="79">
        <v>3</v>
      </c>
      <c r="T36" s="80">
        <f>IFERROR(R36/(P36),"-")</f>
        <v>0.14285714285714</v>
      </c>
      <c r="U36" s="186"/>
      <c r="V36" s="82">
        <v>1</v>
      </c>
      <c r="W36" s="80">
        <f>IF(P36=0,"-",V36/P36)</f>
        <v>0.14285714285714</v>
      </c>
      <c r="X36" s="185">
        <v>1000</v>
      </c>
      <c r="Y36" s="186">
        <f>IFERROR(X36/P36,"-")</f>
        <v>142.85714285714</v>
      </c>
      <c r="Z36" s="186">
        <f>IFERROR(X36/V36,"-")</f>
        <v>1000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0.14285714285714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>
        <v>2</v>
      </c>
      <c r="AW36" s="105">
        <f>IF(P36=0,"",IF(AV36=0,"",(AV36/P36)))</f>
        <v>0.28571428571429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1</v>
      </c>
      <c r="BF36" s="111">
        <f>IF(P36=0,"",IF(BE36=0,"",(BE36/P36)))</f>
        <v>0.14285714285714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2</v>
      </c>
      <c r="BO36" s="118">
        <f>IF(P36=0,"",IF(BN36=0,"",(BN36/P36)))</f>
        <v>0.28571428571429</v>
      </c>
      <c r="BP36" s="119">
        <v>1</v>
      </c>
      <c r="BQ36" s="120">
        <f>IFERROR(BP36/BN36,"-")</f>
        <v>0.5</v>
      </c>
      <c r="BR36" s="121">
        <v>1000</v>
      </c>
      <c r="BS36" s="122">
        <f>IFERROR(BR36/BN36,"-")</f>
        <v>500</v>
      </c>
      <c r="BT36" s="123">
        <v>1</v>
      </c>
      <c r="BU36" s="123"/>
      <c r="BV36" s="123"/>
      <c r="BW36" s="124">
        <v>1</v>
      </c>
      <c r="BX36" s="125">
        <f>IF(P36=0,"",IF(BW36=0,"",(BW36/P36)))</f>
        <v>0.14285714285714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1000</v>
      </c>
      <c r="CQ36" s="139">
        <v>1000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140</v>
      </c>
      <c r="C37" s="189"/>
      <c r="D37" s="189" t="s">
        <v>96</v>
      </c>
      <c r="E37" s="189" t="s">
        <v>96</v>
      </c>
      <c r="F37" s="189" t="s">
        <v>97</v>
      </c>
      <c r="G37" s="88"/>
      <c r="H37" s="88"/>
      <c r="I37" s="88"/>
      <c r="J37" s="180"/>
      <c r="K37" s="79">
        <v>226</v>
      </c>
      <c r="L37" s="79">
        <v>131</v>
      </c>
      <c r="M37" s="79">
        <v>51</v>
      </c>
      <c r="N37" s="89">
        <v>36</v>
      </c>
      <c r="O37" s="90">
        <v>0</v>
      </c>
      <c r="P37" s="91">
        <f>N37+O37</f>
        <v>36</v>
      </c>
      <c r="Q37" s="80">
        <f>IFERROR(P37/M37,"-")</f>
        <v>0.70588235294118</v>
      </c>
      <c r="R37" s="79">
        <v>8</v>
      </c>
      <c r="S37" s="79">
        <v>13</v>
      </c>
      <c r="T37" s="80">
        <f>IFERROR(R37/(P37),"-")</f>
        <v>0.22222222222222</v>
      </c>
      <c r="U37" s="186"/>
      <c r="V37" s="82">
        <v>16</v>
      </c>
      <c r="W37" s="80">
        <f>IF(P37=0,"-",V37/P37)</f>
        <v>0.44444444444444</v>
      </c>
      <c r="X37" s="185">
        <v>1727000</v>
      </c>
      <c r="Y37" s="186">
        <f>IFERROR(X37/P37,"-")</f>
        <v>47972.222222222</v>
      </c>
      <c r="Z37" s="186">
        <f>IFERROR(X37/V37,"-")</f>
        <v>107937.5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0.027777777777778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10</v>
      </c>
      <c r="BF37" s="111">
        <f>IF(P37=0,"",IF(BE37=0,"",(BE37/P37)))</f>
        <v>0.27777777777778</v>
      </c>
      <c r="BG37" s="110">
        <v>3</v>
      </c>
      <c r="BH37" s="112">
        <f>IFERROR(BG37/BE37,"-")</f>
        <v>0.3</v>
      </c>
      <c r="BI37" s="113">
        <v>58000</v>
      </c>
      <c r="BJ37" s="114">
        <f>IFERROR(BI37/BE37,"-")</f>
        <v>5800</v>
      </c>
      <c r="BK37" s="115"/>
      <c r="BL37" s="115">
        <v>1</v>
      </c>
      <c r="BM37" s="115">
        <v>2</v>
      </c>
      <c r="BN37" s="117">
        <v>14</v>
      </c>
      <c r="BO37" s="118">
        <f>IF(P37=0,"",IF(BN37=0,"",(BN37/P37)))</f>
        <v>0.38888888888889</v>
      </c>
      <c r="BP37" s="119">
        <v>7</v>
      </c>
      <c r="BQ37" s="120">
        <f>IFERROR(BP37/BN37,"-")</f>
        <v>0.5</v>
      </c>
      <c r="BR37" s="121">
        <v>181000</v>
      </c>
      <c r="BS37" s="122">
        <f>IFERROR(BR37/BN37,"-")</f>
        <v>12928.571428571</v>
      </c>
      <c r="BT37" s="123">
        <v>4</v>
      </c>
      <c r="BU37" s="123"/>
      <c r="BV37" s="123">
        <v>3</v>
      </c>
      <c r="BW37" s="124">
        <v>10</v>
      </c>
      <c r="BX37" s="125">
        <f>IF(P37=0,"",IF(BW37=0,"",(BW37/P37)))</f>
        <v>0.27777777777778</v>
      </c>
      <c r="BY37" s="126">
        <v>5</v>
      </c>
      <c r="BZ37" s="127">
        <f>IFERROR(BY37/BW37,"-")</f>
        <v>0.5</v>
      </c>
      <c r="CA37" s="128">
        <v>1380000</v>
      </c>
      <c r="CB37" s="129">
        <f>IFERROR(CA37/BW37,"-")</f>
        <v>138000</v>
      </c>
      <c r="CC37" s="130">
        <v>1</v>
      </c>
      <c r="CD37" s="130"/>
      <c r="CE37" s="130">
        <v>4</v>
      </c>
      <c r="CF37" s="131">
        <v>1</v>
      </c>
      <c r="CG37" s="132">
        <f>IF(P37=0,"",IF(CF37=0,"",(CF37/P37)))</f>
        <v>0.027777777777778</v>
      </c>
      <c r="CH37" s="133">
        <v>1</v>
      </c>
      <c r="CI37" s="134">
        <f>IFERROR(CH37/CF37,"-")</f>
        <v>1</v>
      </c>
      <c r="CJ37" s="135">
        <v>108000</v>
      </c>
      <c r="CK37" s="136">
        <f>IFERROR(CJ37/CF37,"-")</f>
        <v>108000</v>
      </c>
      <c r="CL37" s="137"/>
      <c r="CM37" s="137"/>
      <c r="CN37" s="137">
        <v>1</v>
      </c>
      <c r="CO37" s="138">
        <v>16</v>
      </c>
      <c r="CP37" s="139">
        <v>1727000</v>
      </c>
      <c r="CQ37" s="139">
        <v>990000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1.25</v>
      </c>
      <c r="B38" s="189" t="s">
        <v>141</v>
      </c>
      <c r="C38" s="189"/>
      <c r="D38" s="189" t="s">
        <v>115</v>
      </c>
      <c r="E38" s="189" t="s">
        <v>133</v>
      </c>
      <c r="F38" s="189" t="s">
        <v>65</v>
      </c>
      <c r="G38" s="88" t="s">
        <v>142</v>
      </c>
      <c r="H38" s="88" t="s">
        <v>135</v>
      </c>
      <c r="I38" s="88" t="s">
        <v>136</v>
      </c>
      <c r="J38" s="180">
        <v>360000</v>
      </c>
      <c r="K38" s="79">
        <v>33</v>
      </c>
      <c r="L38" s="79">
        <v>0</v>
      </c>
      <c r="M38" s="79">
        <v>118</v>
      </c>
      <c r="N38" s="89">
        <v>11</v>
      </c>
      <c r="O38" s="90">
        <v>0</v>
      </c>
      <c r="P38" s="91">
        <f>N38+O38</f>
        <v>11</v>
      </c>
      <c r="Q38" s="80">
        <f>IFERROR(P38/M38,"-")</f>
        <v>0.093220338983051</v>
      </c>
      <c r="R38" s="79">
        <v>1</v>
      </c>
      <c r="S38" s="79">
        <v>6</v>
      </c>
      <c r="T38" s="80">
        <f>IFERROR(R38/(P38),"-")</f>
        <v>0.090909090909091</v>
      </c>
      <c r="U38" s="186">
        <f>IFERROR(J38/SUM(N38:O42),"-")</f>
        <v>7200</v>
      </c>
      <c r="V38" s="82">
        <v>2</v>
      </c>
      <c r="W38" s="80">
        <f>IF(P38=0,"-",V38/P38)</f>
        <v>0.18181818181818</v>
      </c>
      <c r="X38" s="185">
        <v>87000</v>
      </c>
      <c r="Y38" s="186">
        <f>IFERROR(X38/P38,"-")</f>
        <v>7909.0909090909</v>
      </c>
      <c r="Z38" s="186">
        <f>IFERROR(X38/V38,"-")</f>
        <v>43500</v>
      </c>
      <c r="AA38" s="180">
        <f>SUM(X38:X42)-SUM(J38:J42)</f>
        <v>90000</v>
      </c>
      <c r="AB38" s="83">
        <f>SUM(X38:X42)/SUM(J38:J42)</f>
        <v>1.25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0.090909090909091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>
        <v>2</v>
      </c>
      <c r="AW38" s="105">
        <f>IF(P38=0,"",IF(AV38=0,"",(AV38/P38)))</f>
        <v>0.18181818181818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1</v>
      </c>
      <c r="BF38" s="111">
        <f>IF(P38=0,"",IF(BE38=0,"",(BE38/P38)))</f>
        <v>0.090909090909091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2</v>
      </c>
      <c r="BO38" s="118">
        <f>IF(P38=0,"",IF(BN38=0,"",(BN38/P38)))</f>
        <v>0.18181818181818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4</v>
      </c>
      <c r="BX38" s="125">
        <f>IF(P38=0,"",IF(BW38=0,"",(BW38/P38)))</f>
        <v>0.36363636363636</v>
      </c>
      <c r="BY38" s="126">
        <v>1</v>
      </c>
      <c r="BZ38" s="127">
        <f>IFERROR(BY38/BW38,"-")</f>
        <v>0.25</v>
      </c>
      <c r="CA38" s="128">
        <v>73000</v>
      </c>
      <c r="CB38" s="129">
        <f>IFERROR(CA38/BW38,"-")</f>
        <v>18250</v>
      </c>
      <c r="CC38" s="130"/>
      <c r="CD38" s="130"/>
      <c r="CE38" s="130">
        <v>1</v>
      </c>
      <c r="CF38" s="131">
        <v>1</v>
      </c>
      <c r="CG38" s="132">
        <f>IF(P38=0,"",IF(CF38=0,"",(CF38/P38)))</f>
        <v>0.090909090909091</v>
      </c>
      <c r="CH38" s="133">
        <v>1</v>
      </c>
      <c r="CI38" s="134">
        <f>IFERROR(CH38/CF38,"-")</f>
        <v>1</v>
      </c>
      <c r="CJ38" s="135">
        <v>14000</v>
      </c>
      <c r="CK38" s="136">
        <f>IFERROR(CJ38/CF38,"-")</f>
        <v>14000</v>
      </c>
      <c r="CL38" s="137"/>
      <c r="CM38" s="137"/>
      <c r="CN38" s="137">
        <v>1</v>
      </c>
      <c r="CO38" s="138">
        <v>2</v>
      </c>
      <c r="CP38" s="139">
        <v>87000</v>
      </c>
      <c r="CQ38" s="139">
        <v>73000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143</v>
      </c>
      <c r="C39" s="189"/>
      <c r="D39" s="189" t="s">
        <v>115</v>
      </c>
      <c r="E39" s="189" t="s">
        <v>116</v>
      </c>
      <c r="F39" s="189" t="s">
        <v>65</v>
      </c>
      <c r="G39" s="88"/>
      <c r="H39" s="88" t="s">
        <v>135</v>
      </c>
      <c r="I39" s="88"/>
      <c r="J39" s="180"/>
      <c r="K39" s="79">
        <v>11</v>
      </c>
      <c r="L39" s="79">
        <v>0</v>
      </c>
      <c r="M39" s="79">
        <v>58</v>
      </c>
      <c r="N39" s="89">
        <v>4</v>
      </c>
      <c r="O39" s="90">
        <v>0</v>
      </c>
      <c r="P39" s="91">
        <f>N39+O39</f>
        <v>4</v>
      </c>
      <c r="Q39" s="80">
        <f>IFERROR(P39/M39,"-")</f>
        <v>0.068965517241379</v>
      </c>
      <c r="R39" s="79">
        <v>0</v>
      </c>
      <c r="S39" s="79">
        <v>3</v>
      </c>
      <c r="T39" s="80">
        <f>IFERROR(R39/(P39),"-")</f>
        <v>0</v>
      </c>
      <c r="U39" s="186"/>
      <c r="V39" s="82">
        <v>2</v>
      </c>
      <c r="W39" s="80">
        <f>IF(P39=0,"-",V39/P39)</f>
        <v>0.5</v>
      </c>
      <c r="X39" s="185">
        <v>11000</v>
      </c>
      <c r="Y39" s="186">
        <f>IFERROR(X39/P39,"-")</f>
        <v>2750</v>
      </c>
      <c r="Z39" s="186">
        <f>IFERROR(X39/V39,"-")</f>
        <v>5500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0.5</v>
      </c>
      <c r="BG39" s="110">
        <v>1</v>
      </c>
      <c r="BH39" s="112">
        <f>IFERROR(BG39/BE39,"-")</f>
        <v>0.5</v>
      </c>
      <c r="BI39" s="113">
        <v>1000</v>
      </c>
      <c r="BJ39" s="114">
        <f>IFERROR(BI39/BE39,"-")</f>
        <v>500</v>
      </c>
      <c r="BK39" s="115">
        <v>1</v>
      </c>
      <c r="BL39" s="115"/>
      <c r="BM39" s="115"/>
      <c r="BN39" s="117">
        <v>2</v>
      </c>
      <c r="BO39" s="118">
        <f>IF(P39=0,"",IF(BN39=0,"",(BN39/P39)))</f>
        <v>0.5</v>
      </c>
      <c r="BP39" s="119">
        <v>1</v>
      </c>
      <c r="BQ39" s="120">
        <f>IFERROR(BP39/BN39,"-")</f>
        <v>0.5</v>
      </c>
      <c r="BR39" s="121">
        <v>10000</v>
      </c>
      <c r="BS39" s="122">
        <f>IFERROR(BR39/BN39,"-")</f>
        <v>5000</v>
      </c>
      <c r="BT39" s="123"/>
      <c r="BU39" s="123">
        <v>1</v>
      </c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2</v>
      </c>
      <c r="CP39" s="139">
        <v>11000</v>
      </c>
      <c r="CQ39" s="139">
        <v>10000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144</v>
      </c>
      <c r="C40" s="189"/>
      <c r="D40" s="189" t="s">
        <v>115</v>
      </c>
      <c r="E40" s="189" t="s">
        <v>121</v>
      </c>
      <c r="F40" s="189" t="s">
        <v>65</v>
      </c>
      <c r="G40" s="88"/>
      <c r="H40" s="88" t="s">
        <v>135</v>
      </c>
      <c r="I40" s="88"/>
      <c r="J40" s="180"/>
      <c r="K40" s="79">
        <v>16</v>
      </c>
      <c r="L40" s="79">
        <v>0</v>
      </c>
      <c r="M40" s="79">
        <v>62</v>
      </c>
      <c r="N40" s="89">
        <v>7</v>
      </c>
      <c r="O40" s="90">
        <v>0</v>
      </c>
      <c r="P40" s="91">
        <f>N40+O40</f>
        <v>7</v>
      </c>
      <c r="Q40" s="80">
        <f>IFERROR(P40/M40,"-")</f>
        <v>0.11290322580645</v>
      </c>
      <c r="R40" s="79">
        <v>0</v>
      </c>
      <c r="S40" s="79">
        <v>4</v>
      </c>
      <c r="T40" s="80">
        <f>IFERROR(R40/(P40),"-")</f>
        <v>0</v>
      </c>
      <c r="U40" s="186"/>
      <c r="V40" s="82">
        <v>1</v>
      </c>
      <c r="W40" s="80">
        <f>IF(P40=0,"-",V40/P40)</f>
        <v>0.14285714285714</v>
      </c>
      <c r="X40" s="185">
        <v>49000</v>
      </c>
      <c r="Y40" s="186">
        <f>IFERROR(X40/P40,"-")</f>
        <v>7000</v>
      </c>
      <c r="Z40" s="186">
        <f>IFERROR(X40/V40,"-")</f>
        <v>49000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1</v>
      </c>
      <c r="AW40" s="105">
        <f>IF(P40=0,"",IF(AV40=0,"",(AV40/P40)))</f>
        <v>0.14285714285714</v>
      </c>
      <c r="AX40" s="104">
        <v>1</v>
      </c>
      <c r="AY40" s="106">
        <f>IFERROR(AX40/AV40,"-")</f>
        <v>1</v>
      </c>
      <c r="AZ40" s="107">
        <v>49000</v>
      </c>
      <c r="BA40" s="108">
        <f>IFERROR(AZ40/AV40,"-")</f>
        <v>49000</v>
      </c>
      <c r="BB40" s="109"/>
      <c r="BC40" s="109"/>
      <c r="BD40" s="109">
        <v>1</v>
      </c>
      <c r="BE40" s="110">
        <v>2</v>
      </c>
      <c r="BF40" s="111">
        <f>IF(P40=0,"",IF(BE40=0,"",(BE40/P40)))</f>
        <v>0.28571428571429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2</v>
      </c>
      <c r="BO40" s="118">
        <f>IF(P40=0,"",IF(BN40=0,"",(BN40/P40)))</f>
        <v>0.28571428571429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2</v>
      </c>
      <c r="BX40" s="125">
        <f>IF(P40=0,"",IF(BW40=0,"",(BW40/P40)))</f>
        <v>0.28571428571429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49000</v>
      </c>
      <c r="CQ40" s="139">
        <v>49000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145</v>
      </c>
      <c r="C41" s="189"/>
      <c r="D41" s="189" t="s">
        <v>115</v>
      </c>
      <c r="E41" s="189" t="s">
        <v>124</v>
      </c>
      <c r="F41" s="189" t="s">
        <v>65</v>
      </c>
      <c r="G41" s="88"/>
      <c r="H41" s="88" t="s">
        <v>135</v>
      </c>
      <c r="I41" s="88"/>
      <c r="J41" s="180"/>
      <c r="K41" s="79">
        <v>10</v>
      </c>
      <c r="L41" s="79">
        <v>0</v>
      </c>
      <c r="M41" s="79">
        <v>64</v>
      </c>
      <c r="N41" s="89">
        <v>5</v>
      </c>
      <c r="O41" s="90">
        <v>0</v>
      </c>
      <c r="P41" s="91">
        <f>N41+O41</f>
        <v>5</v>
      </c>
      <c r="Q41" s="80">
        <f>IFERROR(P41/M41,"-")</f>
        <v>0.078125</v>
      </c>
      <c r="R41" s="79">
        <v>1</v>
      </c>
      <c r="S41" s="79">
        <v>2</v>
      </c>
      <c r="T41" s="80">
        <f>IFERROR(R41/(P41),"-")</f>
        <v>0.2</v>
      </c>
      <c r="U41" s="186"/>
      <c r="V41" s="82">
        <v>2</v>
      </c>
      <c r="W41" s="80">
        <f>IF(P41=0,"-",V41/P41)</f>
        <v>0.4</v>
      </c>
      <c r="X41" s="185">
        <v>97000</v>
      </c>
      <c r="Y41" s="186">
        <f>IFERROR(X41/P41,"-")</f>
        <v>19400</v>
      </c>
      <c r="Z41" s="186">
        <f>IFERROR(X41/V41,"-")</f>
        <v>48500</v>
      </c>
      <c r="AA41" s="180"/>
      <c r="AB41" s="83"/>
      <c r="AC41" s="77"/>
      <c r="AD41" s="92">
        <v>1</v>
      </c>
      <c r="AE41" s="93">
        <f>IF(P41=0,"",IF(AD41=0,"",(AD41/P41)))</f>
        <v>0.2</v>
      </c>
      <c r="AF41" s="92"/>
      <c r="AG41" s="94">
        <f>IFERROR(AF41/AD41,"-")</f>
        <v>0</v>
      </c>
      <c r="AH41" s="95"/>
      <c r="AI41" s="96">
        <f>IFERROR(AH41/AD41,"-")</f>
        <v>0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0.2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2</v>
      </c>
      <c r="BO41" s="118">
        <f>IF(P41=0,"",IF(BN41=0,"",(BN41/P41)))</f>
        <v>0.4</v>
      </c>
      <c r="BP41" s="119">
        <v>1</v>
      </c>
      <c r="BQ41" s="120">
        <f>IFERROR(BP41/BN41,"-")</f>
        <v>0.5</v>
      </c>
      <c r="BR41" s="121">
        <v>92000</v>
      </c>
      <c r="BS41" s="122">
        <f>IFERROR(BR41/BN41,"-")</f>
        <v>46000</v>
      </c>
      <c r="BT41" s="123"/>
      <c r="BU41" s="123"/>
      <c r="BV41" s="123">
        <v>1</v>
      </c>
      <c r="BW41" s="124">
        <v>1</v>
      </c>
      <c r="BX41" s="125">
        <f>IF(P41=0,"",IF(BW41=0,"",(BW41/P41)))</f>
        <v>0.2</v>
      </c>
      <c r="BY41" s="126">
        <v>1</v>
      </c>
      <c r="BZ41" s="127">
        <f>IFERROR(BY41/BW41,"-")</f>
        <v>1</v>
      </c>
      <c r="CA41" s="128">
        <v>5000</v>
      </c>
      <c r="CB41" s="129">
        <f>IFERROR(CA41/BW41,"-")</f>
        <v>5000</v>
      </c>
      <c r="CC41" s="130">
        <v>1</v>
      </c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2</v>
      </c>
      <c r="CP41" s="139">
        <v>97000</v>
      </c>
      <c r="CQ41" s="139">
        <v>92000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146</v>
      </c>
      <c r="C42" s="189"/>
      <c r="D42" s="189" t="s">
        <v>96</v>
      </c>
      <c r="E42" s="189" t="s">
        <v>96</v>
      </c>
      <c r="F42" s="189" t="s">
        <v>97</v>
      </c>
      <c r="G42" s="88"/>
      <c r="H42" s="88"/>
      <c r="I42" s="88"/>
      <c r="J42" s="180"/>
      <c r="K42" s="79">
        <v>195</v>
      </c>
      <c r="L42" s="79">
        <v>113</v>
      </c>
      <c r="M42" s="79">
        <v>17</v>
      </c>
      <c r="N42" s="89">
        <v>23</v>
      </c>
      <c r="O42" s="90">
        <v>0</v>
      </c>
      <c r="P42" s="91">
        <f>N42+O42</f>
        <v>23</v>
      </c>
      <c r="Q42" s="80">
        <f>IFERROR(P42/M42,"-")</f>
        <v>1.3529411764706</v>
      </c>
      <c r="R42" s="79">
        <v>5</v>
      </c>
      <c r="S42" s="79">
        <v>3</v>
      </c>
      <c r="T42" s="80">
        <f>IFERROR(R42/(P42),"-")</f>
        <v>0.21739130434783</v>
      </c>
      <c r="U42" s="186"/>
      <c r="V42" s="82">
        <v>5</v>
      </c>
      <c r="W42" s="80">
        <f>IF(P42=0,"-",V42/P42)</f>
        <v>0.21739130434783</v>
      </c>
      <c r="X42" s="185">
        <v>206000</v>
      </c>
      <c r="Y42" s="186">
        <f>IFERROR(X42/P42,"-")</f>
        <v>8956.5217391304</v>
      </c>
      <c r="Z42" s="186">
        <f>IFERROR(X42/V42,"-")</f>
        <v>41200</v>
      </c>
      <c r="AA42" s="180"/>
      <c r="AB42" s="83"/>
      <c r="AC42" s="77"/>
      <c r="AD42" s="92">
        <v>2</v>
      </c>
      <c r="AE42" s="93">
        <f>IF(P42=0,"",IF(AD42=0,"",(AD42/P42)))</f>
        <v>0.08695652173913</v>
      </c>
      <c r="AF42" s="92"/>
      <c r="AG42" s="94">
        <f>IFERROR(AF42/AD42,"-")</f>
        <v>0</v>
      </c>
      <c r="AH42" s="95"/>
      <c r="AI42" s="96">
        <f>IFERROR(AH42/AD42,"-")</f>
        <v>0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3</v>
      </c>
      <c r="BF42" s="111">
        <f>IF(P42=0,"",IF(BE42=0,"",(BE42/P42)))</f>
        <v>0.1304347826087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12</v>
      </c>
      <c r="BO42" s="118">
        <f>IF(P42=0,"",IF(BN42=0,"",(BN42/P42)))</f>
        <v>0.52173913043478</v>
      </c>
      <c r="BP42" s="119">
        <v>3</v>
      </c>
      <c r="BQ42" s="120">
        <f>IFERROR(BP42/BN42,"-")</f>
        <v>0.25</v>
      </c>
      <c r="BR42" s="121">
        <v>50000</v>
      </c>
      <c r="BS42" s="122">
        <f>IFERROR(BR42/BN42,"-")</f>
        <v>4166.6666666667</v>
      </c>
      <c r="BT42" s="123">
        <v>1</v>
      </c>
      <c r="BU42" s="123"/>
      <c r="BV42" s="123">
        <v>2</v>
      </c>
      <c r="BW42" s="124">
        <v>5</v>
      </c>
      <c r="BX42" s="125">
        <f>IF(P42=0,"",IF(BW42=0,"",(BW42/P42)))</f>
        <v>0.21739130434783</v>
      </c>
      <c r="BY42" s="126">
        <v>2</v>
      </c>
      <c r="BZ42" s="127">
        <f>IFERROR(BY42/BW42,"-")</f>
        <v>0.4</v>
      </c>
      <c r="CA42" s="128">
        <v>156000</v>
      </c>
      <c r="CB42" s="129">
        <f>IFERROR(CA42/BW42,"-")</f>
        <v>31200</v>
      </c>
      <c r="CC42" s="130"/>
      <c r="CD42" s="130"/>
      <c r="CE42" s="130">
        <v>2</v>
      </c>
      <c r="CF42" s="131">
        <v>1</v>
      </c>
      <c r="CG42" s="132">
        <f>IF(P42=0,"",IF(CF42=0,"",(CF42/P42)))</f>
        <v>0.043478260869565</v>
      </c>
      <c r="CH42" s="133"/>
      <c r="CI42" s="134">
        <f>IFERROR(CH42/CF42,"-")</f>
        <v>0</v>
      </c>
      <c r="CJ42" s="135"/>
      <c r="CK42" s="136">
        <f>IFERROR(CJ42/CF42,"-")</f>
        <v>0</v>
      </c>
      <c r="CL42" s="137"/>
      <c r="CM42" s="137"/>
      <c r="CN42" s="137"/>
      <c r="CO42" s="138">
        <v>5</v>
      </c>
      <c r="CP42" s="139">
        <v>206000</v>
      </c>
      <c r="CQ42" s="139">
        <v>113000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0.13166666666667</v>
      </c>
      <c r="B43" s="189" t="s">
        <v>147</v>
      </c>
      <c r="C43" s="189"/>
      <c r="D43" s="189" t="s">
        <v>115</v>
      </c>
      <c r="E43" s="189" t="s">
        <v>116</v>
      </c>
      <c r="F43" s="189" t="s">
        <v>65</v>
      </c>
      <c r="G43" s="88" t="s">
        <v>148</v>
      </c>
      <c r="H43" s="88" t="s">
        <v>149</v>
      </c>
      <c r="I43" s="88" t="s">
        <v>119</v>
      </c>
      <c r="J43" s="180">
        <v>600000</v>
      </c>
      <c r="K43" s="79">
        <v>7</v>
      </c>
      <c r="L43" s="79">
        <v>0</v>
      </c>
      <c r="M43" s="79">
        <v>24</v>
      </c>
      <c r="N43" s="89">
        <v>2</v>
      </c>
      <c r="O43" s="90">
        <v>0</v>
      </c>
      <c r="P43" s="91">
        <f>N43+O43</f>
        <v>2</v>
      </c>
      <c r="Q43" s="80">
        <f>IFERROR(P43/M43,"-")</f>
        <v>0.083333333333333</v>
      </c>
      <c r="R43" s="79">
        <v>0</v>
      </c>
      <c r="S43" s="79">
        <v>0</v>
      </c>
      <c r="T43" s="80">
        <f>IFERROR(R43/(P43),"-")</f>
        <v>0</v>
      </c>
      <c r="U43" s="186">
        <f>IFERROR(J43/SUM(N43:O46),"-")</f>
        <v>17647.058823529</v>
      </c>
      <c r="V43" s="82">
        <v>0</v>
      </c>
      <c r="W43" s="80">
        <f>IF(P43=0,"-",V43/P43)</f>
        <v>0</v>
      </c>
      <c r="X43" s="185">
        <v>0</v>
      </c>
      <c r="Y43" s="186">
        <f>IFERROR(X43/P43,"-")</f>
        <v>0</v>
      </c>
      <c r="Z43" s="186" t="str">
        <f>IFERROR(X43/V43,"-")</f>
        <v>-</v>
      </c>
      <c r="AA43" s="180">
        <f>SUM(X43:X46)-SUM(J43:J46)</f>
        <v>-521000</v>
      </c>
      <c r="AB43" s="83">
        <f>SUM(X43:X46)/SUM(J43:J46)</f>
        <v>0.13166666666667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1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189" t="s">
        <v>150</v>
      </c>
      <c r="C44" s="189"/>
      <c r="D44" s="189" t="s">
        <v>115</v>
      </c>
      <c r="E44" s="189" t="s">
        <v>121</v>
      </c>
      <c r="F44" s="189" t="s">
        <v>65</v>
      </c>
      <c r="G44" s="88"/>
      <c r="H44" s="88" t="s">
        <v>149</v>
      </c>
      <c r="I44" s="88" t="s">
        <v>122</v>
      </c>
      <c r="J44" s="180"/>
      <c r="K44" s="79">
        <v>34</v>
      </c>
      <c r="L44" s="79">
        <v>0</v>
      </c>
      <c r="M44" s="79">
        <v>96</v>
      </c>
      <c r="N44" s="89">
        <v>11</v>
      </c>
      <c r="O44" s="90">
        <v>0</v>
      </c>
      <c r="P44" s="91">
        <f>N44+O44</f>
        <v>11</v>
      </c>
      <c r="Q44" s="80">
        <f>IFERROR(P44/M44,"-")</f>
        <v>0.11458333333333</v>
      </c>
      <c r="R44" s="79">
        <v>0</v>
      </c>
      <c r="S44" s="79">
        <v>4</v>
      </c>
      <c r="T44" s="80">
        <f>IFERROR(R44/(P44),"-")</f>
        <v>0</v>
      </c>
      <c r="U44" s="186"/>
      <c r="V44" s="82">
        <v>1</v>
      </c>
      <c r="W44" s="80">
        <f>IF(P44=0,"-",V44/P44)</f>
        <v>0.090909090909091</v>
      </c>
      <c r="X44" s="185">
        <v>1000</v>
      </c>
      <c r="Y44" s="186">
        <f>IFERROR(X44/P44,"-")</f>
        <v>90.909090909091</v>
      </c>
      <c r="Z44" s="186">
        <f>IFERROR(X44/V44,"-")</f>
        <v>1000</v>
      </c>
      <c r="AA44" s="18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>
        <v>1</v>
      </c>
      <c r="AW44" s="105">
        <f>IF(P44=0,"",IF(AV44=0,"",(AV44/P44)))</f>
        <v>0.090909090909091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>
        <v>2</v>
      </c>
      <c r="BF44" s="111">
        <f>IF(P44=0,"",IF(BE44=0,"",(BE44/P44)))</f>
        <v>0.18181818181818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7</v>
      </c>
      <c r="BO44" s="118">
        <f>IF(P44=0,"",IF(BN44=0,"",(BN44/P44)))</f>
        <v>0.63636363636364</v>
      </c>
      <c r="BP44" s="119">
        <v>1</v>
      </c>
      <c r="BQ44" s="120">
        <f>IFERROR(BP44/BN44,"-")</f>
        <v>0.14285714285714</v>
      </c>
      <c r="BR44" s="121">
        <v>1000</v>
      </c>
      <c r="BS44" s="122">
        <f>IFERROR(BR44/BN44,"-")</f>
        <v>142.85714285714</v>
      </c>
      <c r="BT44" s="123">
        <v>1</v>
      </c>
      <c r="BU44" s="123"/>
      <c r="BV44" s="123"/>
      <c r="BW44" s="124">
        <v>1</v>
      </c>
      <c r="BX44" s="125">
        <f>IF(P44=0,"",IF(BW44=0,"",(BW44/P44)))</f>
        <v>0.090909090909091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1000</v>
      </c>
      <c r="CQ44" s="139">
        <v>1000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151</v>
      </c>
      <c r="C45" s="189"/>
      <c r="D45" s="189" t="s">
        <v>115</v>
      </c>
      <c r="E45" s="189" t="s">
        <v>124</v>
      </c>
      <c r="F45" s="189" t="s">
        <v>65</v>
      </c>
      <c r="G45" s="88"/>
      <c r="H45" s="88" t="s">
        <v>149</v>
      </c>
      <c r="I45" s="88" t="s">
        <v>125</v>
      </c>
      <c r="J45" s="180"/>
      <c r="K45" s="79">
        <v>12</v>
      </c>
      <c r="L45" s="79">
        <v>0</v>
      </c>
      <c r="M45" s="79">
        <v>63</v>
      </c>
      <c r="N45" s="89">
        <v>6</v>
      </c>
      <c r="O45" s="90">
        <v>0</v>
      </c>
      <c r="P45" s="91">
        <f>N45+O45</f>
        <v>6</v>
      </c>
      <c r="Q45" s="80">
        <f>IFERROR(P45/M45,"-")</f>
        <v>0.095238095238095</v>
      </c>
      <c r="R45" s="79">
        <v>0</v>
      </c>
      <c r="S45" s="79">
        <v>3</v>
      </c>
      <c r="T45" s="80">
        <f>IFERROR(R45/(P45),"-")</f>
        <v>0</v>
      </c>
      <c r="U45" s="186"/>
      <c r="V45" s="82">
        <v>1</v>
      </c>
      <c r="W45" s="80">
        <f>IF(P45=0,"-",V45/P45)</f>
        <v>0.16666666666667</v>
      </c>
      <c r="X45" s="185">
        <v>10000</v>
      </c>
      <c r="Y45" s="186">
        <f>IFERROR(X45/P45,"-")</f>
        <v>1666.6666666667</v>
      </c>
      <c r="Z45" s="186">
        <f>IFERROR(X45/V45,"-")</f>
        <v>10000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3</v>
      </c>
      <c r="BF45" s="111">
        <f>IF(P45=0,"",IF(BE45=0,"",(BE45/P45)))</f>
        <v>0.5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2</v>
      </c>
      <c r="BO45" s="118">
        <f>IF(P45=0,"",IF(BN45=0,"",(BN45/P45)))</f>
        <v>0.33333333333333</v>
      </c>
      <c r="BP45" s="119">
        <v>1</v>
      </c>
      <c r="BQ45" s="120">
        <f>IFERROR(BP45/BN45,"-")</f>
        <v>0.5</v>
      </c>
      <c r="BR45" s="121">
        <v>10000</v>
      </c>
      <c r="BS45" s="122">
        <f>IFERROR(BR45/BN45,"-")</f>
        <v>5000</v>
      </c>
      <c r="BT45" s="123"/>
      <c r="BU45" s="123">
        <v>1</v>
      </c>
      <c r="BV45" s="123"/>
      <c r="BW45" s="124">
        <v>1</v>
      </c>
      <c r="BX45" s="125">
        <f>IF(P45=0,"",IF(BW45=0,"",(BW45/P45)))</f>
        <v>0.16666666666667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10000</v>
      </c>
      <c r="CQ45" s="139">
        <v>10000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152</v>
      </c>
      <c r="C46" s="189"/>
      <c r="D46" s="189" t="s">
        <v>96</v>
      </c>
      <c r="E46" s="189" t="s">
        <v>96</v>
      </c>
      <c r="F46" s="189" t="s">
        <v>97</v>
      </c>
      <c r="G46" s="88"/>
      <c r="H46" s="88"/>
      <c r="I46" s="88"/>
      <c r="J46" s="180"/>
      <c r="K46" s="79">
        <v>328</v>
      </c>
      <c r="L46" s="79">
        <v>87</v>
      </c>
      <c r="M46" s="79">
        <v>17</v>
      </c>
      <c r="N46" s="89">
        <v>15</v>
      </c>
      <c r="O46" s="90">
        <v>0</v>
      </c>
      <c r="P46" s="91">
        <f>N46+O46</f>
        <v>15</v>
      </c>
      <c r="Q46" s="80">
        <f>IFERROR(P46/M46,"-")</f>
        <v>0.88235294117647</v>
      </c>
      <c r="R46" s="79">
        <v>1</v>
      </c>
      <c r="S46" s="79">
        <v>4</v>
      </c>
      <c r="T46" s="80">
        <f>IFERROR(R46/(P46),"-")</f>
        <v>0.066666666666667</v>
      </c>
      <c r="U46" s="186"/>
      <c r="V46" s="82">
        <v>4</v>
      </c>
      <c r="W46" s="80">
        <f>IF(P46=0,"-",V46/P46)</f>
        <v>0.26666666666667</v>
      </c>
      <c r="X46" s="185">
        <v>68000</v>
      </c>
      <c r="Y46" s="186">
        <f>IFERROR(X46/P46,"-")</f>
        <v>4533.3333333333</v>
      </c>
      <c r="Z46" s="186">
        <f>IFERROR(X46/V46,"-")</f>
        <v>17000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0.066666666666667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8</v>
      </c>
      <c r="BO46" s="118">
        <f>IF(P46=0,"",IF(BN46=0,"",(BN46/P46)))</f>
        <v>0.53333333333333</v>
      </c>
      <c r="BP46" s="119">
        <v>2</v>
      </c>
      <c r="BQ46" s="120">
        <f>IFERROR(BP46/BN46,"-")</f>
        <v>0.25</v>
      </c>
      <c r="BR46" s="121">
        <v>33000</v>
      </c>
      <c r="BS46" s="122">
        <f>IFERROR(BR46/BN46,"-")</f>
        <v>4125</v>
      </c>
      <c r="BT46" s="123"/>
      <c r="BU46" s="123">
        <v>1</v>
      </c>
      <c r="BV46" s="123">
        <v>1</v>
      </c>
      <c r="BW46" s="124">
        <v>5</v>
      </c>
      <c r="BX46" s="125">
        <f>IF(P46=0,"",IF(BW46=0,"",(BW46/P46)))</f>
        <v>0.33333333333333</v>
      </c>
      <c r="BY46" s="126">
        <v>1</v>
      </c>
      <c r="BZ46" s="127">
        <f>IFERROR(BY46/BW46,"-")</f>
        <v>0.2</v>
      </c>
      <c r="CA46" s="128">
        <v>25000</v>
      </c>
      <c r="CB46" s="129">
        <f>IFERROR(CA46/BW46,"-")</f>
        <v>5000</v>
      </c>
      <c r="CC46" s="130"/>
      <c r="CD46" s="130"/>
      <c r="CE46" s="130">
        <v>1</v>
      </c>
      <c r="CF46" s="131">
        <v>1</v>
      </c>
      <c r="CG46" s="132">
        <f>IF(P46=0,"",IF(CF46=0,"",(CF46/P46)))</f>
        <v>0.066666666666667</v>
      </c>
      <c r="CH46" s="133">
        <v>1</v>
      </c>
      <c r="CI46" s="134">
        <f>IFERROR(CH46/CF46,"-")</f>
        <v>1</v>
      </c>
      <c r="CJ46" s="135">
        <v>10000</v>
      </c>
      <c r="CK46" s="136">
        <f>IFERROR(CJ46/CF46,"-")</f>
        <v>10000</v>
      </c>
      <c r="CL46" s="137"/>
      <c r="CM46" s="137">
        <v>1</v>
      </c>
      <c r="CN46" s="137"/>
      <c r="CO46" s="138">
        <v>4</v>
      </c>
      <c r="CP46" s="139">
        <v>68000</v>
      </c>
      <c r="CQ46" s="139">
        <v>25000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0.65277777777778</v>
      </c>
      <c r="B47" s="189" t="s">
        <v>153</v>
      </c>
      <c r="C47" s="189"/>
      <c r="D47" s="189" t="s">
        <v>154</v>
      </c>
      <c r="E47" s="189" t="s">
        <v>108</v>
      </c>
      <c r="F47" s="189" t="s">
        <v>65</v>
      </c>
      <c r="G47" s="88" t="s">
        <v>134</v>
      </c>
      <c r="H47" s="88" t="s">
        <v>155</v>
      </c>
      <c r="I47" s="88" t="s">
        <v>156</v>
      </c>
      <c r="J47" s="180">
        <v>144000</v>
      </c>
      <c r="K47" s="79">
        <v>5</v>
      </c>
      <c r="L47" s="79">
        <v>0</v>
      </c>
      <c r="M47" s="79">
        <v>37</v>
      </c>
      <c r="N47" s="89">
        <v>3</v>
      </c>
      <c r="O47" s="90">
        <v>0</v>
      </c>
      <c r="P47" s="91">
        <f>N47+O47</f>
        <v>3</v>
      </c>
      <c r="Q47" s="80">
        <f>IFERROR(P47/M47,"-")</f>
        <v>0.081081081081081</v>
      </c>
      <c r="R47" s="79">
        <v>0</v>
      </c>
      <c r="S47" s="79">
        <v>2</v>
      </c>
      <c r="T47" s="80">
        <f>IFERROR(R47/(P47),"-")</f>
        <v>0</v>
      </c>
      <c r="U47" s="186">
        <f>IFERROR(J47/SUM(N47:O48),"-")</f>
        <v>16000</v>
      </c>
      <c r="V47" s="82">
        <v>1</v>
      </c>
      <c r="W47" s="80">
        <f>IF(P47=0,"-",V47/P47)</f>
        <v>0.33333333333333</v>
      </c>
      <c r="X47" s="185">
        <v>6000</v>
      </c>
      <c r="Y47" s="186">
        <f>IFERROR(X47/P47,"-")</f>
        <v>2000</v>
      </c>
      <c r="Z47" s="186">
        <f>IFERROR(X47/V47,"-")</f>
        <v>6000</v>
      </c>
      <c r="AA47" s="180">
        <f>SUM(X47:X48)-SUM(J47:J48)</f>
        <v>-50000</v>
      </c>
      <c r="AB47" s="83">
        <f>SUM(X47:X48)/SUM(J47:J48)</f>
        <v>0.65277777777778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2</v>
      </c>
      <c r="BO47" s="118">
        <f>IF(P47=0,"",IF(BN47=0,"",(BN47/P47)))</f>
        <v>0.66666666666667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1</v>
      </c>
      <c r="BX47" s="125">
        <f>IF(P47=0,"",IF(BW47=0,"",(BW47/P47)))</f>
        <v>0.33333333333333</v>
      </c>
      <c r="BY47" s="126">
        <v>1</v>
      </c>
      <c r="BZ47" s="127">
        <f>IFERROR(BY47/BW47,"-")</f>
        <v>1</v>
      </c>
      <c r="CA47" s="128">
        <v>6000</v>
      </c>
      <c r="CB47" s="129">
        <f>IFERROR(CA47/BW47,"-")</f>
        <v>6000</v>
      </c>
      <c r="CC47" s="130"/>
      <c r="CD47" s="130">
        <v>1</v>
      </c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6000</v>
      </c>
      <c r="CQ47" s="139">
        <v>6000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189" t="s">
        <v>157</v>
      </c>
      <c r="C48" s="189"/>
      <c r="D48" s="189" t="s">
        <v>154</v>
      </c>
      <c r="E48" s="189"/>
      <c r="F48" s="189" t="s">
        <v>97</v>
      </c>
      <c r="G48" s="88"/>
      <c r="H48" s="88"/>
      <c r="I48" s="88"/>
      <c r="J48" s="180"/>
      <c r="K48" s="79">
        <v>25</v>
      </c>
      <c r="L48" s="79">
        <v>22</v>
      </c>
      <c r="M48" s="79">
        <v>14</v>
      </c>
      <c r="N48" s="89">
        <v>6</v>
      </c>
      <c r="O48" s="90">
        <v>0</v>
      </c>
      <c r="P48" s="91">
        <f>N48+O48</f>
        <v>6</v>
      </c>
      <c r="Q48" s="80">
        <f>IFERROR(P48/M48,"-")</f>
        <v>0.42857142857143</v>
      </c>
      <c r="R48" s="79">
        <v>0</v>
      </c>
      <c r="S48" s="79">
        <v>1</v>
      </c>
      <c r="T48" s="80">
        <f>IFERROR(R48/(P48),"-")</f>
        <v>0</v>
      </c>
      <c r="U48" s="186"/>
      <c r="V48" s="82">
        <v>1</v>
      </c>
      <c r="W48" s="80">
        <f>IF(P48=0,"-",V48/P48)</f>
        <v>0.16666666666667</v>
      </c>
      <c r="X48" s="185">
        <v>88000</v>
      </c>
      <c r="Y48" s="186">
        <f>IFERROR(X48/P48,"-")</f>
        <v>14666.666666667</v>
      </c>
      <c r="Z48" s="186">
        <f>IFERROR(X48/V48,"-")</f>
        <v>88000</v>
      </c>
      <c r="AA48" s="18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0.16666666666667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3</v>
      </c>
      <c r="BO48" s="118">
        <f>IF(P48=0,"",IF(BN48=0,"",(BN48/P48)))</f>
        <v>0.5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2</v>
      </c>
      <c r="BX48" s="125">
        <f>IF(P48=0,"",IF(BW48=0,"",(BW48/P48)))</f>
        <v>0.33333333333333</v>
      </c>
      <c r="BY48" s="126">
        <v>1</v>
      </c>
      <c r="BZ48" s="127">
        <f>IFERROR(BY48/BW48,"-")</f>
        <v>0.5</v>
      </c>
      <c r="CA48" s="128">
        <v>88000</v>
      </c>
      <c r="CB48" s="129">
        <f>IFERROR(CA48/BW48,"-")</f>
        <v>44000</v>
      </c>
      <c r="CC48" s="130"/>
      <c r="CD48" s="130"/>
      <c r="CE48" s="130">
        <v>1</v>
      </c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88000</v>
      </c>
      <c r="CQ48" s="139">
        <v>88000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</v>
      </c>
      <c r="B49" s="189" t="s">
        <v>158</v>
      </c>
      <c r="C49" s="189"/>
      <c r="D49" s="189" t="s">
        <v>159</v>
      </c>
      <c r="E49" s="189" t="s">
        <v>111</v>
      </c>
      <c r="F49" s="189" t="s">
        <v>65</v>
      </c>
      <c r="G49" s="88" t="s">
        <v>134</v>
      </c>
      <c r="H49" s="88" t="s">
        <v>155</v>
      </c>
      <c r="I49" s="190" t="s">
        <v>160</v>
      </c>
      <c r="J49" s="180">
        <v>144000</v>
      </c>
      <c r="K49" s="79">
        <v>19</v>
      </c>
      <c r="L49" s="79">
        <v>0</v>
      </c>
      <c r="M49" s="79">
        <v>48</v>
      </c>
      <c r="N49" s="89">
        <v>7</v>
      </c>
      <c r="O49" s="90">
        <v>0</v>
      </c>
      <c r="P49" s="91">
        <f>N49+O49</f>
        <v>7</v>
      </c>
      <c r="Q49" s="80">
        <f>IFERROR(P49/M49,"-")</f>
        <v>0.14583333333333</v>
      </c>
      <c r="R49" s="79">
        <v>1</v>
      </c>
      <c r="S49" s="79">
        <v>1</v>
      </c>
      <c r="T49" s="80">
        <f>IFERROR(R49/(P49),"-")</f>
        <v>0.14285714285714</v>
      </c>
      <c r="U49" s="186">
        <f>IFERROR(J49/SUM(N49:O50),"-")</f>
        <v>13090.909090909</v>
      </c>
      <c r="V49" s="82">
        <v>0</v>
      </c>
      <c r="W49" s="80">
        <f>IF(P49=0,"-",V49/P49)</f>
        <v>0</v>
      </c>
      <c r="X49" s="185">
        <v>0</v>
      </c>
      <c r="Y49" s="186">
        <f>IFERROR(X49/P49,"-")</f>
        <v>0</v>
      </c>
      <c r="Z49" s="186" t="str">
        <f>IFERROR(X49/V49,"-")</f>
        <v>-</v>
      </c>
      <c r="AA49" s="180">
        <f>SUM(X49:X50)-SUM(J49:J50)</f>
        <v>-144000</v>
      </c>
      <c r="AB49" s="83">
        <f>SUM(X49:X50)/SUM(J49:J50)</f>
        <v>0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0.14285714285714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4</v>
      </c>
      <c r="BO49" s="118">
        <f>IF(P49=0,"",IF(BN49=0,"",(BN49/P49)))</f>
        <v>0.57142857142857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2</v>
      </c>
      <c r="BX49" s="125">
        <f>IF(P49=0,"",IF(BW49=0,"",(BW49/P49)))</f>
        <v>0.28571428571429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161</v>
      </c>
      <c r="C50" s="189"/>
      <c r="D50" s="189" t="s">
        <v>159</v>
      </c>
      <c r="E50" s="189" t="s">
        <v>111</v>
      </c>
      <c r="F50" s="189" t="s">
        <v>97</v>
      </c>
      <c r="G50" s="88"/>
      <c r="H50" s="88"/>
      <c r="I50" s="88"/>
      <c r="J50" s="180"/>
      <c r="K50" s="79">
        <v>26</v>
      </c>
      <c r="L50" s="79">
        <v>17</v>
      </c>
      <c r="M50" s="79">
        <v>6</v>
      </c>
      <c r="N50" s="89">
        <v>4</v>
      </c>
      <c r="O50" s="90">
        <v>0</v>
      </c>
      <c r="P50" s="91">
        <f>N50+O50</f>
        <v>4</v>
      </c>
      <c r="Q50" s="80">
        <f>IFERROR(P50/M50,"-")</f>
        <v>0.66666666666667</v>
      </c>
      <c r="R50" s="79">
        <v>0</v>
      </c>
      <c r="S50" s="79">
        <v>0</v>
      </c>
      <c r="T50" s="80">
        <f>IFERROR(R50/(P50),"-")</f>
        <v>0</v>
      </c>
      <c r="U50" s="186"/>
      <c r="V50" s="82">
        <v>0</v>
      </c>
      <c r="W50" s="80">
        <f>IF(P50=0,"-",V50/P50)</f>
        <v>0</v>
      </c>
      <c r="X50" s="185">
        <v>0</v>
      </c>
      <c r="Y50" s="186">
        <f>IFERROR(X50/P50,"-")</f>
        <v>0</v>
      </c>
      <c r="Z50" s="186" t="str">
        <f>IFERROR(X50/V50,"-")</f>
        <v>-</v>
      </c>
      <c r="AA50" s="18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2</v>
      </c>
      <c r="AW50" s="105">
        <f>IF(P50=0,"",IF(AV50=0,"",(AV50/P50)))</f>
        <v>0.5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2</v>
      </c>
      <c r="BO50" s="118">
        <f>IF(P50=0,"",IF(BN50=0,"",(BN50/P50)))</f>
        <v>0.5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4.4333333333333</v>
      </c>
      <c r="B51" s="189" t="s">
        <v>162</v>
      </c>
      <c r="C51" s="189"/>
      <c r="D51" s="189" t="s">
        <v>115</v>
      </c>
      <c r="E51" s="189" t="s">
        <v>101</v>
      </c>
      <c r="F51" s="189" t="s">
        <v>65</v>
      </c>
      <c r="G51" s="88" t="s">
        <v>163</v>
      </c>
      <c r="H51" s="88" t="s">
        <v>155</v>
      </c>
      <c r="I51" s="88"/>
      <c r="J51" s="180">
        <v>180000</v>
      </c>
      <c r="K51" s="79">
        <v>19</v>
      </c>
      <c r="L51" s="79">
        <v>0</v>
      </c>
      <c r="M51" s="79">
        <v>58</v>
      </c>
      <c r="N51" s="89">
        <v>9</v>
      </c>
      <c r="O51" s="90">
        <v>0</v>
      </c>
      <c r="P51" s="91">
        <f>N51+O51</f>
        <v>9</v>
      </c>
      <c r="Q51" s="80">
        <f>IFERROR(P51/M51,"-")</f>
        <v>0.1551724137931</v>
      </c>
      <c r="R51" s="79">
        <v>1</v>
      </c>
      <c r="S51" s="79">
        <v>3</v>
      </c>
      <c r="T51" s="80">
        <f>IFERROR(R51/(P51),"-")</f>
        <v>0.11111111111111</v>
      </c>
      <c r="U51" s="186">
        <f>IFERROR(J51/SUM(N51:O52),"-")</f>
        <v>7200</v>
      </c>
      <c r="V51" s="82">
        <v>3</v>
      </c>
      <c r="W51" s="80">
        <f>IF(P51=0,"-",V51/P51)</f>
        <v>0.33333333333333</v>
      </c>
      <c r="X51" s="185">
        <v>76000</v>
      </c>
      <c r="Y51" s="186">
        <f>IFERROR(X51/P51,"-")</f>
        <v>8444.4444444444</v>
      </c>
      <c r="Z51" s="186">
        <f>IFERROR(X51/V51,"-")</f>
        <v>25333.333333333</v>
      </c>
      <c r="AA51" s="180">
        <f>SUM(X51:X52)-SUM(J51:J52)</f>
        <v>618000</v>
      </c>
      <c r="AB51" s="83">
        <f>SUM(X51:X52)/SUM(J51:J52)</f>
        <v>4.4333333333333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0.11111111111111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0.11111111111111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3</v>
      </c>
      <c r="BO51" s="118">
        <f>IF(P51=0,"",IF(BN51=0,"",(BN51/P51)))</f>
        <v>0.33333333333333</v>
      </c>
      <c r="BP51" s="119">
        <v>1</v>
      </c>
      <c r="BQ51" s="120">
        <f>IFERROR(BP51/BN51,"-")</f>
        <v>0.33333333333333</v>
      </c>
      <c r="BR51" s="121">
        <v>5000</v>
      </c>
      <c r="BS51" s="122">
        <f>IFERROR(BR51/BN51,"-")</f>
        <v>1666.6666666667</v>
      </c>
      <c r="BT51" s="123">
        <v>1</v>
      </c>
      <c r="BU51" s="123"/>
      <c r="BV51" s="123"/>
      <c r="BW51" s="124">
        <v>4</v>
      </c>
      <c r="BX51" s="125">
        <f>IF(P51=0,"",IF(BW51=0,"",(BW51/P51)))</f>
        <v>0.44444444444444</v>
      </c>
      <c r="BY51" s="126">
        <v>2</v>
      </c>
      <c r="BZ51" s="127">
        <f>IFERROR(BY51/BW51,"-")</f>
        <v>0.5</v>
      </c>
      <c r="CA51" s="128">
        <v>71000</v>
      </c>
      <c r="CB51" s="129">
        <f>IFERROR(CA51/BW51,"-")</f>
        <v>17750</v>
      </c>
      <c r="CC51" s="130"/>
      <c r="CD51" s="130"/>
      <c r="CE51" s="130">
        <v>2</v>
      </c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3</v>
      </c>
      <c r="CP51" s="139">
        <v>76000</v>
      </c>
      <c r="CQ51" s="139">
        <v>43000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189" t="s">
        <v>164</v>
      </c>
      <c r="C52" s="189"/>
      <c r="D52" s="189" t="s">
        <v>115</v>
      </c>
      <c r="E52" s="189" t="s">
        <v>101</v>
      </c>
      <c r="F52" s="189" t="s">
        <v>97</v>
      </c>
      <c r="G52" s="88"/>
      <c r="H52" s="88"/>
      <c r="I52" s="88"/>
      <c r="J52" s="180"/>
      <c r="K52" s="79">
        <v>48</v>
      </c>
      <c r="L52" s="79">
        <v>38</v>
      </c>
      <c r="M52" s="79">
        <v>13</v>
      </c>
      <c r="N52" s="89">
        <v>16</v>
      </c>
      <c r="O52" s="90">
        <v>0</v>
      </c>
      <c r="P52" s="91">
        <f>N52+O52</f>
        <v>16</v>
      </c>
      <c r="Q52" s="80">
        <f>IFERROR(P52/M52,"-")</f>
        <v>1.2307692307692</v>
      </c>
      <c r="R52" s="79">
        <v>3</v>
      </c>
      <c r="S52" s="79">
        <v>1</v>
      </c>
      <c r="T52" s="80">
        <f>IFERROR(R52/(P52),"-")</f>
        <v>0.1875</v>
      </c>
      <c r="U52" s="186"/>
      <c r="V52" s="82">
        <v>5</v>
      </c>
      <c r="W52" s="80">
        <f>IF(P52=0,"-",V52/P52)</f>
        <v>0.3125</v>
      </c>
      <c r="X52" s="185">
        <v>722000</v>
      </c>
      <c r="Y52" s="186">
        <f>IFERROR(X52/P52,"-")</f>
        <v>45125</v>
      </c>
      <c r="Z52" s="186">
        <f>IFERROR(X52/V52,"-")</f>
        <v>144400</v>
      </c>
      <c r="AA52" s="18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2</v>
      </c>
      <c r="AW52" s="105">
        <f>IF(P52=0,"",IF(AV52=0,"",(AV52/P52)))</f>
        <v>0.125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>
        <v>1</v>
      </c>
      <c r="BF52" s="111">
        <f>IF(P52=0,"",IF(BE52=0,"",(BE52/P52)))</f>
        <v>0.0625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6</v>
      </c>
      <c r="BO52" s="118">
        <f>IF(P52=0,"",IF(BN52=0,"",(BN52/P52)))</f>
        <v>0.375</v>
      </c>
      <c r="BP52" s="119">
        <v>1</v>
      </c>
      <c r="BQ52" s="120">
        <f>IFERROR(BP52/BN52,"-")</f>
        <v>0.16666666666667</v>
      </c>
      <c r="BR52" s="121">
        <v>240000</v>
      </c>
      <c r="BS52" s="122">
        <f>IFERROR(BR52/BN52,"-")</f>
        <v>40000</v>
      </c>
      <c r="BT52" s="123"/>
      <c r="BU52" s="123"/>
      <c r="BV52" s="123">
        <v>1</v>
      </c>
      <c r="BW52" s="124">
        <v>6</v>
      </c>
      <c r="BX52" s="125">
        <f>IF(P52=0,"",IF(BW52=0,"",(BW52/P52)))</f>
        <v>0.375</v>
      </c>
      <c r="BY52" s="126">
        <v>3</v>
      </c>
      <c r="BZ52" s="127">
        <f>IFERROR(BY52/BW52,"-")</f>
        <v>0.5</v>
      </c>
      <c r="CA52" s="128">
        <v>124000</v>
      </c>
      <c r="CB52" s="129">
        <f>IFERROR(CA52/BW52,"-")</f>
        <v>20666.666666667</v>
      </c>
      <c r="CC52" s="130">
        <v>1</v>
      </c>
      <c r="CD52" s="130"/>
      <c r="CE52" s="130">
        <v>2</v>
      </c>
      <c r="CF52" s="131">
        <v>1</v>
      </c>
      <c r="CG52" s="132">
        <f>IF(P52=0,"",IF(CF52=0,"",(CF52/P52)))</f>
        <v>0.0625</v>
      </c>
      <c r="CH52" s="133">
        <v>1</v>
      </c>
      <c r="CI52" s="134">
        <f>IFERROR(CH52/CF52,"-")</f>
        <v>1</v>
      </c>
      <c r="CJ52" s="135">
        <v>358000</v>
      </c>
      <c r="CK52" s="136">
        <f>IFERROR(CJ52/CF52,"-")</f>
        <v>358000</v>
      </c>
      <c r="CL52" s="137"/>
      <c r="CM52" s="137"/>
      <c r="CN52" s="137">
        <v>1</v>
      </c>
      <c r="CO52" s="138">
        <v>5</v>
      </c>
      <c r="CP52" s="139">
        <v>722000</v>
      </c>
      <c r="CQ52" s="139">
        <v>358000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</v>
      </c>
      <c r="B53" s="189" t="s">
        <v>165</v>
      </c>
      <c r="C53" s="189"/>
      <c r="D53" s="189" t="s">
        <v>166</v>
      </c>
      <c r="E53" s="189" t="s">
        <v>111</v>
      </c>
      <c r="F53" s="189" t="s">
        <v>65</v>
      </c>
      <c r="G53" s="88" t="s">
        <v>163</v>
      </c>
      <c r="H53" s="88" t="s">
        <v>155</v>
      </c>
      <c r="I53" s="88"/>
      <c r="J53" s="180">
        <v>180000</v>
      </c>
      <c r="K53" s="79">
        <v>3</v>
      </c>
      <c r="L53" s="79">
        <v>0</v>
      </c>
      <c r="M53" s="79">
        <v>25</v>
      </c>
      <c r="N53" s="89">
        <v>1</v>
      </c>
      <c r="O53" s="90">
        <v>0</v>
      </c>
      <c r="P53" s="91">
        <f>N53+O53</f>
        <v>1</v>
      </c>
      <c r="Q53" s="80">
        <f>IFERROR(P53/M53,"-")</f>
        <v>0.04</v>
      </c>
      <c r="R53" s="79">
        <v>0</v>
      </c>
      <c r="S53" s="79">
        <v>0</v>
      </c>
      <c r="T53" s="80">
        <f>IFERROR(R53/(P53),"-")</f>
        <v>0</v>
      </c>
      <c r="U53" s="186">
        <f>IFERROR(J53/SUM(N53:O54),"-")</f>
        <v>45000</v>
      </c>
      <c r="V53" s="82">
        <v>0</v>
      </c>
      <c r="W53" s="80">
        <f>IF(P53=0,"-",V53/P53)</f>
        <v>0</v>
      </c>
      <c r="X53" s="185">
        <v>0</v>
      </c>
      <c r="Y53" s="186">
        <f>IFERROR(X53/P53,"-")</f>
        <v>0</v>
      </c>
      <c r="Z53" s="186" t="str">
        <f>IFERROR(X53/V53,"-")</f>
        <v>-</v>
      </c>
      <c r="AA53" s="180">
        <f>SUM(X53:X54)-SUM(J53:J54)</f>
        <v>-180000</v>
      </c>
      <c r="AB53" s="83">
        <f>SUM(X53:X54)/SUM(J53:J54)</f>
        <v>0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1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189" t="s">
        <v>167</v>
      </c>
      <c r="C54" s="189"/>
      <c r="D54" s="189" t="s">
        <v>166</v>
      </c>
      <c r="E54" s="189" t="s">
        <v>111</v>
      </c>
      <c r="F54" s="189" t="s">
        <v>97</v>
      </c>
      <c r="G54" s="88"/>
      <c r="H54" s="88"/>
      <c r="I54" s="88"/>
      <c r="J54" s="180"/>
      <c r="K54" s="79">
        <v>14</v>
      </c>
      <c r="L54" s="79">
        <v>12</v>
      </c>
      <c r="M54" s="79">
        <v>5</v>
      </c>
      <c r="N54" s="89">
        <v>3</v>
      </c>
      <c r="O54" s="90">
        <v>0</v>
      </c>
      <c r="P54" s="91">
        <f>N54+O54</f>
        <v>3</v>
      </c>
      <c r="Q54" s="80">
        <f>IFERROR(P54/M54,"-")</f>
        <v>0.6</v>
      </c>
      <c r="R54" s="79">
        <v>0</v>
      </c>
      <c r="S54" s="79">
        <v>1</v>
      </c>
      <c r="T54" s="80">
        <f>IFERROR(R54/(P54),"-")</f>
        <v>0</v>
      </c>
      <c r="U54" s="186"/>
      <c r="V54" s="82">
        <v>0</v>
      </c>
      <c r="W54" s="80">
        <f>IF(P54=0,"-",V54/P54)</f>
        <v>0</v>
      </c>
      <c r="X54" s="185">
        <v>0</v>
      </c>
      <c r="Y54" s="186">
        <f>IFERROR(X54/P54,"-")</f>
        <v>0</v>
      </c>
      <c r="Z54" s="186" t="str">
        <f>IFERROR(X54/V54,"-")</f>
        <v>-</v>
      </c>
      <c r="AA54" s="18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2</v>
      </c>
      <c r="BO54" s="118">
        <f>IF(P54=0,"",IF(BN54=0,"",(BN54/P54)))</f>
        <v>0.66666666666667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0.33333333333333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0.030555555555556</v>
      </c>
      <c r="B55" s="189" t="s">
        <v>168</v>
      </c>
      <c r="C55" s="189"/>
      <c r="D55" s="189" t="s">
        <v>169</v>
      </c>
      <c r="E55" s="189" t="s">
        <v>111</v>
      </c>
      <c r="F55" s="189" t="s">
        <v>65</v>
      </c>
      <c r="G55" s="88" t="s">
        <v>148</v>
      </c>
      <c r="H55" s="88" t="s">
        <v>155</v>
      </c>
      <c r="I55" s="190" t="s">
        <v>160</v>
      </c>
      <c r="J55" s="180">
        <v>360000</v>
      </c>
      <c r="K55" s="79">
        <v>19</v>
      </c>
      <c r="L55" s="79">
        <v>0</v>
      </c>
      <c r="M55" s="79">
        <v>105</v>
      </c>
      <c r="N55" s="89">
        <v>5</v>
      </c>
      <c r="O55" s="90">
        <v>0</v>
      </c>
      <c r="P55" s="91">
        <f>N55+O55</f>
        <v>5</v>
      </c>
      <c r="Q55" s="80">
        <f>IFERROR(P55/M55,"-")</f>
        <v>0.047619047619048</v>
      </c>
      <c r="R55" s="79">
        <v>0</v>
      </c>
      <c r="S55" s="79">
        <v>3</v>
      </c>
      <c r="T55" s="80">
        <f>IFERROR(R55/(P55),"-")</f>
        <v>0</v>
      </c>
      <c r="U55" s="186">
        <f>IFERROR(J55/SUM(N55:O56),"-")</f>
        <v>36000</v>
      </c>
      <c r="V55" s="82">
        <v>2</v>
      </c>
      <c r="W55" s="80">
        <f>IF(P55=0,"-",V55/P55)</f>
        <v>0.4</v>
      </c>
      <c r="X55" s="185">
        <v>8000</v>
      </c>
      <c r="Y55" s="186">
        <f>IFERROR(X55/P55,"-")</f>
        <v>1600</v>
      </c>
      <c r="Z55" s="186">
        <f>IFERROR(X55/V55,"-")</f>
        <v>4000</v>
      </c>
      <c r="AA55" s="180">
        <f>SUM(X55:X56)-SUM(J55:J56)</f>
        <v>-349000</v>
      </c>
      <c r="AB55" s="83">
        <f>SUM(X55:X56)/SUM(J55:J56)</f>
        <v>0.030555555555556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0.2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3</v>
      </c>
      <c r="BO55" s="118">
        <f>IF(P55=0,"",IF(BN55=0,"",(BN55/P55)))</f>
        <v>0.6</v>
      </c>
      <c r="BP55" s="119">
        <v>2</v>
      </c>
      <c r="BQ55" s="120">
        <f>IFERROR(BP55/BN55,"-")</f>
        <v>0.66666666666667</v>
      </c>
      <c r="BR55" s="121">
        <v>8000</v>
      </c>
      <c r="BS55" s="122">
        <f>IFERROR(BR55/BN55,"-")</f>
        <v>2666.6666666667</v>
      </c>
      <c r="BT55" s="123">
        <v>2</v>
      </c>
      <c r="BU55" s="123"/>
      <c r="BV55" s="123"/>
      <c r="BW55" s="124">
        <v>1</v>
      </c>
      <c r="BX55" s="125">
        <f>IF(P55=0,"",IF(BW55=0,"",(BW55/P55)))</f>
        <v>0.2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2</v>
      </c>
      <c r="CP55" s="139">
        <v>8000</v>
      </c>
      <c r="CQ55" s="139">
        <v>5000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189" t="s">
        <v>170</v>
      </c>
      <c r="C56" s="189"/>
      <c r="D56" s="189" t="s">
        <v>169</v>
      </c>
      <c r="E56" s="189" t="s">
        <v>111</v>
      </c>
      <c r="F56" s="189" t="s">
        <v>97</v>
      </c>
      <c r="G56" s="88"/>
      <c r="H56" s="88"/>
      <c r="I56" s="88"/>
      <c r="J56" s="180"/>
      <c r="K56" s="79">
        <v>40</v>
      </c>
      <c r="L56" s="79">
        <v>30</v>
      </c>
      <c r="M56" s="79">
        <v>29</v>
      </c>
      <c r="N56" s="89">
        <v>5</v>
      </c>
      <c r="O56" s="90">
        <v>0</v>
      </c>
      <c r="P56" s="91">
        <f>N56+O56</f>
        <v>5</v>
      </c>
      <c r="Q56" s="80">
        <f>IFERROR(P56/M56,"-")</f>
        <v>0.17241379310345</v>
      </c>
      <c r="R56" s="79">
        <v>1</v>
      </c>
      <c r="S56" s="79">
        <v>0</v>
      </c>
      <c r="T56" s="80">
        <f>IFERROR(R56/(P56),"-")</f>
        <v>0.2</v>
      </c>
      <c r="U56" s="186"/>
      <c r="V56" s="82">
        <v>1</v>
      </c>
      <c r="W56" s="80">
        <f>IF(P56=0,"-",V56/P56)</f>
        <v>0.2</v>
      </c>
      <c r="X56" s="185">
        <v>3000</v>
      </c>
      <c r="Y56" s="186">
        <f>IFERROR(X56/P56,"-")</f>
        <v>600</v>
      </c>
      <c r="Z56" s="186">
        <f>IFERROR(X56/V56,"-")</f>
        <v>3000</v>
      </c>
      <c r="AA56" s="180"/>
      <c r="AB56" s="83"/>
      <c r="AC56" s="77"/>
      <c r="AD56" s="92">
        <v>2</v>
      </c>
      <c r="AE56" s="93">
        <f>IF(P56=0,"",IF(AD56=0,"",(AD56/P56)))</f>
        <v>0.4</v>
      </c>
      <c r="AF56" s="92"/>
      <c r="AG56" s="94">
        <f>IFERROR(AF56/AD56,"-")</f>
        <v>0</v>
      </c>
      <c r="AH56" s="95"/>
      <c r="AI56" s="96">
        <f>IFERROR(AH56/AD56,"-")</f>
        <v>0</v>
      </c>
      <c r="AJ56" s="97"/>
      <c r="AK56" s="97"/>
      <c r="AL56" s="97"/>
      <c r="AM56" s="98">
        <v>1</v>
      </c>
      <c r="AN56" s="99">
        <f>IF(P56=0,"",IF(AM56=0,"",(AM56/P56)))</f>
        <v>0.2</v>
      </c>
      <c r="AO56" s="98"/>
      <c r="AP56" s="100">
        <f>IFERROR(AO56/AM56,"-")</f>
        <v>0</v>
      </c>
      <c r="AQ56" s="101"/>
      <c r="AR56" s="102">
        <f>IFERROR(AQ56/AM56,"-")</f>
        <v>0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1</v>
      </c>
      <c r="BO56" s="118">
        <f>IF(P56=0,"",IF(BN56=0,"",(BN56/P56)))</f>
        <v>0.2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0.2</v>
      </c>
      <c r="BY56" s="126">
        <v>1</v>
      </c>
      <c r="BZ56" s="127">
        <f>IFERROR(BY56/BW56,"-")</f>
        <v>1</v>
      </c>
      <c r="CA56" s="128">
        <v>3000</v>
      </c>
      <c r="CB56" s="129">
        <f>IFERROR(CA56/BW56,"-")</f>
        <v>3000</v>
      </c>
      <c r="CC56" s="130">
        <v>1</v>
      </c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1</v>
      </c>
      <c r="CP56" s="139">
        <v>3000</v>
      </c>
      <c r="CQ56" s="139">
        <v>3000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0.0074074074074074</v>
      </c>
      <c r="B57" s="189" t="s">
        <v>171</v>
      </c>
      <c r="C57" s="189"/>
      <c r="D57" s="189" t="s">
        <v>166</v>
      </c>
      <c r="E57" s="189" t="s">
        <v>111</v>
      </c>
      <c r="F57" s="189" t="s">
        <v>65</v>
      </c>
      <c r="G57" s="88" t="s">
        <v>172</v>
      </c>
      <c r="H57" s="88" t="s">
        <v>155</v>
      </c>
      <c r="I57" s="88" t="s">
        <v>156</v>
      </c>
      <c r="J57" s="180">
        <v>270000</v>
      </c>
      <c r="K57" s="79">
        <v>15</v>
      </c>
      <c r="L57" s="79">
        <v>0</v>
      </c>
      <c r="M57" s="79">
        <v>44</v>
      </c>
      <c r="N57" s="89">
        <v>6</v>
      </c>
      <c r="O57" s="90">
        <v>0</v>
      </c>
      <c r="P57" s="91">
        <f>N57+O57</f>
        <v>6</v>
      </c>
      <c r="Q57" s="80">
        <f>IFERROR(P57/M57,"-")</f>
        <v>0.13636363636364</v>
      </c>
      <c r="R57" s="79">
        <v>0</v>
      </c>
      <c r="S57" s="79">
        <v>4</v>
      </c>
      <c r="T57" s="80">
        <f>IFERROR(R57/(P57),"-")</f>
        <v>0</v>
      </c>
      <c r="U57" s="186">
        <f>IFERROR(J57/SUM(N57:O58),"-")</f>
        <v>20769.230769231</v>
      </c>
      <c r="V57" s="82">
        <v>0</v>
      </c>
      <c r="W57" s="80">
        <f>IF(P57=0,"-",V57/P57)</f>
        <v>0</v>
      </c>
      <c r="X57" s="185">
        <v>0</v>
      </c>
      <c r="Y57" s="186">
        <f>IFERROR(X57/P57,"-")</f>
        <v>0</v>
      </c>
      <c r="Z57" s="186" t="str">
        <f>IFERROR(X57/V57,"-")</f>
        <v>-</v>
      </c>
      <c r="AA57" s="180">
        <f>SUM(X57:X58)-SUM(J57:J58)</f>
        <v>-268000</v>
      </c>
      <c r="AB57" s="83">
        <f>SUM(X57:X58)/SUM(J57:J58)</f>
        <v>0.0074074074074074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0.16666666666667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3</v>
      </c>
      <c r="BO57" s="118">
        <f>IF(P57=0,"",IF(BN57=0,"",(BN57/P57)))</f>
        <v>0.5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1</v>
      </c>
      <c r="BX57" s="125">
        <f>IF(P57=0,"",IF(BW57=0,"",(BW57/P57)))</f>
        <v>0.16666666666667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>
        <v>1</v>
      </c>
      <c r="CG57" s="132">
        <f>IF(P57=0,"",IF(CF57=0,"",(CF57/P57)))</f>
        <v>0.16666666666667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189" t="s">
        <v>173</v>
      </c>
      <c r="C58" s="189"/>
      <c r="D58" s="189" t="s">
        <v>166</v>
      </c>
      <c r="E58" s="189" t="s">
        <v>111</v>
      </c>
      <c r="F58" s="189" t="s">
        <v>97</v>
      </c>
      <c r="G58" s="88"/>
      <c r="H58" s="88"/>
      <c r="I58" s="88"/>
      <c r="J58" s="180"/>
      <c r="K58" s="79">
        <v>46</v>
      </c>
      <c r="L58" s="79">
        <v>32</v>
      </c>
      <c r="M58" s="79">
        <v>4</v>
      </c>
      <c r="N58" s="89">
        <v>7</v>
      </c>
      <c r="O58" s="90">
        <v>0</v>
      </c>
      <c r="P58" s="91">
        <f>N58+O58</f>
        <v>7</v>
      </c>
      <c r="Q58" s="80">
        <f>IFERROR(P58/M58,"-")</f>
        <v>1.75</v>
      </c>
      <c r="R58" s="79">
        <v>1</v>
      </c>
      <c r="S58" s="79">
        <v>1</v>
      </c>
      <c r="T58" s="80">
        <f>IFERROR(R58/(P58),"-")</f>
        <v>0.14285714285714</v>
      </c>
      <c r="U58" s="186"/>
      <c r="V58" s="82">
        <v>1</v>
      </c>
      <c r="W58" s="80">
        <f>IF(P58=0,"-",V58/P58)</f>
        <v>0.14285714285714</v>
      </c>
      <c r="X58" s="185">
        <v>2000</v>
      </c>
      <c r="Y58" s="186">
        <f>IFERROR(X58/P58,"-")</f>
        <v>285.71428571429</v>
      </c>
      <c r="Z58" s="186">
        <f>IFERROR(X58/V58,"-")</f>
        <v>2000</v>
      </c>
      <c r="AA58" s="18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>
        <v>1</v>
      </c>
      <c r="AW58" s="105">
        <f>IF(P58=0,"",IF(AV58=0,"",(AV58/P58)))</f>
        <v>0.14285714285714</v>
      </c>
      <c r="AX58" s="104"/>
      <c r="AY58" s="106">
        <f>IFERROR(AX58/AV58,"-")</f>
        <v>0</v>
      </c>
      <c r="AZ58" s="107"/>
      <c r="BA58" s="108">
        <f>IFERROR(AZ58/AV58,"-")</f>
        <v>0</v>
      </c>
      <c r="BB58" s="109"/>
      <c r="BC58" s="109"/>
      <c r="BD58" s="109"/>
      <c r="BE58" s="110">
        <v>3</v>
      </c>
      <c r="BF58" s="111">
        <f>IF(P58=0,"",IF(BE58=0,"",(BE58/P58)))</f>
        <v>0.42857142857143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2</v>
      </c>
      <c r="BO58" s="118">
        <f>IF(P58=0,"",IF(BN58=0,"",(BN58/P58)))</f>
        <v>0.28571428571429</v>
      </c>
      <c r="BP58" s="119">
        <v>1</v>
      </c>
      <c r="BQ58" s="120">
        <f>IFERROR(BP58/BN58,"-")</f>
        <v>0.5</v>
      </c>
      <c r="BR58" s="121">
        <v>2000</v>
      </c>
      <c r="BS58" s="122">
        <f>IFERROR(BR58/BN58,"-")</f>
        <v>1000</v>
      </c>
      <c r="BT58" s="123">
        <v>1</v>
      </c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>
        <v>1</v>
      </c>
      <c r="CG58" s="132">
        <f>IF(P58=0,"",IF(CF58=0,"",(CF58/P58)))</f>
        <v>0.14285714285714</v>
      </c>
      <c r="CH58" s="133"/>
      <c r="CI58" s="134">
        <f>IFERROR(CH58/CF58,"-")</f>
        <v>0</v>
      </c>
      <c r="CJ58" s="135"/>
      <c r="CK58" s="136">
        <f>IFERROR(CJ58/CF58,"-")</f>
        <v>0</v>
      </c>
      <c r="CL58" s="137"/>
      <c r="CM58" s="137"/>
      <c r="CN58" s="137"/>
      <c r="CO58" s="138">
        <v>1</v>
      </c>
      <c r="CP58" s="139">
        <v>2000</v>
      </c>
      <c r="CQ58" s="139">
        <v>2000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0.6474358974359</v>
      </c>
      <c r="B59" s="189" t="s">
        <v>174</v>
      </c>
      <c r="C59" s="189"/>
      <c r="D59" s="189" t="s">
        <v>154</v>
      </c>
      <c r="E59" s="189" t="s">
        <v>106</v>
      </c>
      <c r="F59" s="189" t="s">
        <v>65</v>
      </c>
      <c r="G59" s="88" t="s">
        <v>175</v>
      </c>
      <c r="H59" s="88" t="s">
        <v>155</v>
      </c>
      <c r="I59" s="191" t="s">
        <v>176</v>
      </c>
      <c r="J59" s="180">
        <v>156000</v>
      </c>
      <c r="K59" s="79">
        <v>10</v>
      </c>
      <c r="L59" s="79">
        <v>0</v>
      </c>
      <c r="M59" s="79">
        <v>42</v>
      </c>
      <c r="N59" s="89">
        <v>6</v>
      </c>
      <c r="O59" s="90">
        <v>0</v>
      </c>
      <c r="P59" s="91">
        <f>N59+O59</f>
        <v>6</v>
      </c>
      <c r="Q59" s="80">
        <f>IFERROR(P59/M59,"-")</f>
        <v>0.14285714285714</v>
      </c>
      <c r="R59" s="79">
        <v>0</v>
      </c>
      <c r="S59" s="79">
        <v>2</v>
      </c>
      <c r="T59" s="80">
        <f>IFERROR(R59/(P59),"-")</f>
        <v>0</v>
      </c>
      <c r="U59" s="186">
        <f>IFERROR(J59/SUM(N59:O60),"-")</f>
        <v>10400</v>
      </c>
      <c r="V59" s="82">
        <v>0</v>
      </c>
      <c r="W59" s="80">
        <f>IF(P59=0,"-",V59/P59)</f>
        <v>0</v>
      </c>
      <c r="X59" s="185">
        <v>0</v>
      </c>
      <c r="Y59" s="186">
        <f>IFERROR(X59/P59,"-")</f>
        <v>0</v>
      </c>
      <c r="Z59" s="186" t="str">
        <f>IFERROR(X59/V59,"-")</f>
        <v>-</v>
      </c>
      <c r="AA59" s="180">
        <f>SUM(X59:X60)-SUM(J59:J60)</f>
        <v>-55000</v>
      </c>
      <c r="AB59" s="83">
        <f>SUM(X59:X60)/SUM(J59:J60)</f>
        <v>0.6474358974359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2</v>
      </c>
      <c r="BF59" s="111">
        <f>IF(P59=0,"",IF(BE59=0,"",(BE59/P59)))</f>
        <v>0.33333333333333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1</v>
      </c>
      <c r="BO59" s="118">
        <f>IF(P59=0,"",IF(BN59=0,"",(BN59/P59)))</f>
        <v>0.16666666666667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3</v>
      </c>
      <c r="BX59" s="125">
        <f>IF(P59=0,"",IF(BW59=0,"",(BW59/P59)))</f>
        <v>0.5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189" t="s">
        <v>177</v>
      </c>
      <c r="C60" s="189"/>
      <c r="D60" s="189" t="s">
        <v>154</v>
      </c>
      <c r="E60" s="189" t="s">
        <v>106</v>
      </c>
      <c r="F60" s="189" t="s">
        <v>97</v>
      </c>
      <c r="G60" s="88"/>
      <c r="H60" s="88"/>
      <c r="I60" s="88"/>
      <c r="J60" s="180"/>
      <c r="K60" s="79">
        <v>36</v>
      </c>
      <c r="L60" s="79">
        <v>24</v>
      </c>
      <c r="M60" s="79">
        <v>31</v>
      </c>
      <c r="N60" s="89">
        <v>8</v>
      </c>
      <c r="O60" s="90">
        <v>1</v>
      </c>
      <c r="P60" s="91">
        <f>N60+O60</f>
        <v>9</v>
      </c>
      <c r="Q60" s="80">
        <f>IFERROR(P60/M60,"-")</f>
        <v>0.29032258064516</v>
      </c>
      <c r="R60" s="79">
        <v>2</v>
      </c>
      <c r="S60" s="79">
        <v>2</v>
      </c>
      <c r="T60" s="80">
        <f>IFERROR(R60/(P60),"-")</f>
        <v>0.22222222222222</v>
      </c>
      <c r="U60" s="186"/>
      <c r="V60" s="82">
        <v>4</v>
      </c>
      <c r="W60" s="80">
        <f>IF(P60=0,"-",V60/P60)</f>
        <v>0.44444444444444</v>
      </c>
      <c r="X60" s="185">
        <v>101000</v>
      </c>
      <c r="Y60" s="186">
        <f>IFERROR(X60/P60,"-")</f>
        <v>11222.222222222</v>
      </c>
      <c r="Z60" s="186">
        <f>IFERROR(X60/V60,"-")</f>
        <v>25250</v>
      </c>
      <c r="AA60" s="18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2</v>
      </c>
      <c r="BF60" s="111">
        <f>IF(P60=0,"",IF(BE60=0,"",(BE60/P60)))</f>
        <v>0.22222222222222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5</v>
      </c>
      <c r="BO60" s="118">
        <f>IF(P60=0,"",IF(BN60=0,"",(BN60/P60)))</f>
        <v>0.55555555555556</v>
      </c>
      <c r="BP60" s="119">
        <v>3</v>
      </c>
      <c r="BQ60" s="120">
        <f>IFERROR(BP60/BN60,"-")</f>
        <v>0.6</v>
      </c>
      <c r="BR60" s="121">
        <v>77000</v>
      </c>
      <c r="BS60" s="122">
        <f>IFERROR(BR60/BN60,"-")</f>
        <v>15400</v>
      </c>
      <c r="BT60" s="123"/>
      <c r="BU60" s="123">
        <v>1</v>
      </c>
      <c r="BV60" s="123">
        <v>2</v>
      </c>
      <c r="BW60" s="124">
        <v>2</v>
      </c>
      <c r="BX60" s="125">
        <f>IF(P60=0,"",IF(BW60=0,"",(BW60/P60)))</f>
        <v>0.22222222222222</v>
      </c>
      <c r="BY60" s="126">
        <v>1</v>
      </c>
      <c r="BZ60" s="127">
        <f>IFERROR(BY60/BW60,"-")</f>
        <v>0.5</v>
      </c>
      <c r="CA60" s="128">
        <v>24000</v>
      </c>
      <c r="CB60" s="129">
        <f>IFERROR(CA60/BW60,"-")</f>
        <v>12000</v>
      </c>
      <c r="CC60" s="130"/>
      <c r="CD60" s="130"/>
      <c r="CE60" s="130">
        <v>1</v>
      </c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4</v>
      </c>
      <c r="CP60" s="139">
        <v>101000</v>
      </c>
      <c r="CQ60" s="139">
        <v>41000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0.019230769230769</v>
      </c>
      <c r="B61" s="189" t="s">
        <v>178</v>
      </c>
      <c r="C61" s="189"/>
      <c r="D61" s="189" t="s">
        <v>159</v>
      </c>
      <c r="E61" s="189" t="s">
        <v>111</v>
      </c>
      <c r="F61" s="189" t="s">
        <v>65</v>
      </c>
      <c r="G61" s="88" t="s">
        <v>175</v>
      </c>
      <c r="H61" s="88" t="s">
        <v>155</v>
      </c>
      <c r="I61" s="190" t="s">
        <v>160</v>
      </c>
      <c r="J61" s="180">
        <v>156000</v>
      </c>
      <c r="K61" s="79">
        <v>2</v>
      </c>
      <c r="L61" s="79">
        <v>0</v>
      </c>
      <c r="M61" s="79">
        <v>16</v>
      </c>
      <c r="N61" s="89">
        <v>1</v>
      </c>
      <c r="O61" s="90">
        <v>0</v>
      </c>
      <c r="P61" s="91">
        <f>N61+O61</f>
        <v>1</v>
      </c>
      <c r="Q61" s="80">
        <f>IFERROR(P61/M61,"-")</f>
        <v>0.0625</v>
      </c>
      <c r="R61" s="79">
        <v>0</v>
      </c>
      <c r="S61" s="79">
        <v>0</v>
      </c>
      <c r="T61" s="80">
        <f>IFERROR(R61/(P61),"-")</f>
        <v>0</v>
      </c>
      <c r="U61" s="186">
        <f>IFERROR(J61/SUM(N61:O62),"-")</f>
        <v>31200</v>
      </c>
      <c r="V61" s="82">
        <v>0</v>
      </c>
      <c r="W61" s="80">
        <f>IF(P61=0,"-",V61/P61)</f>
        <v>0</v>
      </c>
      <c r="X61" s="185">
        <v>0</v>
      </c>
      <c r="Y61" s="186">
        <f>IFERROR(X61/P61,"-")</f>
        <v>0</v>
      </c>
      <c r="Z61" s="186" t="str">
        <f>IFERROR(X61/V61,"-")</f>
        <v>-</v>
      </c>
      <c r="AA61" s="180">
        <f>SUM(X61:X62)-SUM(J61:J62)</f>
        <v>-153000</v>
      </c>
      <c r="AB61" s="83">
        <f>SUM(X61:X62)/SUM(J61:J62)</f>
        <v>0.019230769230769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1</v>
      </c>
      <c r="BO61" s="118">
        <f>IF(P61=0,"",IF(BN61=0,"",(BN61/P61)))</f>
        <v>1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189" t="s">
        <v>179</v>
      </c>
      <c r="C62" s="189"/>
      <c r="D62" s="189" t="s">
        <v>159</v>
      </c>
      <c r="E62" s="189" t="s">
        <v>111</v>
      </c>
      <c r="F62" s="189" t="s">
        <v>97</v>
      </c>
      <c r="G62" s="88"/>
      <c r="H62" s="88"/>
      <c r="I62" s="88"/>
      <c r="J62" s="180"/>
      <c r="K62" s="79">
        <v>17</v>
      </c>
      <c r="L62" s="79">
        <v>15</v>
      </c>
      <c r="M62" s="79">
        <v>3</v>
      </c>
      <c r="N62" s="89">
        <v>4</v>
      </c>
      <c r="O62" s="90">
        <v>0</v>
      </c>
      <c r="P62" s="91">
        <f>N62+O62</f>
        <v>4</v>
      </c>
      <c r="Q62" s="80">
        <f>IFERROR(P62/M62,"-")</f>
        <v>1.3333333333333</v>
      </c>
      <c r="R62" s="79">
        <v>1</v>
      </c>
      <c r="S62" s="79">
        <v>1</v>
      </c>
      <c r="T62" s="80">
        <f>IFERROR(R62/(P62),"-")</f>
        <v>0.25</v>
      </c>
      <c r="U62" s="186"/>
      <c r="V62" s="82">
        <v>1</v>
      </c>
      <c r="W62" s="80">
        <f>IF(P62=0,"-",V62/P62)</f>
        <v>0.25</v>
      </c>
      <c r="X62" s="185">
        <v>3000</v>
      </c>
      <c r="Y62" s="186">
        <f>IFERROR(X62/P62,"-")</f>
        <v>750</v>
      </c>
      <c r="Z62" s="186">
        <f>IFERROR(X62/V62,"-")</f>
        <v>3000</v>
      </c>
      <c r="AA62" s="18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2</v>
      </c>
      <c r="BF62" s="111">
        <f>IF(P62=0,"",IF(BE62=0,"",(BE62/P62)))</f>
        <v>0.5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2</v>
      </c>
      <c r="BO62" s="118">
        <f>IF(P62=0,"",IF(BN62=0,"",(BN62/P62)))</f>
        <v>0.5</v>
      </c>
      <c r="BP62" s="119">
        <v>1</v>
      </c>
      <c r="BQ62" s="120">
        <f>IFERROR(BP62/BN62,"-")</f>
        <v>0.5</v>
      </c>
      <c r="BR62" s="121">
        <v>3000</v>
      </c>
      <c r="BS62" s="122">
        <f>IFERROR(BR62/BN62,"-")</f>
        <v>1500</v>
      </c>
      <c r="BT62" s="123">
        <v>1</v>
      </c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3000</v>
      </c>
      <c r="CQ62" s="139">
        <v>3000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2.0416666666667</v>
      </c>
      <c r="B63" s="189" t="s">
        <v>180</v>
      </c>
      <c r="C63" s="189"/>
      <c r="D63" s="189" t="s">
        <v>105</v>
      </c>
      <c r="E63" s="189" t="s">
        <v>106</v>
      </c>
      <c r="F63" s="189" t="s">
        <v>65</v>
      </c>
      <c r="G63" s="88" t="s">
        <v>142</v>
      </c>
      <c r="H63" s="88" t="s">
        <v>181</v>
      </c>
      <c r="I63" s="88" t="s">
        <v>182</v>
      </c>
      <c r="J63" s="180">
        <v>144000</v>
      </c>
      <c r="K63" s="79">
        <v>9</v>
      </c>
      <c r="L63" s="79">
        <v>0</v>
      </c>
      <c r="M63" s="79">
        <v>63</v>
      </c>
      <c r="N63" s="89">
        <v>6</v>
      </c>
      <c r="O63" s="90">
        <v>0</v>
      </c>
      <c r="P63" s="91">
        <f>N63+O63</f>
        <v>6</v>
      </c>
      <c r="Q63" s="80">
        <f>IFERROR(P63/M63,"-")</f>
        <v>0.095238095238095</v>
      </c>
      <c r="R63" s="79">
        <v>0</v>
      </c>
      <c r="S63" s="79">
        <v>5</v>
      </c>
      <c r="T63" s="80">
        <f>IFERROR(R63/(P63),"-")</f>
        <v>0</v>
      </c>
      <c r="U63" s="186">
        <f>IFERROR(J63/SUM(N63:O64),"-")</f>
        <v>14400</v>
      </c>
      <c r="V63" s="82">
        <v>1</v>
      </c>
      <c r="W63" s="80">
        <f>IF(P63=0,"-",V63/P63)</f>
        <v>0.16666666666667</v>
      </c>
      <c r="X63" s="185">
        <v>3000</v>
      </c>
      <c r="Y63" s="186">
        <f>IFERROR(X63/P63,"-")</f>
        <v>500</v>
      </c>
      <c r="Z63" s="186">
        <f>IFERROR(X63/V63,"-")</f>
        <v>3000</v>
      </c>
      <c r="AA63" s="180">
        <f>SUM(X63:X64)-SUM(J63:J64)</f>
        <v>150000</v>
      </c>
      <c r="AB63" s="83">
        <f>SUM(X63:X64)/SUM(J63:J64)</f>
        <v>2.0416666666667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3</v>
      </c>
      <c r="BF63" s="111">
        <f>IF(P63=0,"",IF(BE63=0,"",(BE63/P63)))</f>
        <v>0.5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2</v>
      </c>
      <c r="BO63" s="118">
        <f>IF(P63=0,"",IF(BN63=0,"",(BN63/P63)))</f>
        <v>0.33333333333333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1</v>
      </c>
      <c r="BX63" s="125">
        <f>IF(P63=0,"",IF(BW63=0,"",(BW63/P63)))</f>
        <v>0.16666666666667</v>
      </c>
      <c r="BY63" s="126">
        <v>1</v>
      </c>
      <c r="BZ63" s="127">
        <f>IFERROR(BY63/BW63,"-")</f>
        <v>1</v>
      </c>
      <c r="CA63" s="128">
        <v>3000</v>
      </c>
      <c r="CB63" s="129">
        <f>IFERROR(CA63/BW63,"-")</f>
        <v>3000</v>
      </c>
      <c r="CC63" s="130">
        <v>1</v>
      </c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3000</v>
      </c>
      <c r="CQ63" s="139">
        <v>3000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189" t="s">
        <v>183</v>
      </c>
      <c r="C64" s="189"/>
      <c r="D64" s="189" t="s">
        <v>105</v>
      </c>
      <c r="E64" s="189" t="s">
        <v>106</v>
      </c>
      <c r="F64" s="189" t="s">
        <v>97</v>
      </c>
      <c r="G64" s="88"/>
      <c r="H64" s="88"/>
      <c r="I64" s="88"/>
      <c r="J64" s="180"/>
      <c r="K64" s="79">
        <v>16</v>
      </c>
      <c r="L64" s="79">
        <v>13</v>
      </c>
      <c r="M64" s="79">
        <v>8</v>
      </c>
      <c r="N64" s="89">
        <v>4</v>
      </c>
      <c r="O64" s="90">
        <v>0</v>
      </c>
      <c r="P64" s="91">
        <f>N64+O64</f>
        <v>4</v>
      </c>
      <c r="Q64" s="80">
        <f>IFERROR(P64/M64,"-")</f>
        <v>0.5</v>
      </c>
      <c r="R64" s="79">
        <v>1</v>
      </c>
      <c r="S64" s="79">
        <v>1</v>
      </c>
      <c r="T64" s="80">
        <f>IFERROR(R64/(P64),"-")</f>
        <v>0.25</v>
      </c>
      <c r="U64" s="186"/>
      <c r="V64" s="82">
        <v>1</v>
      </c>
      <c r="W64" s="80">
        <f>IF(P64=0,"-",V64/P64)</f>
        <v>0.25</v>
      </c>
      <c r="X64" s="185">
        <v>291000</v>
      </c>
      <c r="Y64" s="186">
        <f>IFERROR(X64/P64,"-")</f>
        <v>72750</v>
      </c>
      <c r="Z64" s="186">
        <f>IFERROR(X64/V64,"-")</f>
        <v>291000</v>
      </c>
      <c r="AA64" s="180"/>
      <c r="AB64" s="83"/>
      <c r="AC64" s="77"/>
      <c r="AD64" s="92">
        <v>1</v>
      </c>
      <c r="AE64" s="93">
        <f>IF(P64=0,"",IF(AD64=0,"",(AD64/P64)))</f>
        <v>0.25</v>
      </c>
      <c r="AF64" s="92"/>
      <c r="AG64" s="94">
        <f>IFERROR(AF64/AD64,"-")</f>
        <v>0</v>
      </c>
      <c r="AH64" s="95"/>
      <c r="AI64" s="96">
        <f>IFERROR(AH64/AD64,"-")</f>
        <v>0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1</v>
      </c>
      <c r="BO64" s="118">
        <f>IF(P64=0,"",IF(BN64=0,"",(BN64/P64)))</f>
        <v>0.25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1</v>
      </c>
      <c r="BX64" s="125">
        <f>IF(P64=0,"",IF(BW64=0,"",(BW64/P64)))</f>
        <v>0.25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>
        <v>1</v>
      </c>
      <c r="CG64" s="132">
        <f>IF(P64=0,"",IF(CF64=0,"",(CF64/P64)))</f>
        <v>0.25</v>
      </c>
      <c r="CH64" s="133">
        <v>1</v>
      </c>
      <c r="CI64" s="134">
        <f>IFERROR(CH64/CF64,"-")</f>
        <v>1</v>
      </c>
      <c r="CJ64" s="135">
        <v>291000</v>
      </c>
      <c r="CK64" s="136">
        <f>IFERROR(CJ64/CF64,"-")</f>
        <v>291000</v>
      </c>
      <c r="CL64" s="137"/>
      <c r="CM64" s="137"/>
      <c r="CN64" s="137">
        <v>1</v>
      </c>
      <c r="CO64" s="138">
        <v>1</v>
      </c>
      <c r="CP64" s="139">
        <v>291000</v>
      </c>
      <c r="CQ64" s="139">
        <v>291000</v>
      </c>
      <c r="CR64" s="139"/>
      <c r="CS64" s="140" t="str">
        <f>IF(AND(CQ64=0,CR64=0),"",IF(AND(CQ64&lt;=100000,CR64&lt;=100000),"",IF(CQ64/CP64&gt;0.7,"男高",IF(CR64/CP64&gt;0.7,"女高",""))))</f>
        <v>男高</v>
      </c>
    </row>
    <row r="65" spans="1:98">
      <c r="A65" s="78">
        <f>AB65</f>
        <v>0.31944444444444</v>
      </c>
      <c r="B65" s="189" t="s">
        <v>184</v>
      </c>
      <c r="C65" s="189"/>
      <c r="D65" s="189" t="s">
        <v>110</v>
      </c>
      <c r="E65" s="189" t="s">
        <v>111</v>
      </c>
      <c r="F65" s="189" t="s">
        <v>65</v>
      </c>
      <c r="G65" s="88" t="s">
        <v>142</v>
      </c>
      <c r="H65" s="88" t="s">
        <v>181</v>
      </c>
      <c r="I65" s="190" t="s">
        <v>185</v>
      </c>
      <c r="J65" s="180">
        <v>144000</v>
      </c>
      <c r="K65" s="79">
        <v>12</v>
      </c>
      <c r="L65" s="79">
        <v>0</v>
      </c>
      <c r="M65" s="79">
        <v>45</v>
      </c>
      <c r="N65" s="89">
        <v>3</v>
      </c>
      <c r="O65" s="90">
        <v>0</v>
      </c>
      <c r="P65" s="91">
        <f>N65+O65</f>
        <v>3</v>
      </c>
      <c r="Q65" s="80">
        <f>IFERROR(P65/M65,"-")</f>
        <v>0.066666666666667</v>
      </c>
      <c r="R65" s="79">
        <v>0</v>
      </c>
      <c r="S65" s="79">
        <v>2</v>
      </c>
      <c r="T65" s="80">
        <f>IFERROR(R65/(P65),"-")</f>
        <v>0</v>
      </c>
      <c r="U65" s="186">
        <f>IFERROR(J65/SUM(N65:O66),"-")</f>
        <v>13090.909090909</v>
      </c>
      <c r="V65" s="82">
        <v>0</v>
      </c>
      <c r="W65" s="80">
        <f>IF(P65=0,"-",V65/P65)</f>
        <v>0</v>
      </c>
      <c r="X65" s="185">
        <v>0</v>
      </c>
      <c r="Y65" s="186">
        <f>IFERROR(X65/P65,"-")</f>
        <v>0</v>
      </c>
      <c r="Z65" s="186" t="str">
        <f>IFERROR(X65/V65,"-")</f>
        <v>-</v>
      </c>
      <c r="AA65" s="180">
        <f>SUM(X65:X66)-SUM(J65:J66)</f>
        <v>-98000</v>
      </c>
      <c r="AB65" s="83">
        <f>SUM(X65:X66)/SUM(J65:J66)</f>
        <v>0.31944444444444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>
        <v>1</v>
      </c>
      <c r="AW65" s="105">
        <f>IF(P65=0,"",IF(AV65=0,"",(AV65/P65)))</f>
        <v>0.33333333333333</v>
      </c>
      <c r="AX65" s="104"/>
      <c r="AY65" s="106">
        <f>IFERROR(AX65/AV65,"-")</f>
        <v>0</v>
      </c>
      <c r="AZ65" s="107"/>
      <c r="BA65" s="108">
        <f>IFERROR(AZ65/AV65,"-")</f>
        <v>0</v>
      </c>
      <c r="BB65" s="109"/>
      <c r="BC65" s="109"/>
      <c r="BD65" s="109"/>
      <c r="BE65" s="110">
        <v>1</v>
      </c>
      <c r="BF65" s="111">
        <f>IF(P65=0,"",IF(BE65=0,"",(BE65/P65)))</f>
        <v>0.33333333333333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1</v>
      </c>
      <c r="BO65" s="118">
        <f>IF(P65=0,"",IF(BN65=0,"",(BN65/P65)))</f>
        <v>0.33333333333333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186</v>
      </c>
      <c r="C66" s="189"/>
      <c r="D66" s="189" t="s">
        <v>110</v>
      </c>
      <c r="E66" s="189" t="s">
        <v>111</v>
      </c>
      <c r="F66" s="189" t="s">
        <v>97</v>
      </c>
      <c r="G66" s="88"/>
      <c r="H66" s="88"/>
      <c r="I66" s="88"/>
      <c r="J66" s="180"/>
      <c r="K66" s="79">
        <v>31</v>
      </c>
      <c r="L66" s="79">
        <v>27</v>
      </c>
      <c r="M66" s="79">
        <v>22</v>
      </c>
      <c r="N66" s="89">
        <v>8</v>
      </c>
      <c r="O66" s="90">
        <v>0</v>
      </c>
      <c r="P66" s="91">
        <f>N66+O66</f>
        <v>8</v>
      </c>
      <c r="Q66" s="80">
        <f>IFERROR(P66/M66,"-")</f>
        <v>0.36363636363636</v>
      </c>
      <c r="R66" s="79">
        <v>1</v>
      </c>
      <c r="S66" s="79">
        <v>3</v>
      </c>
      <c r="T66" s="80">
        <f>IFERROR(R66/(P66),"-")</f>
        <v>0.125</v>
      </c>
      <c r="U66" s="186"/>
      <c r="V66" s="82">
        <v>4</v>
      </c>
      <c r="W66" s="80">
        <f>IF(P66=0,"-",V66/P66)</f>
        <v>0.5</v>
      </c>
      <c r="X66" s="185">
        <v>46000</v>
      </c>
      <c r="Y66" s="186">
        <f>IFERROR(X66/P66,"-")</f>
        <v>5750</v>
      </c>
      <c r="Z66" s="186">
        <f>IFERROR(X66/V66,"-")</f>
        <v>11500</v>
      </c>
      <c r="AA66" s="18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>
        <v>1</v>
      </c>
      <c r="AW66" s="105">
        <f>IF(P66=0,"",IF(AV66=0,"",(AV66/P66)))</f>
        <v>0.125</v>
      </c>
      <c r="AX66" s="104"/>
      <c r="AY66" s="106">
        <f>IFERROR(AX66/AV66,"-")</f>
        <v>0</v>
      </c>
      <c r="AZ66" s="107"/>
      <c r="BA66" s="108">
        <f>IFERROR(AZ66/AV66,"-")</f>
        <v>0</v>
      </c>
      <c r="BB66" s="109"/>
      <c r="BC66" s="109"/>
      <c r="BD66" s="109"/>
      <c r="BE66" s="110">
        <v>5</v>
      </c>
      <c r="BF66" s="111">
        <f>IF(P66=0,"",IF(BE66=0,"",(BE66/P66)))</f>
        <v>0.625</v>
      </c>
      <c r="BG66" s="110">
        <v>2</v>
      </c>
      <c r="BH66" s="112">
        <f>IFERROR(BG66/BE66,"-")</f>
        <v>0.4</v>
      </c>
      <c r="BI66" s="113">
        <v>38000</v>
      </c>
      <c r="BJ66" s="114">
        <f>IFERROR(BI66/BE66,"-")</f>
        <v>7600</v>
      </c>
      <c r="BK66" s="115"/>
      <c r="BL66" s="115">
        <v>1</v>
      </c>
      <c r="BM66" s="115">
        <v>1</v>
      </c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>
        <v>2</v>
      </c>
      <c r="BX66" s="125">
        <f>IF(P66=0,"",IF(BW66=0,"",(BW66/P66)))</f>
        <v>0.25</v>
      </c>
      <c r="BY66" s="126">
        <v>2</v>
      </c>
      <c r="BZ66" s="127">
        <f>IFERROR(BY66/BW66,"-")</f>
        <v>1</v>
      </c>
      <c r="CA66" s="128">
        <v>8000</v>
      </c>
      <c r="CB66" s="129">
        <f>IFERROR(CA66/BW66,"-")</f>
        <v>4000</v>
      </c>
      <c r="CC66" s="130">
        <v>2</v>
      </c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4</v>
      </c>
      <c r="CP66" s="139">
        <v>46000</v>
      </c>
      <c r="CQ66" s="139">
        <v>30000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0.16666666666667</v>
      </c>
      <c r="B67" s="189" t="s">
        <v>187</v>
      </c>
      <c r="C67" s="189"/>
      <c r="D67" s="189" t="s">
        <v>154</v>
      </c>
      <c r="E67" s="189" t="s">
        <v>108</v>
      </c>
      <c r="F67" s="189" t="s">
        <v>65</v>
      </c>
      <c r="G67" s="88" t="s">
        <v>188</v>
      </c>
      <c r="H67" s="88" t="s">
        <v>155</v>
      </c>
      <c r="I67" s="191" t="s">
        <v>189</v>
      </c>
      <c r="J67" s="180">
        <v>96000</v>
      </c>
      <c r="K67" s="79">
        <v>1</v>
      </c>
      <c r="L67" s="79">
        <v>0</v>
      </c>
      <c r="M67" s="79">
        <v>16</v>
      </c>
      <c r="N67" s="89">
        <v>1</v>
      </c>
      <c r="O67" s="90">
        <v>0</v>
      </c>
      <c r="P67" s="91">
        <f>N67+O67</f>
        <v>1</v>
      </c>
      <c r="Q67" s="80">
        <f>IFERROR(P67/M67,"-")</f>
        <v>0.0625</v>
      </c>
      <c r="R67" s="79">
        <v>0</v>
      </c>
      <c r="S67" s="79">
        <v>1</v>
      </c>
      <c r="T67" s="80">
        <f>IFERROR(R67/(P67),"-")</f>
        <v>0</v>
      </c>
      <c r="U67" s="186">
        <f>IFERROR(J67/SUM(N67:O68),"-")</f>
        <v>32000</v>
      </c>
      <c r="V67" s="82">
        <v>0</v>
      </c>
      <c r="W67" s="80">
        <f>IF(P67=0,"-",V67/P67)</f>
        <v>0</v>
      </c>
      <c r="X67" s="185">
        <v>0</v>
      </c>
      <c r="Y67" s="186">
        <f>IFERROR(X67/P67,"-")</f>
        <v>0</v>
      </c>
      <c r="Z67" s="186" t="str">
        <f>IFERROR(X67/V67,"-")</f>
        <v>-</v>
      </c>
      <c r="AA67" s="180">
        <f>SUM(X67:X68)-SUM(J67:J68)</f>
        <v>-80000</v>
      </c>
      <c r="AB67" s="83">
        <f>SUM(X67:X68)/SUM(J67:J68)</f>
        <v>0.16666666666667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1</v>
      </c>
      <c r="BO67" s="118">
        <f>IF(P67=0,"",IF(BN67=0,"",(BN67/P67)))</f>
        <v>1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190</v>
      </c>
      <c r="C68" s="189"/>
      <c r="D68" s="189" t="s">
        <v>154</v>
      </c>
      <c r="E68" s="189" t="s">
        <v>108</v>
      </c>
      <c r="F68" s="189" t="s">
        <v>97</v>
      </c>
      <c r="G68" s="88"/>
      <c r="H68" s="88"/>
      <c r="I68" s="88"/>
      <c r="J68" s="180"/>
      <c r="K68" s="79">
        <v>17</v>
      </c>
      <c r="L68" s="79">
        <v>11</v>
      </c>
      <c r="M68" s="79">
        <v>4</v>
      </c>
      <c r="N68" s="89">
        <v>2</v>
      </c>
      <c r="O68" s="90">
        <v>0</v>
      </c>
      <c r="P68" s="91">
        <f>N68+O68</f>
        <v>2</v>
      </c>
      <c r="Q68" s="80">
        <f>IFERROR(P68/M68,"-")</f>
        <v>0.5</v>
      </c>
      <c r="R68" s="79">
        <v>1</v>
      </c>
      <c r="S68" s="79">
        <v>0</v>
      </c>
      <c r="T68" s="80">
        <f>IFERROR(R68/(P68),"-")</f>
        <v>0.5</v>
      </c>
      <c r="U68" s="186"/>
      <c r="V68" s="82">
        <v>1</v>
      </c>
      <c r="W68" s="80">
        <f>IF(P68=0,"-",V68/P68)</f>
        <v>0.5</v>
      </c>
      <c r="X68" s="185">
        <v>16000</v>
      </c>
      <c r="Y68" s="186">
        <f>IFERROR(X68/P68,"-")</f>
        <v>8000</v>
      </c>
      <c r="Z68" s="186">
        <f>IFERROR(X68/V68,"-")</f>
        <v>16000</v>
      </c>
      <c r="AA68" s="18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>
        <v>2</v>
      </c>
      <c r="BX68" s="125">
        <f>IF(P68=0,"",IF(BW68=0,"",(BW68/P68)))</f>
        <v>1</v>
      </c>
      <c r="BY68" s="126">
        <v>1</v>
      </c>
      <c r="BZ68" s="127">
        <f>IFERROR(BY68/BW68,"-")</f>
        <v>0.5</v>
      </c>
      <c r="CA68" s="128">
        <v>16000</v>
      </c>
      <c r="CB68" s="129">
        <f>IFERROR(CA68/BW68,"-")</f>
        <v>8000</v>
      </c>
      <c r="CC68" s="130"/>
      <c r="CD68" s="130"/>
      <c r="CE68" s="130">
        <v>1</v>
      </c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1</v>
      </c>
      <c r="CP68" s="139">
        <v>16000</v>
      </c>
      <c r="CQ68" s="139">
        <v>16000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0.13541666666667</v>
      </c>
      <c r="B69" s="189" t="s">
        <v>191</v>
      </c>
      <c r="C69" s="189"/>
      <c r="D69" s="189" t="s">
        <v>159</v>
      </c>
      <c r="E69" s="189" t="s">
        <v>111</v>
      </c>
      <c r="F69" s="189" t="s">
        <v>65</v>
      </c>
      <c r="G69" s="88" t="s">
        <v>188</v>
      </c>
      <c r="H69" s="88" t="s">
        <v>155</v>
      </c>
      <c r="I69" s="191" t="s">
        <v>192</v>
      </c>
      <c r="J69" s="180">
        <v>96000</v>
      </c>
      <c r="K69" s="79">
        <v>5</v>
      </c>
      <c r="L69" s="79">
        <v>0</v>
      </c>
      <c r="M69" s="79">
        <v>25</v>
      </c>
      <c r="N69" s="89">
        <v>1</v>
      </c>
      <c r="O69" s="90">
        <v>0</v>
      </c>
      <c r="P69" s="91">
        <f>N69+O69</f>
        <v>1</v>
      </c>
      <c r="Q69" s="80">
        <f>IFERROR(P69/M69,"-")</f>
        <v>0.04</v>
      </c>
      <c r="R69" s="79">
        <v>0</v>
      </c>
      <c r="S69" s="79">
        <v>1</v>
      </c>
      <c r="T69" s="80">
        <f>IFERROR(R69/(P69),"-")</f>
        <v>0</v>
      </c>
      <c r="U69" s="186">
        <f>IFERROR(J69/SUM(N69:O70),"-")</f>
        <v>19200</v>
      </c>
      <c r="V69" s="82">
        <v>0</v>
      </c>
      <c r="W69" s="80">
        <f>IF(P69=0,"-",V69/P69)</f>
        <v>0</v>
      </c>
      <c r="X69" s="185">
        <v>0</v>
      </c>
      <c r="Y69" s="186">
        <f>IFERROR(X69/P69,"-")</f>
        <v>0</v>
      </c>
      <c r="Z69" s="186" t="str">
        <f>IFERROR(X69/V69,"-")</f>
        <v>-</v>
      </c>
      <c r="AA69" s="180">
        <f>SUM(X69:X70)-SUM(J69:J70)</f>
        <v>-83000</v>
      </c>
      <c r="AB69" s="83">
        <f>SUM(X69:X70)/SUM(J69:J70)</f>
        <v>0.13541666666667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>
        <v>1</v>
      </c>
      <c r="BX69" s="125">
        <f>IF(P69=0,"",IF(BW69=0,"",(BW69/P69)))</f>
        <v>1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189" t="s">
        <v>193</v>
      </c>
      <c r="C70" s="189"/>
      <c r="D70" s="189" t="s">
        <v>159</v>
      </c>
      <c r="E70" s="189" t="s">
        <v>111</v>
      </c>
      <c r="F70" s="189" t="s">
        <v>97</v>
      </c>
      <c r="G70" s="88"/>
      <c r="H70" s="88"/>
      <c r="I70" s="88"/>
      <c r="J70" s="180"/>
      <c r="K70" s="79">
        <v>33</v>
      </c>
      <c r="L70" s="79">
        <v>15</v>
      </c>
      <c r="M70" s="79">
        <v>3</v>
      </c>
      <c r="N70" s="89">
        <v>4</v>
      </c>
      <c r="O70" s="90">
        <v>0</v>
      </c>
      <c r="P70" s="91">
        <f>N70+O70</f>
        <v>4</v>
      </c>
      <c r="Q70" s="80">
        <f>IFERROR(P70/M70,"-")</f>
        <v>1.3333333333333</v>
      </c>
      <c r="R70" s="79">
        <v>0</v>
      </c>
      <c r="S70" s="79">
        <v>3</v>
      </c>
      <c r="T70" s="80">
        <f>IFERROR(R70/(P70),"-")</f>
        <v>0</v>
      </c>
      <c r="U70" s="186"/>
      <c r="V70" s="82">
        <v>1</v>
      </c>
      <c r="W70" s="80">
        <f>IF(P70=0,"-",V70/P70)</f>
        <v>0.25</v>
      </c>
      <c r="X70" s="185">
        <v>13000</v>
      </c>
      <c r="Y70" s="186">
        <f>IFERROR(X70/P70,"-")</f>
        <v>3250</v>
      </c>
      <c r="Z70" s="186">
        <f>IFERROR(X70/V70,"-")</f>
        <v>13000</v>
      </c>
      <c r="AA70" s="18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1</v>
      </c>
      <c r="BF70" s="111">
        <f>IF(P70=0,"",IF(BE70=0,"",(BE70/P70)))</f>
        <v>0.25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>
        <v>3</v>
      </c>
      <c r="BO70" s="118">
        <f>IF(P70=0,"",IF(BN70=0,"",(BN70/P70)))</f>
        <v>0.75</v>
      </c>
      <c r="BP70" s="119">
        <v>1</v>
      </c>
      <c r="BQ70" s="120">
        <f>IFERROR(BP70/BN70,"-")</f>
        <v>0.33333333333333</v>
      </c>
      <c r="BR70" s="121">
        <v>13000</v>
      </c>
      <c r="BS70" s="122">
        <f>IFERROR(BR70/BN70,"-")</f>
        <v>4333.3333333333</v>
      </c>
      <c r="BT70" s="123"/>
      <c r="BU70" s="123"/>
      <c r="BV70" s="123">
        <v>1</v>
      </c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1</v>
      </c>
      <c r="CP70" s="139">
        <v>13000</v>
      </c>
      <c r="CQ70" s="139">
        <v>13000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</v>
      </c>
      <c r="B71" s="189" t="s">
        <v>194</v>
      </c>
      <c r="C71" s="189"/>
      <c r="D71" s="189" t="s">
        <v>97</v>
      </c>
      <c r="E71" s="189" t="s">
        <v>106</v>
      </c>
      <c r="F71" s="189" t="s">
        <v>65</v>
      </c>
      <c r="G71" s="88" t="s">
        <v>195</v>
      </c>
      <c r="H71" s="88" t="s">
        <v>67</v>
      </c>
      <c r="I71" s="88" t="s">
        <v>196</v>
      </c>
      <c r="J71" s="180">
        <v>60000</v>
      </c>
      <c r="K71" s="79">
        <v>2</v>
      </c>
      <c r="L71" s="79">
        <v>0</v>
      </c>
      <c r="M71" s="79">
        <v>26</v>
      </c>
      <c r="N71" s="89">
        <v>1</v>
      </c>
      <c r="O71" s="90">
        <v>0</v>
      </c>
      <c r="P71" s="91">
        <f>N71+O71</f>
        <v>1</v>
      </c>
      <c r="Q71" s="80">
        <f>IFERROR(P71/M71,"-")</f>
        <v>0.038461538461538</v>
      </c>
      <c r="R71" s="79">
        <v>0</v>
      </c>
      <c r="S71" s="79">
        <v>0</v>
      </c>
      <c r="T71" s="80">
        <f>IFERROR(R71/(P71),"-")</f>
        <v>0</v>
      </c>
      <c r="U71" s="186">
        <f>IFERROR(J71/SUM(N71:O72),"-")</f>
        <v>30000</v>
      </c>
      <c r="V71" s="82">
        <v>0</v>
      </c>
      <c r="W71" s="80">
        <f>IF(P71=0,"-",V71/P71)</f>
        <v>0</v>
      </c>
      <c r="X71" s="185">
        <v>0</v>
      </c>
      <c r="Y71" s="186">
        <f>IFERROR(X71/P71,"-")</f>
        <v>0</v>
      </c>
      <c r="Z71" s="186" t="str">
        <f>IFERROR(X71/V71,"-")</f>
        <v>-</v>
      </c>
      <c r="AA71" s="180">
        <f>SUM(X71:X72)-SUM(J71:J72)</f>
        <v>-60000</v>
      </c>
      <c r="AB71" s="83">
        <f>SUM(X71:X72)/SUM(J71:J72)</f>
        <v>0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1</v>
      </c>
      <c r="BO71" s="118">
        <f>IF(P71=0,"",IF(BN71=0,"",(BN71/P71)))</f>
        <v>1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189" t="s">
        <v>197</v>
      </c>
      <c r="C72" s="189"/>
      <c r="D72" s="189" t="s">
        <v>97</v>
      </c>
      <c r="E72" s="189" t="s">
        <v>106</v>
      </c>
      <c r="F72" s="189" t="s">
        <v>97</v>
      </c>
      <c r="G72" s="88"/>
      <c r="H72" s="88"/>
      <c r="I72" s="88"/>
      <c r="J72" s="180"/>
      <c r="K72" s="79">
        <v>61</v>
      </c>
      <c r="L72" s="79">
        <v>9</v>
      </c>
      <c r="M72" s="79">
        <v>0</v>
      </c>
      <c r="N72" s="89">
        <v>1</v>
      </c>
      <c r="O72" s="90">
        <v>0</v>
      </c>
      <c r="P72" s="91">
        <f>N72+O72</f>
        <v>1</v>
      </c>
      <c r="Q72" s="80" t="str">
        <f>IFERROR(P72/M72,"-")</f>
        <v>-</v>
      </c>
      <c r="R72" s="79">
        <v>0</v>
      </c>
      <c r="S72" s="79">
        <v>0</v>
      </c>
      <c r="T72" s="80">
        <f>IFERROR(R72/(P72),"-")</f>
        <v>0</v>
      </c>
      <c r="U72" s="186"/>
      <c r="V72" s="82">
        <v>0</v>
      </c>
      <c r="W72" s="80">
        <f>IF(P72=0,"-",V72/P72)</f>
        <v>0</v>
      </c>
      <c r="X72" s="185">
        <v>0</v>
      </c>
      <c r="Y72" s="186">
        <f>IFERROR(X72/P72,"-")</f>
        <v>0</v>
      </c>
      <c r="Z72" s="186" t="str">
        <f>IFERROR(X72/V72,"-")</f>
        <v>-</v>
      </c>
      <c r="AA72" s="18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>
        <v>1</v>
      </c>
      <c r="AN72" s="99">
        <f>IF(P72=0,"",IF(AM72=0,"",(AM72/P72)))</f>
        <v>1</v>
      </c>
      <c r="AO72" s="98"/>
      <c r="AP72" s="100">
        <f>IFERROR(AO72/AM72,"-")</f>
        <v>0</v>
      </c>
      <c r="AQ72" s="101"/>
      <c r="AR72" s="102">
        <f>IFERROR(AQ72/AM72,"-")</f>
        <v>0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0</v>
      </c>
      <c r="B73" s="189" t="s">
        <v>198</v>
      </c>
      <c r="C73" s="189"/>
      <c r="D73" s="189" t="s">
        <v>97</v>
      </c>
      <c r="E73" s="189" t="s">
        <v>108</v>
      </c>
      <c r="F73" s="189" t="s">
        <v>65</v>
      </c>
      <c r="G73" s="88" t="s">
        <v>195</v>
      </c>
      <c r="H73" s="88" t="s">
        <v>67</v>
      </c>
      <c r="I73" s="88" t="s">
        <v>182</v>
      </c>
      <c r="J73" s="180">
        <v>60000</v>
      </c>
      <c r="K73" s="79">
        <v>2</v>
      </c>
      <c r="L73" s="79">
        <v>0</v>
      </c>
      <c r="M73" s="79">
        <v>20</v>
      </c>
      <c r="N73" s="89">
        <v>2</v>
      </c>
      <c r="O73" s="90">
        <v>0</v>
      </c>
      <c r="P73" s="91">
        <f>N73+O73</f>
        <v>2</v>
      </c>
      <c r="Q73" s="80">
        <f>IFERROR(P73/M73,"-")</f>
        <v>0.1</v>
      </c>
      <c r="R73" s="79">
        <v>0</v>
      </c>
      <c r="S73" s="79">
        <v>2</v>
      </c>
      <c r="T73" s="80">
        <f>IFERROR(R73/(P73),"-")</f>
        <v>0</v>
      </c>
      <c r="U73" s="186">
        <f>IFERROR(J73/SUM(N73:O74),"-")</f>
        <v>15000</v>
      </c>
      <c r="V73" s="82">
        <v>0</v>
      </c>
      <c r="W73" s="80">
        <f>IF(P73=0,"-",V73/P73)</f>
        <v>0</v>
      </c>
      <c r="X73" s="185">
        <v>0</v>
      </c>
      <c r="Y73" s="186">
        <f>IFERROR(X73/P73,"-")</f>
        <v>0</v>
      </c>
      <c r="Z73" s="186" t="str">
        <f>IFERROR(X73/V73,"-")</f>
        <v>-</v>
      </c>
      <c r="AA73" s="180">
        <f>SUM(X73:X74)-SUM(J73:J74)</f>
        <v>-60000</v>
      </c>
      <c r="AB73" s="83">
        <f>SUM(X73:X74)/SUM(J73:J74)</f>
        <v>0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2</v>
      </c>
      <c r="BF73" s="111">
        <f>IF(P73=0,"",IF(BE73=0,"",(BE73/P73)))</f>
        <v>1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/>
      <c r="BO73" s="118">
        <f>IF(P73=0,"",IF(BN73=0,"",(BN73/P73)))</f>
        <v>0</v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189" t="s">
        <v>199</v>
      </c>
      <c r="C74" s="189"/>
      <c r="D74" s="189" t="s">
        <v>97</v>
      </c>
      <c r="E74" s="189" t="s">
        <v>108</v>
      </c>
      <c r="F74" s="189" t="s">
        <v>97</v>
      </c>
      <c r="G74" s="88"/>
      <c r="H74" s="88"/>
      <c r="I74" s="88"/>
      <c r="J74" s="180"/>
      <c r="K74" s="79">
        <v>12</v>
      </c>
      <c r="L74" s="79">
        <v>10</v>
      </c>
      <c r="M74" s="79">
        <v>5</v>
      </c>
      <c r="N74" s="89">
        <v>2</v>
      </c>
      <c r="O74" s="90">
        <v>0</v>
      </c>
      <c r="P74" s="91">
        <f>N74+O74</f>
        <v>2</v>
      </c>
      <c r="Q74" s="80">
        <f>IFERROR(P74/M74,"-")</f>
        <v>0.4</v>
      </c>
      <c r="R74" s="79">
        <v>0</v>
      </c>
      <c r="S74" s="79">
        <v>2</v>
      </c>
      <c r="T74" s="80">
        <f>IFERROR(R74/(P74),"-")</f>
        <v>0</v>
      </c>
      <c r="U74" s="186"/>
      <c r="V74" s="82">
        <v>0</v>
      </c>
      <c r="W74" s="80">
        <f>IF(P74=0,"-",V74/P74)</f>
        <v>0</v>
      </c>
      <c r="X74" s="185">
        <v>0</v>
      </c>
      <c r="Y74" s="186">
        <f>IFERROR(X74/P74,"-")</f>
        <v>0</v>
      </c>
      <c r="Z74" s="186" t="str">
        <f>IFERROR(X74/V74,"-")</f>
        <v>-</v>
      </c>
      <c r="AA74" s="18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1</v>
      </c>
      <c r="BF74" s="111">
        <f>IF(P74=0,"",IF(BE74=0,"",(BE74/P74)))</f>
        <v>0.5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1</v>
      </c>
      <c r="BO74" s="118">
        <f>IF(P74=0,"",IF(BN74=0,"",(BN74/P74)))</f>
        <v>0.5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/>
      <c r="BX74" s="125">
        <f>IF(P74=0,"",IF(BW74=0,"",(BW74/P74)))</f>
        <v>0</v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0.56666666666667</v>
      </c>
      <c r="B75" s="189" t="s">
        <v>200</v>
      </c>
      <c r="C75" s="189"/>
      <c r="D75" s="189" t="s">
        <v>201</v>
      </c>
      <c r="E75" s="189" t="s">
        <v>202</v>
      </c>
      <c r="F75" s="189" t="s">
        <v>65</v>
      </c>
      <c r="G75" s="88" t="s">
        <v>142</v>
      </c>
      <c r="H75" s="88" t="s">
        <v>203</v>
      </c>
      <c r="I75" s="191" t="s">
        <v>204</v>
      </c>
      <c r="J75" s="180">
        <v>120000</v>
      </c>
      <c r="K75" s="79">
        <v>6</v>
      </c>
      <c r="L75" s="79">
        <v>0</v>
      </c>
      <c r="M75" s="79">
        <v>24</v>
      </c>
      <c r="N75" s="89">
        <v>0</v>
      </c>
      <c r="O75" s="90">
        <v>0</v>
      </c>
      <c r="P75" s="91">
        <f>N75+O75</f>
        <v>0</v>
      </c>
      <c r="Q75" s="80">
        <f>IFERROR(P75/M75,"-")</f>
        <v>0</v>
      </c>
      <c r="R75" s="79">
        <v>0</v>
      </c>
      <c r="S75" s="79">
        <v>0</v>
      </c>
      <c r="T75" s="80" t="str">
        <f>IFERROR(R75/(P75),"-")</f>
        <v>-</v>
      </c>
      <c r="U75" s="186">
        <f>IFERROR(J75/SUM(N75:O79),"-")</f>
        <v>13333.333333333</v>
      </c>
      <c r="V75" s="82">
        <v>0</v>
      </c>
      <c r="W75" s="80" t="str">
        <f>IF(P75=0,"-",V75/P75)</f>
        <v>-</v>
      </c>
      <c r="X75" s="185">
        <v>0</v>
      </c>
      <c r="Y75" s="186" t="str">
        <f>IFERROR(X75/P75,"-")</f>
        <v>-</v>
      </c>
      <c r="Z75" s="186" t="str">
        <f>IFERROR(X75/V75,"-")</f>
        <v>-</v>
      </c>
      <c r="AA75" s="180">
        <f>SUM(X75:X79)-SUM(J75:J79)</f>
        <v>-52000</v>
      </c>
      <c r="AB75" s="83">
        <f>SUM(X75:X79)/SUM(J75:J79)</f>
        <v>0.56666666666667</v>
      </c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189" t="s">
        <v>205</v>
      </c>
      <c r="C76" s="189"/>
      <c r="D76" s="189" t="s">
        <v>206</v>
      </c>
      <c r="E76" s="189" t="s">
        <v>207</v>
      </c>
      <c r="F76" s="189" t="s">
        <v>65</v>
      </c>
      <c r="G76" s="88" t="s">
        <v>142</v>
      </c>
      <c r="H76" s="88" t="s">
        <v>203</v>
      </c>
      <c r="I76" s="190" t="s">
        <v>208</v>
      </c>
      <c r="J76" s="180"/>
      <c r="K76" s="79">
        <v>2</v>
      </c>
      <c r="L76" s="79">
        <v>0</v>
      </c>
      <c r="M76" s="79">
        <v>16</v>
      </c>
      <c r="N76" s="89">
        <v>1</v>
      </c>
      <c r="O76" s="90">
        <v>0</v>
      </c>
      <c r="P76" s="91">
        <f>N76+O76</f>
        <v>1</v>
      </c>
      <c r="Q76" s="80">
        <f>IFERROR(P76/M76,"-")</f>
        <v>0.0625</v>
      </c>
      <c r="R76" s="79">
        <v>0</v>
      </c>
      <c r="S76" s="79">
        <v>1</v>
      </c>
      <c r="T76" s="80">
        <f>IFERROR(R76/(P76),"-")</f>
        <v>0</v>
      </c>
      <c r="U76" s="186"/>
      <c r="V76" s="82">
        <v>0</v>
      </c>
      <c r="W76" s="80">
        <f>IF(P76=0,"-",V76/P76)</f>
        <v>0</v>
      </c>
      <c r="X76" s="185">
        <v>0</v>
      </c>
      <c r="Y76" s="186">
        <f>IFERROR(X76/P76,"-")</f>
        <v>0</v>
      </c>
      <c r="Z76" s="186" t="str">
        <f>IFERROR(X76/V76,"-")</f>
        <v>-</v>
      </c>
      <c r="AA76" s="18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1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189" t="s">
        <v>209</v>
      </c>
      <c r="C77" s="189"/>
      <c r="D77" s="189" t="s">
        <v>210</v>
      </c>
      <c r="E77" s="189" t="s">
        <v>211</v>
      </c>
      <c r="F77" s="189" t="s">
        <v>65</v>
      </c>
      <c r="G77" s="88" t="s">
        <v>142</v>
      </c>
      <c r="H77" s="88" t="s">
        <v>203</v>
      </c>
      <c r="I77" s="191" t="s">
        <v>189</v>
      </c>
      <c r="J77" s="180"/>
      <c r="K77" s="79">
        <v>7</v>
      </c>
      <c r="L77" s="79">
        <v>0</v>
      </c>
      <c r="M77" s="79">
        <v>35</v>
      </c>
      <c r="N77" s="89">
        <v>3</v>
      </c>
      <c r="O77" s="90">
        <v>0</v>
      </c>
      <c r="P77" s="91">
        <f>N77+O77</f>
        <v>3</v>
      </c>
      <c r="Q77" s="80">
        <f>IFERROR(P77/M77,"-")</f>
        <v>0.085714285714286</v>
      </c>
      <c r="R77" s="79">
        <v>0</v>
      </c>
      <c r="S77" s="79">
        <v>1</v>
      </c>
      <c r="T77" s="80">
        <f>IFERROR(R77/(P77),"-")</f>
        <v>0</v>
      </c>
      <c r="U77" s="186"/>
      <c r="V77" s="82">
        <v>0</v>
      </c>
      <c r="W77" s="80">
        <f>IF(P77=0,"-",V77/P77)</f>
        <v>0</v>
      </c>
      <c r="X77" s="185">
        <v>0</v>
      </c>
      <c r="Y77" s="186">
        <f>IFERROR(X77/P77,"-")</f>
        <v>0</v>
      </c>
      <c r="Z77" s="186" t="str">
        <f>IFERROR(X77/V77,"-")</f>
        <v>-</v>
      </c>
      <c r="AA77" s="18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>
        <v>1</v>
      </c>
      <c r="AN77" s="99">
        <f>IF(P77=0,"",IF(AM77=0,"",(AM77/P77)))</f>
        <v>0.33333333333333</v>
      </c>
      <c r="AO77" s="98"/>
      <c r="AP77" s="100">
        <f>IFERROR(AO77/AM77,"-")</f>
        <v>0</v>
      </c>
      <c r="AQ77" s="101"/>
      <c r="AR77" s="102">
        <f>IFERROR(AQ77/AM77,"-")</f>
        <v>0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>
        <v>1</v>
      </c>
      <c r="BF77" s="111">
        <f>IF(P77=0,"",IF(BE77=0,"",(BE77/P77)))</f>
        <v>0.33333333333333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/>
      <c r="BO77" s="118">
        <f>IF(P77=0,"",IF(BN77=0,"",(BN77/P77)))</f>
        <v>0</v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>
        <v>1</v>
      </c>
      <c r="BX77" s="125">
        <f>IF(P77=0,"",IF(BW77=0,"",(BW77/P77)))</f>
        <v>0.33333333333333</v>
      </c>
      <c r="BY77" s="126"/>
      <c r="BZ77" s="127">
        <f>IFERROR(BY77/BW77,"-")</f>
        <v>0</v>
      </c>
      <c r="CA77" s="128"/>
      <c r="CB77" s="129">
        <f>IFERROR(CA77/BW77,"-")</f>
        <v>0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189" t="s">
        <v>212</v>
      </c>
      <c r="C78" s="189"/>
      <c r="D78" s="189" t="s">
        <v>213</v>
      </c>
      <c r="E78" s="189" t="s">
        <v>214</v>
      </c>
      <c r="F78" s="189" t="s">
        <v>65</v>
      </c>
      <c r="G78" s="88" t="s">
        <v>142</v>
      </c>
      <c r="H78" s="88" t="s">
        <v>203</v>
      </c>
      <c r="I78" s="190" t="s">
        <v>185</v>
      </c>
      <c r="J78" s="180"/>
      <c r="K78" s="79">
        <v>4</v>
      </c>
      <c r="L78" s="79">
        <v>0</v>
      </c>
      <c r="M78" s="79">
        <v>33</v>
      </c>
      <c r="N78" s="89">
        <v>0</v>
      </c>
      <c r="O78" s="90">
        <v>0</v>
      </c>
      <c r="P78" s="91">
        <f>N78+O78</f>
        <v>0</v>
      </c>
      <c r="Q78" s="80">
        <f>IFERROR(P78/M78,"-")</f>
        <v>0</v>
      </c>
      <c r="R78" s="79">
        <v>0</v>
      </c>
      <c r="S78" s="79">
        <v>0</v>
      </c>
      <c r="T78" s="80" t="str">
        <f>IFERROR(R78/(P78),"-")</f>
        <v>-</v>
      </c>
      <c r="U78" s="186"/>
      <c r="V78" s="82">
        <v>0</v>
      </c>
      <c r="W78" s="80" t="str">
        <f>IF(P78=0,"-",V78/P78)</f>
        <v>-</v>
      </c>
      <c r="X78" s="185">
        <v>0</v>
      </c>
      <c r="Y78" s="186" t="str">
        <f>IFERROR(X78/P78,"-")</f>
        <v>-</v>
      </c>
      <c r="Z78" s="186" t="str">
        <f>IFERROR(X78/V78,"-")</f>
        <v>-</v>
      </c>
      <c r="AA78" s="180"/>
      <c r="AB78" s="83"/>
      <c r="AC78" s="77"/>
      <c r="AD78" s="92"/>
      <c r="AE78" s="93" t="str">
        <f>IF(P78=0,"",IF(AD78=0,"",(AD78/P78)))</f>
        <v/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 t="str">
        <f>IF(P78=0,"",IF(AM78=0,"",(AM78/P78)))</f>
        <v/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 t="str">
        <f>IF(P78=0,"",IF(AV78=0,"",(AV78/P78)))</f>
        <v/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 t="str">
        <f>IF(P78=0,"",IF(BE78=0,"",(BE78/P78)))</f>
        <v/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 t="str">
        <f>IF(P78=0,"",IF(BN78=0,"",(BN78/P78)))</f>
        <v/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 t="str">
        <f>IF(P78=0,"",IF(BW78=0,"",(BW78/P78)))</f>
        <v/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 t="str">
        <f>IF(P78=0,"",IF(CF78=0,"",(CF78/P78)))</f>
        <v/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189" t="s">
        <v>215</v>
      </c>
      <c r="C79" s="189"/>
      <c r="D79" s="189" t="s">
        <v>96</v>
      </c>
      <c r="E79" s="189" t="s">
        <v>96</v>
      </c>
      <c r="F79" s="189" t="s">
        <v>97</v>
      </c>
      <c r="G79" s="88" t="s">
        <v>98</v>
      </c>
      <c r="H79" s="88"/>
      <c r="I79" s="88"/>
      <c r="J79" s="180"/>
      <c r="K79" s="79">
        <v>50</v>
      </c>
      <c r="L79" s="79">
        <v>34</v>
      </c>
      <c r="M79" s="79">
        <v>4</v>
      </c>
      <c r="N79" s="89">
        <v>5</v>
      </c>
      <c r="O79" s="90">
        <v>0</v>
      </c>
      <c r="P79" s="91">
        <f>N79+O79</f>
        <v>5</v>
      </c>
      <c r="Q79" s="80">
        <f>IFERROR(P79/M79,"-")</f>
        <v>1.25</v>
      </c>
      <c r="R79" s="79">
        <v>1</v>
      </c>
      <c r="S79" s="79">
        <v>0</v>
      </c>
      <c r="T79" s="80">
        <f>IFERROR(R79/(P79),"-")</f>
        <v>0.2</v>
      </c>
      <c r="U79" s="186"/>
      <c r="V79" s="82">
        <v>1</v>
      </c>
      <c r="W79" s="80">
        <f>IF(P79=0,"-",V79/P79)</f>
        <v>0.2</v>
      </c>
      <c r="X79" s="185">
        <v>68000</v>
      </c>
      <c r="Y79" s="186">
        <f>IFERROR(X79/P79,"-")</f>
        <v>13600</v>
      </c>
      <c r="Z79" s="186">
        <f>IFERROR(X79/V79,"-")</f>
        <v>68000</v>
      </c>
      <c r="AA79" s="180"/>
      <c r="AB79" s="83"/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4</v>
      </c>
      <c r="BO79" s="118">
        <f>IF(P79=0,"",IF(BN79=0,"",(BN79/P79)))</f>
        <v>0.8</v>
      </c>
      <c r="BP79" s="119"/>
      <c r="BQ79" s="120">
        <f>IFERROR(BP79/BN79,"-")</f>
        <v>0</v>
      </c>
      <c r="BR79" s="121"/>
      <c r="BS79" s="122">
        <f>IFERROR(BR79/BN79,"-")</f>
        <v>0</v>
      </c>
      <c r="BT79" s="123"/>
      <c r="BU79" s="123"/>
      <c r="BV79" s="123"/>
      <c r="BW79" s="124">
        <v>1</v>
      </c>
      <c r="BX79" s="125">
        <f>IF(P79=0,"",IF(BW79=0,"",(BW79/P79)))</f>
        <v>0.2</v>
      </c>
      <c r="BY79" s="126">
        <v>1</v>
      </c>
      <c r="BZ79" s="127">
        <f>IFERROR(BY79/BW79,"-")</f>
        <v>1</v>
      </c>
      <c r="CA79" s="128">
        <v>68000</v>
      </c>
      <c r="CB79" s="129">
        <f>IFERROR(CA79/BW79,"-")</f>
        <v>68000</v>
      </c>
      <c r="CC79" s="130"/>
      <c r="CD79" s="130"/>
      <c r="CE79" s="130">
        <v>1</v>
      </c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1</v>
      </c>
      <c r="CP79" s="139">
        <v>68000</v>
      </c>
      <c r="CQ79" s="139">
        <v>68000</v>
      </c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>
        <f>AB80</f>
        <v>0.055555555555556</v>
      </c>
      <c r="B80" s="189" t="s">
        <v>216</v>
      </c>
      <c r="C80" s="189"/>
      <c r="D80" s="189" t="s">
        <v>63</v>
      </c>
      <c r="E80" s="189" t="s">
        <v>106</v>
      </c>
      <c r="F80" s="189" t="s">
        <v>65</v>
      </c>
      <c r="G80" s="88" t="s">
        <v>217</v>
      </c>
      <c r="H80" s="88" t="s">
        <v>181</v>
      </c>
      <c r="I80" s="190" t="s">
        <v>185</v>
      </c>
      <c r="J80" s="180">
        <v>180000</v>
      </c>
      <c r="K80" s="79">
        <v>9</v>
      </c>
      <c r="L80" s="79">
        <v>0</v>
      </c>
      <c r="M80" s="79">
        <v>48</v>
      </c>
      <c r="N80" s="89">
        <v>4</v>
      </c>
      <c r="O80" s="90">
        <v>0</v>
      </c>
      <c r="P80" s="91">
        <f>N80+O80</f>
        <v>4</v>
      </c>
      <c r="Q80" s="80">
        <f>IFERROR(P80/M80,"-")</f>
        <v>0.083333333333333</v>
      </c>
      <c r="R80" s="79">
        <v>0</v>
      </c>
      <c r="S80" s="79">
        <v>2</v>
      </c>
      <c r="T80" s="80">
        <f>IFERROR(R80/(P80),"-")</f>
        <v>0</v>
      </c>
      <c r="U80" s="186">
        <f>IFERROR(J80/SUM(N80:O81),"-")</f>
        <v>16363.636363636</v>
      </c>
      <c r="V80" s="82">
        <v>0</v>
      </c>
      <c r="W80" s="80">
        <f>IF(P80=0,"-",V80/P80)</f>
        <v>0</v>
      </c>
      <c r="X80" s="185">
        <v>0</v>
      </c>
      <c r="Y80" s="186">
        <f>IFERROR(X80/P80,"-")</f>
        <v>0</v>
      </c>
      <c r="Z80" s="186" t="str">
        <f>IFERROR(X80/V80,"-")</f>
        <v>-</v>
      </c>
      <c r="AA80" s="180">
        <f>SUM(X80:X81)-SUM(J80:J81)</f>
        <v>-170000</v>
      </c>
      <c r="AB80" s="83">
        <f>SUM(X80:X81)/SUM(J80:J81)</f>
        <v>0.055555555555556</v>
      </c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>
        <v>1</v>
      </c>
      <c r="BF80" s="111">
        <f>IF(P80=0,"",IF(BE80=0,"",(BE80/P80)))</f>
        <v>0.25</v>
      </c>
      <c r="BG80" s="110"/>
      <c r="BH80" s="112">
        <f>IFERROR(BG80/BE80,"-")</f>
        <v>0</v>
      </c>
      <c r="BI80" s="113"/>
      <c r="BJ80" s="114">
        <f>IFERROR(BI80/BE80,"-")</f>
        <v>0</v>
      </c>
      <c r="BK80" s="115"/>
      <c r="BL80" s="115"/>
      <c r="BM80" s="115"/>
      <c r="BN80" s="117">
        <v>2</v>
      </c>
      <c r="BO80" s="118">
        <f>IF(P80=0,"",IF(BN80=0,"",(BN80/P80)))</f>
        <v>0.5</v>
      </c>
      <c r="BP80" s="119"/>
      <c r="BQ80" s="120">
        <f>IFERROR(BP80/BN80,"-")</f>
        <v>0</v>
      </c>
      <c r="BR80" s="121"/>
      <c r="BS80" s="122">
        <f>IFERROR(BR80/BN80,"-")</f>
        <v>0</v>
      </c>
      <c r="BT80" s="123"/>
      <c r="BU80" s="123"/>
      <c r="BV80" s="123"/>
      <c r="BW80" s="124">
        <v>1</v>
      </c>
      <c r="BX80" s="125">
        <f>IF(P80=0,"",IF(BW80=0,"",(BW80/P80)))</f>
        <v>0.25</v>
      </c>
      <c r="BY80" s="126"/>
      <c r="BZ80" s="127">
        <f>IFERROR(BY80/BW80,"-")</f>
        <v>0</v>
      </c>
      <c r="CA80" s="128"/>
      <c r="CB80" s="129">
        <f>IFERROR(CA80/BW80,"-")</f>
        <v>0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189" t="s">
        <v>218</v>
      </c>
      <c r="C81" s="189"/>
      <c r="D81" s="189" t="s">
        <v>63</v>
      </c>
      <c r="E81" s="189" t="s">
        <v>106</v>
      </c>
      <c r="F81" s="189" t="s">
        <v>97</v>
      </c>
      <c r="G81" s="88"/>
      <c r="H81" s="88"/>
      <c r="I81" s="88"/>
      <c r="J81" s="180"/>
      <c r="K81" s="79">
        <v>29</v>
      </c>
      <c r="L81" s="79">
        <v>24</v>
      </c>
      <c r="M81" s="79">
        <v>20</v>
      </c>
      <c r="N81" s="89">
        <v>7</v>
      </c>
      <c r="O81" s="90">
        <v>0</v>
      </c>
      <c r="P81" s="91">
        <f>N81+O81</f>
        <v>7</v>
      </c>
      <c r="Q81" s="80">
        <f>IFERROR(P81/M81,"-")</f>
        <v>0.35</v>
      </c>
      <c r="R81" s="79">
        <v>1</v>
      </c>
      <c r="S81" s="79">
        <v>1</v>
      </c>
      <c r="T81" s="80">
        <f>IFERROR(R81/(P81),"-")</f>
        <v>0.14285714285714</v>
      </c>
      <c r="U81" s="186"/>
      <c r="V81" s="82">
        <v>1</v>
      </c>
      <c r="W81" s="80">
        <f>IF(P81=0,"-",V81/P81)</f>
        <v>0.14285714285714</v>
      </c>
      <c r="X81" s="185">
        <v>10000</v>
      </c>
      <c r="Y81" s="186">
        <f>IFERROR(X81/P81,"-")</f>
        <v>1428.5714285714</v>
      </c>
      <c r="Z81" s="186">
        <f>IFERROR(X81/V81,"-")</f>
        <v>10000</v>
      </c>
      <c r="AA81" s="180"/>
      <c r="AB81" s="83"/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>
        <v>1</v>
      </c>
      <c r="BF81" s="111">
        <f>IF(P81=0,"",IF(BE81=0,"",(BE81/P81)))</f>
        <v>0.14285714285714</v>
      </c>
      <c r="BG81" s="110">
        <v>1</v>
      </c>
      <c r="BH81" s="112">
        <f>IFERROR(BG81/BE81,"-")</f>
        <v>1</v>
      </c>
      <c r="BI81" s="113">
        <v>10000</v>
      </c>
      <c r="BJ81" s="114">
        <f>IFERROR(BI81/BE81,"-")</f>
        <v>10000</v>
      </c>
      <c r="BK81" s="115"/>
      <c r="BL81" s="115">
        <v>1</v>
      </c>
      <c r="BM81" s="115"/>
      <c r="BN81" s="117">
        <v>6</v>
      </c>
      <c r="BO81" s="118">
        <f>IF(P81=0,"",IF(BN81=0,"",(BN81/P81)))</f>
        <v>0.85714285714286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/>
      <c r="BX81" s="125">
        <f>IF(P81=0,"",IF(BW81=0,"",(BW81/P81)))</f>
        <v>0</v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1</v>
      </c>
      <c r="CP81" s="139">
        <v>10000</v>
      </c>
      <c r="CQ81" s="139">
        <v>10000</v>
      </c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>
        <f>AB82</f>
        <v>0.16666666666667</v>
      </c>
      <c r="B82" s="189" t="s">
        <v>219</v>
      </c>
      <c r="C82" s="189"/>
      <c r="D82" s="189" t="s">
        <v>220</v>
      </c>
      <c r="E82" s="189" t="s">
        <v>106</v>
      </c>
      <c r="F82" s="189" t="s">
        <v>65</v>
      </c>
      <c r="G82" s="88" t="s">
        <v>217</v>
      </c>
      <c r="H82" s="88" t="s">
        <v>155</v>
      </c>
      <c r="I82" s="190" t="s">
        <v>208</v>
      </c>
      <c r="J82" s="180">
        <v>108000</v>
      </c>
      <c r="K82" s="79">
        <v>9</v>
      </c>
      <c r="L82" s="79">
        <v>0</v>
      </c>
      <c r="M82" s="79">
        <v>50</v>
      </c>
      <c r="N82" s="89">
        <v>4</v>
      </c>
      <c r="O82" s="90">
        <v>0</v>
      </c>
      <c r="P82" s="91">
        <f>N82+O82</f>
        <v>4</v>
      </c>
      <c r="Q82" s="80">
        <f>IFERROR(P82/M82,"-")</f>
        <v>0.08</v>
      </c>
      <c r="R82" s="79">
        <v>0</v>
      </c>
      <c r="S82" s="79">
        <v>2</v>
      </c>
      <c r="T82" s="80">
        <f>IFERROR(R82/(P82),"-")</f>
        <v>0</v>
      </c>
      <c r="U82" s="186">
        <f>IFERROR(J82/SUM(N82:O83),"-")</f>
        <v>18000</v>
      </c>
      <c r="V82" s="82">
        <v>2</v>
      </c>
      <c r="W82" s="80">
        <f>IF(P82=0,"-",V82/P82)</f>
        <v>0.5</v>
      </c>
      <c r="X82" s="185">
        <v>15000</v>
      </c>
      <c r="Y82" s="186">
        <f>IFERROR(X82/P82,"-")</f>
        <v>3750</v>
      </c>
      <c r="Z82" s="186">
        <f>IFERROR(X82/V82,"-")</f>
        <v>7500</v>
      </c>
      <c r="AA82" s="180">
        <f>SUM(X82:X83)-SUM(J82:J83)</f>
        <v>-90000</v>
      </c>
      <c r="AB82" s="83">
        <f>SUM(X82:X83)/SUM(J82:J83)</f>
        <v>0.16666666666667</v>
      </c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4</v>
      </c>
      <c r="BO82" s="118">
        <f>IF(P82=0,"",IF(BN82=0,"",(BN82/P82)))</f>
        <v>1</v>
      </c>
      <c r="BP82" s="119">
        <v>2</v>
      </c>
      <c r="BQ82" s="120">
        <f>IFERROR(BP82/BN82,"-")</f>
        <v>0.5</v>
      </c>
      <c r="BR82" s="121">
        <v>15000</v>
      </c>
      <c r="BS82" s="122">
        <f>IFERROR(BR82/BN82,"-")</f>
        <v>3750</v>
      </c>
      <c r="BT82" s="123">
        <v>2</v>
      </c>
      <c r="BU82" s="123"/>
      <c r="BV82" s="123"/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2</v>
      </c>
      <c r="CP82" s="139">
        <v>15000</v>
      </c>
      <c r="CQ82" s="139">
        <v>10000</v>
      </c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189" t="s">
        <v>221</v>
      </c>
      <c r="C83" s="189"/>
      <c r="D83" s="189" t="s">
        <v>220</v>
      </c>
      <c r="E83" s="189" t="s">
        <v>106</v>
      </c>
      <c r="F83" s="189" t="s">
        <v>97</v>
      </c>
      <c r="G83" s="88"/>
      <c r="H83" s="88"/>
      <c r="I83" s="88"/>
      <c r="J83" s="180"/>
      <c r="K83" s="79">
        <v>18</v>
      </c>
      <c r="L83" s="79">
        <v>13</v>
      </c>
      <c r="M83" s="79">
        <v>3</v>
      </c>
      <c r="N83" s="89">
        <v>2</v>
      </c>
      <c r="O83" s="90">
        <v>0</v>
      </c>
      <c r="P83" s="91">
        <f>N83+O83</f>
        <v>2</v>
      </c>
      <c r="Q83" s="80">
        <f>IFERROR(P83/M83,"-")</f>
        <v>0.66666666666667</v>
      </c>
      <c r="R83" s="79">
        <v>0</v>
      </c>
      <c r="S83" s="79">
        <v>1</v>
      </c>
      <c r="T83" s="80">
        <f>IFERROR(R83/(P83),"-")</f>
        <v>0</v>
      </c>
      <c r="U83" s="186"/>
      <c r="V83" s="82">
        <v>1</v>
      </c>
      <c r="W83" s="80">
        <f>IF(P83=0,"-",V83/P83)</f>
        <v>0.5</v>
      </c>
      <c r="X83" s="185">
        <v>3000</v>
      </c>
      <c r="Y83" s="186">
        <f>IFERROR(X83/P83,"-")</f>
        <v>1500</v>
      </c>
      <c r="Z83" s="186">
        <f>IFERROR(X83/V83,"-")</f>
        <v>3000</v>
      </c>
      <c r="AA83" s="180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>
        <f>IF(P83=0,"",IF(BE83=0,"",(BE83/P83)))</f>
        <v>0</v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>
        <v>1</v>
      </c>
      <c r="BO83" s="118">
        <f>IF(P83=0,"",IF(BN83=0,"",(BN83/P83)))</f>
        <v>0.5</v>
      </c>
      <c r="BP83" s="119"/>
      <c r="BQ83" s="120">
        <f>IFERROR(BP83/BN83,"-")</f>
        <v>0</v>
      </c>
      <c r="BR83" s="121"/>
      <c r="BS83" s="122">
        <f>IFERROR(BR83/BN83,"-")</f>
        <v>0</v>
      </c>
      <c r="BT83" s="123"/>
      <c r="BU83" s="123"/>
      <c r="BV83" s="123"/>
      <c r="BW83" s="124">
        <v>1</v>
      </c>
      <c r="BX83" s="125">
        <f>IF(P83=0,"",IF(BW83=0,"",(BW83/P83)))</f>
        <v>0.5</v>
      </c>
      <c r="BY83" s="126">
        <v>1</v>
      </c>
      <c r="BZ83" s="127">
        <f>IFERROR(BY83/BW83,"-")</f>
        <v>1</v>
      </c>
      <c r="CA83" s="128">
        <v>3000</v>
      </c>
      <c r="CB83" s="129">
        <f>IFERROR(CA83/BW83,"-")</f>
        <v>3000</v>
      </c>
      <c r="CC83" s="130">
        <v>1</v>
      </c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1</v>
      </c>
      <c r="CP83" s="139">
        <v>3000</v>
      </c>
      <c r="CQ83" s="139">
        <v>3000</v>
      </c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>
        <f>AB84</f>
        <v>2.280701754386</v>
      </c>
      <c r="B84" s="189" t="s">
        <v>222</v>
      </c>
      <c r="C84" s="189"/>
      <c r="D84" s="189" t="s">
        <v>105</v>
      </c>
      <c r="E84" s="189" t="s">
        <v>106</v>
      </c>
      <c r="F84" s="189" t="s">
        <v>65</v>
      </c>
      <c r="G84" s="88" t="s">
        <v>102</v>
      </c>
      <c r="H84" s="88" t="s">
        <v>181</v>
      </c>
      <c r="I84" s="88"/>
      <c r="J84" s="180">
        <v>228000</v>
      </c>
      <c r="K84" s="79">
        <v>5</v>
      </c>
      <c r="L84" s="79">
        <v>0</v>
      </c>
      <c r="M84" s="79">
        <v>42</v>
      </c>
      <c r="N84" s="89">
        <v>1</v>
      </c>
      <c r="O84" s="90">
        <v>0</v>
      </c>
      <c r="P84" s="91">
        <f>N84+O84</f>
        <v>1</v>
      </c>
      <c r="Q84" s="80">
        <f>IFERROR(P84/M84,"-")</f>
        <v>0.023809523809524</v>
      </c>
      <c r="R84" s="79">
        <v>0</v>
      </c>
      <c r="S84" s="79">
        <v>0</v>
      </c>
      <c r="T84" s="80">
        <f>IFERROR(R84/(P84),"-")</f>
        <v>0</v>
      </c>
      <c r="U84" s="186">
        <f>IFERROR(J84/SUM(N84:O85),"-")</f>
        <v>38000</v>
      </c>
      <c r="V84" s="82">
        <v>0</v>
      </c>
      <c r="W84" s="80">
        <f>IF(P84=0,"-",V84/P84)</f>
        <v>0</v>
      </c>
      <c r="X84" s="185">
        <v>0</v>
      </c>
      <c r="Y84" s="186">
        <f>IFERROR(X84/P84,"-")</f>
        <v>0</v>
      </c>
      <c r="Z84" s="186" t="str">
        <f>IFERROR(X84/V84,"-")</f>
        <v>-</v>
      </c>
      <c r="AA84" s="180">
        <f>SUM(X84:X85)-SUM(J84:J85)</f>
        <v>292000</v>
      </c>
      <c r="AB84" s="83">
        <f>SUM(X84:X85)/SUM(J84:J85)</f>
        <v>2.280701754386</v>
      </c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/>
      <c r="BF84" s="111">
        <f>IF(P84=0,"",IF(BE84=0,"",(BE84/P84)))</f>
        <v>0</v>
      </c>
      <c r="BG84" s="110"/>
      <c r="BH84" s="112" t="str">
        <f>IFERROR(BG84/BE84,"-")</f>
        <v>-</v>
      </c>
      <c r="BI84" s="113"/>
      <c r="BJ84" s="114" t="str">
        <f>IFERROR(BI84/BE84,"-")</f>
        <v>-</v>
      </c>
      <c r="BK84" s="115"/>
      <c r="BL84" s="115"/>
      <c r="BM84" s="115"/>
      <c r="BN84" s="117">
        <v>1</v>
      </c>
      <c r="BO84" s="118">
        <f>IF(P84=0,"",IF(BN84=0,"",(BN84/P84)))</f>
        <v>1</v>
      </c>
      <c r="BP84" s="119"/>
      <c r="BQ84" s="120">
        <f>IFERROR(BP84/BN84,"-")</f>
        <v>0</v>
      </c>
      <c r="BR84" s="121"/>
      <c r="BS84" s="122">
        <f>IFERROR(BR84/BN84,"-")</f>
        <v>0</v>
      </c>
      <c r="BT84" s="123"/>
      <c r="BU84" s="123"/>
      <c r="BV84" s="123"/>
      <c r="BW84" s="124"/>
      <c r="BX84" s="125">
        <f>IF(P84=0,"",IF(BW84=0,"",(BW84/P84)))</f>
        <v>0</v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189" t="s">
        <v>223</v>
      </c>
      <c r="C85" s="189"/>
      <c r="D85" s="189" t="s">
        <v>105</v>
      </c>
      <c r="E85" s="189" t="s">
        <v>106</v>
      </c>
      <c r="F85" s="189" t="s">
        <v>97</v>
      </c>
      <c r="G85" s="88"/>
      <c r="H85" s="88"/>
      <c r="I85" s="88"/>
      <c r="J85" s="180"/>
      <c r="K85" s="79">
        <v>31</v>
      </c>
      <c r="L85" s="79">
        <v>20</v>
      </c>
      <c r="M85" s="79">
        <v>7</v>
      </c>
      <c r="N85" s="89">
        <v>5</v>
      </c>
      <c r="O85" s="90">
        <v>0</v>
      </c>
      <c r="P85" s="91">
        <f>N85+O85</f>
        <v>5</v>
      </c>
      <c r="Q85" s="80">
        <f>IFERROR(P85/M85,"-")</f>
        <v>0.71428571428571</v>
      </c>
      <c r="R85" s="79">
        <v>1</v>
      </c>
      <c r="S85" s="79">
        <v>1</v>
      </c>
      <c r="T85" s="80">
        <f>IFERROR(R85/(P85),"-")</f>
        <v>0.2</v>
      </c>
      <c r="U85" s="186"/>
      <c r="V85" s="82">
        <v>2</v>
      </c>
      <c r="W85" s="80">
        <f>IF(P85=0,"-",V85/P85)</f>
        <v>0.4</v>
      </c>
      <c r="X85" s="185">
        <v>520000</v>
      </c>
      <c r="Y85" s="186">
        <f>IFERROR(X85/P85,"-")</f>
        <v>104000</v>
      </c>
      <c r="Z85" s="186">
        <f>IFERROR(X85/V85,"-")</f>
        <v>260000</v>
      </c>
      <c r="AA85" s="180"/>
      <c r="AB85" s="83"/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/>
      <c r="BF85" s="111">
        <f>IF(P85=0,"",IF(BE85=0,"",(BE85/P85)))</f>
        <v>0</v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>
        <v>4</v>
      </c>
      <c r="BO85" s="118">
        <f>IF(P85=0,"",IF(BN85=0,"",(BN85/P85)))</f>
        <v>0.8</v>
      </c>
      <c r="BP85" s="119">
        <v>1</v>
      </c>
      <c r="BQ85" s="120">
        <f>IFERROR(BP85/BN85,"-")</f>
        <v>0.25</v>
      </c>
      <c r="BR85" s="121">
        <v>60000</v>
      </c>
      <c r="BS85" s="122">
        <f>IFERROR(BR85/BN85,"-")</f>
        <v>15000</v>
      </c>
      <c r="BT85" s="123"/>
      <c r="BU85" s="123"/>
      <c r="BV85" s="123">
        <v>1</v>
      </c>
      <c r="BW85" s="124">
        <v>1</v>
      </c>
      <c r="BX85" s="125">
        <f>IF(P85=0,"",IF(BW85=0,"",(BW85/P85)))</f>
        <v>0.2</v>
      </c>
      <c r="BY85" s="126">
        <v>1</v>
      </c>
      <c r="BZ85" s="127">
        <f>IFERROR(BY85/BW85,"-")</f>
        <v>1</v>
      </c>
      <c r="CA85" s="128">
        <v>460000</v>
      </c>
      <c r="CB85" s="129">
        <f>IFERROR(CA85/BW85,"-")</f>
        <v>460000</v>
      </c>
      <c r="CC85" s="130"/>
      <c r="CD85" s="130"/>
      <c r="CE85" s="130">
        <v>1</v>
      </c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2</v>
      </c>
      <c r="CP85" s="139">
        <v>520000</v>
      </c>
      <c r="CQ85" s="139">
        <v>460000</v>
      </c>
      <c r="CR85" s="139"/>
      <c r="CS85" s="140" t="str">
        <f>IF(AND(CQ85=0,CR85=0),"",IF(AND(CQ85&lt;=100000,CR85&lt;=100000),"",IF(CQ85/CP85&gt;0.7,"男高",IF(CR85/CP85&gt;0.7,"女高",""))))</f>
        <v>男高</v>
      </c>
    </row>
    <row r="86" spans="1:98">
      <c r="A86" s="30"/>
      <c r="B86" s="85"/>
      <c r="C86" s="86"/>
      <c r="D86" s="86"/>
      <c r="E86" s="86"/>
      <c r="F86" s="87"/>
      <c r="G86" s="88"/>
      <c r="H86" s="88"/>
      <c r="I86" s="88"/>
      <c r="J86" s="181"/>
      <c r="K86" s="34"/>
      <c r="L86" s="34"/>
      <c r="M86" s="31"/>
      <c r="N86" s="23"/>
      <c r="O86" s="23"/>
      <c r="P86" s="23"/>
      <c r="Q86" s="32"/>
      <c r="R86" s="32"/>
      <c r="S86" s="23"/>
      <c r="T86" s="32"/>
      <c r="U86" s="187"/>
      <c r="V86" s="25"/>
      <c r="W86" s="25"/>
      <c r="X86" s="187"/>
      <c r="Y86" s="187"/>
      <c r="Z86" s="187"/>
      <c r="AA86" s="187"/>
      <c r="AB86" s="33"/>
      <c r="AC86" s="57"/>
      <c r="AD86" s="61"/>
      <c r="AE86" s="62"/>
      <c r="AF86" s="61"/>
      <c r="AG86" s="65"/>
      <c r="AH86" s="66"/>
      <c r="AI86" s="67"/>
      <c r="AJ86" s="68"/>
      <c r="AK86" s="68"/>
      <c r="AL86" s="68"/>
      <c r="AM86" s="61"/>
      <c r="AN86" s="62"/>
      <c r="AO86" s="61"/>
      <c r="AP86" s="65"/>
      <c r="AQ86" s="66"/>
      <c r="AR86" s="67"/>
      <c r="AS86" s="68"/>
      <c r="AT86" s="68"/>
      <c r="AU86" s="68"/>
      <c r="AV86" s="61"/>
      <c r="AW86" s="62"/>
      <c r="AX86" s="61"/>
      <c r="AY86" s="65"/>
      <c r="AZ86" s="66"/>
      <c r="BA86" s="67"/>
      <c r="BB86" s="68"/>
      <c r="BC86" s="68"/>
      <c r="BD86" s="68"/>
      <c r="BE86" s="61"/>
      <c r="BF86" s="62"/>
      <c r="BG86" s="61"/>
      <c r="BH86" s="65"/>
      <c r="BI86" s="66"/>
      <c r="BJ86" s="67"/>
      <c r="BK86" s="68"/>
      <c r="BL86" s="68"/>
      <c r="BM86" s="68"/>
      <c r="BN86" s="63"/>
      <c r="BO86" s="64"/>
      <c r="BP86" s="61"/>
      <c r="BQ86" s="65"/>
      <c r="BR86" s="66"/>
      <c r="BS86" s="67"/>
      <c r="BT86" s="68"/>
      <c r="BU86" s="68"/>
      <c r="BV86" s="68"/>
      <c r="BW86" s="63"/>
      <c r="BX86" s="64"/>
      <c r="BY86" s="61"/>
      <c r="BZ86" s="65"/>
      <c r="CA86" s="66"/>
      <c r="CB86" s="67"/>
      <c r="CC86" s="68"/>
      <c r="CD86" s="68"/>
      <c r="CE86" s="68"/>
      <c r="CF86" s="63"/>
      <c r="CG86" s="64"/>
      <c r="CH86" s="61"/>
      <c r="CI86" s="65"/>
      <c r="CJ86" s="66"/>
      <c r="CK86" s="67"/>
      <c r="CL86" s="68"/>
      <c r="CM86" s="68"/>
      <c r="CN86" s="68"/>
      <c r="CO86" s="69"/>
      <c r="CP86" s="66"/>
      <c r="CQ86" s="66"/>
      <c r="CR86" s="66"/>
      <c r="CS86" s="70"/>
    </row>
    <row r="87" spans="1:98">
      <c r="A87" s="30"/>
      <c r="B87" s="37"/>
      <c r="C87" s="21"/>
      <c r="D87" s="21"/>
      <c r="E87" s="21"/>
      <c r="F87" s="22"/>
      <c r="G87" s="36"/>
      <c r="H87" s="36"/>
      <c r="I87" s="73"/>
      <c r="J87" s="182"/>
      <c r="K87" s="34"/>
      <c r="L87" s="34"/>
      <c r="M87" s="31"/>
      <c r="N87" s="23"/>
      <c r="O87" s="23"/>
      <c r="P87" s="23"/>
      <c r="Q87" s="32"/>
      <c r="R87" s="32"/>
      <c r="S87" s="23"/>
      <c r="T87" s="32"/>
      <c r="U87" s="187"/>
      <c r="V87" s="25"/>
      <c r="W87" s="25"/>
      <c r="X87" s="187"/>
      <c r="Y87" s="187"/>
      <c r="Z87" s="187"/>
      <c r="AA87" s="187"/>
      <c r="AB87" s="33"/>
      <c r="AC87" s="59"/>
      <c r="AD87" s="61"/>
      <c r="AE87" s="62"/>
      <c r="AF87" s="61"/>
      <c r="AG87" s="65"/>
      <c r="AH87" s="66"/>
      <c r="AI87" s="67"/>
      <c r="AJ87" s="68"/>
      <c r="AK87" s="68"/>
      <c r="AL87" s="68"/>
      <c r="AM87" s="61"/>
      <c r="AN87" s="62"/>
      <c r="AO87" s="61"/>
      <c r="AP87" s="65"/>
      <c r="AQ87" s="66"/>
      <c r="AR87" s="67"/>
      <c r="AS87" s="68"/>
      <c r="AT87" s="68"/>
      <c r="AU87" s="68"/>
      <c r="AV87" s="61"/>
      <c r="AW87" s="62"/>
      <c r="AX87" s="61"/>
      <c r="AY87" s="65"/>
      <c r="AZ87" s="66"/>
      <c r="BA87" s="67"/>
      <c r="BB87" s="68"/>
      <c r="BC87" s="68"/>
      <c r="BD87" s="68"/>
      <c r="BE87" s="61"/>
      <c r="BF87" s="62"/>
      <c r="BG87" s="61"/>
      <c r="BH87" s="65"/>
      <c r="BI87" s="66"/>
      <c r="BJ87" s="67"/>
      <c r="BK87" s="68"/>
      <c r="BL87" s="68"/>
      <c r="BM87" s="68"/>
      <c r="BN87" s="63"/>
      <c r="BO87" s="64"/>
      <c r="BP87" s="61"/>
      <c r="BQ87" s="65"/>
      <c r="BR87" s="66"/>
      <c r="BS87" s="67"/>
      <c r="BT87" s="68"/>
      <c r="BU87" s="68"/>
      <c r="BV87" s="68"/>
      <c r="BW87" s="63"/>
      <c r="BX87" s="64"/>
      <c r="BY87" s="61"/>
      <c r="BZ87" s="65"/>
      <c r="CA87" s="66"/>
      <c r="CB87" s="67"/>
      <c r="CC87" s="68"/>
      <c r="CD87" s="68"/>
      <c r="CE87" s="68"/>
      <c r="CF87" s="63"/>
      <c r="CG87" s="64"/>
      <c r="CH87" s="61"/>
      <c r="CI87" s="65"/>
      <c r="CJ87" s="66"/>
      <c r="CK87" s="67"/>
      <c r="CL87" s="68"/>
      <c r="CM87" s="68"/>
      <c r="CN87" s="68"/>
      <c r="CO87" s="69"/>
      <c r="CP87" s="66"/>
      <c r="CQ87" s="66"/>
      <c r="CR87" s="66"/>
      <c r="CS87" s="70"/>
    </row>
    <row r="88" spans="1:98">
      <c r="A88" s="19">
        <f>AB88</f>
        <v>1.0260697590795</v>
      </c>
      <c r="B88" s="39"/>
      <c r="C88" s="39"/>
      <c r="D88" s="39"/>
      <c r="E88" s="39"/>
      <c r="F88" s="39"/>
      <c r="G88" s="40" t="s">
        <v>224</v>
      </c>
      <c r="H88" s="40"/>
      <c r="I88" s="40"/>
      <c r="J88" s="183">
        <f>SUM(J6:J87)</f>
        <v>5562000</v>
      </c>
      <c r="K88" s="41">
        <f>SUM(K6:K87)</f>
        <v>2314</v>
      </c>
      <c r="L88" s="41">
        <f>SUM(L6:L87)</f>
        <v>943</v>
      </c>
      <c r="M88" s="41">
        <f>SUM(M6:M87)</f>
        <v>2487</v>
      </c>
      <c r="N88" s="41">
        <f>SUM(N6:N87)</f>
        <v>397</v>
      </c>
      <c r="O88" s="41">
        <f>SUM(O6:O87)</f>
        <v>1</v>
      </c>
      <c r="P88" s="41">
        <f>SUM(P6:P87)</f>
        <v>398</v>
      </c>
      <c r="Q88" s="42">
        <f>IFERROR(P88/M88,"-")</f>
        <v>0.1600321672698</v>
      </c>
      <c r="R88" s="76">
        <f>SUM(R6:R87)</f>
        <v>45</v>
      </c>
      <c r="S88" s="76">
        <f>SUM(S6:S87)</f>
        <v>149</v>
      </c>
      <c r="T88" s="42">
        <f>IFERROR(R88/P88,"-")</f>
        <v>0.11306532663317</v>
      </c>
      <c r="U88" s="188">
        <f>IFERROR(J88/P88,"-")</f>
        <v>13974.874371859</v>
      </c>
      <c r="V88" s="44">
        <f>SUM(V6:V87)</f>
        <v>99</v>
      </c>
      <c r="W88" s="42">
        <f>IFERROR(V88/P88,"-")</f>
        <v>0.24874371859296</v>
      </c>
      <c r="X88" s="183">
        <f>SUM(X6:X87)</f>
        <v>5707000</v>
      </c>
      <c r="Y88" s="183">
        <f>IFERROR(X88/P88,"-")</f>
        <v>14339.195979899</v>
      </c>
      <c r="Z88" s="183">
        <f>IFERROR(X88/V88,"-")</f>
        <v>57646.464646465</v>
      </c>
      <c r="AA88" s="183">
        <f>X88-J88</f>
        <v>145000</v>
      </c>
      <c r="AB88" s="45">
        <f>X88/J88</f>
        <v>1.0260697590795</v>
      </c>
      <c r="AC88" s="58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9"/>
    <mergeCell ref="J6:J19"/>
    <mergeCell ref="U6:U19"/>
    <mergeCell ref="AA6:AA19"/>
    <mergeCell ref="AB6:AB19"/>
    <mergeCell ref="A20:A24"/>
    <mergeCell ref="J20:J24"/>
    <mergeCell ref="U20:U24"/>
    <mergeCell ref="AA20:AA24"/>
    <mergeCell ref="AB20:AB24"/>
    <mergeCell ref="A25:A32"/>
    <mergeCell ref="J25:J32"/>
    <mergeCell ref="U25:U32"/>
    <mergeCell ref="AA25:AA32"/>
    <mergeCell ref="AB25:AB32"/>
    <mergeCell ref="A33:A37"/>
    <mergeCell ref="J33:J37"/>
    <mergeCell ref="U33:U37"/>
    <mergeCell ref="AA33:AA37"/>
    <mergeCell ref="AB33:AB37"/>
    <mergeCell ref="A38:A42"/>
    <mergeCell ref="J38:J42"/>
    <mergeCell ref="U38:U42"/>
    <mergeCell ref="AA38:AA42"/>
    <mergeCell ref="AB38:AB42"/>
    <mergeCell ref="A43:A46"/>
    <mergeCell ref="J43:J46"/>
    <mergeCell ref="U43:U46"/>
    <mergeCell ref="AA43:AA46"/>
    <mergeCell ref="AB43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9"/>
    <mergeCell ref="J75:J79"/>
    <mergeCell ref="U75:U79"/>
    <mergeCell ref="AA75:AA79"/>
    <mergeCell ref="AB75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225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0.10984848484848</v>
      </c>
      <c r="B6" s="189" t="s">
        <v>226</v>
      </c>
      <c r="C6" s="189" t="s">
        <v>227</v>
      </c>
      <c r="D6" s="189"/>
      <c r="E6" s="189"/>
      <c r="F6" s="189" t="s">
        <v>65</v>
      </c>
      <c r="G6" s="88" t="s">
        <v>228</v>
      </c>
      <c r="H6" s="88" t="s">
        <v>229</v>
      </c>
      <c r="I6" s="88"/>
      <c r="J6" s="180">
        <v>264000</v>
      </c>
      <c r="K6" s="79">
        <v>39</v>
      </c>
      <c r="L6" s="79">
        <v>0</v>
      </c>
      <c r="M6" s="79">
        <v>132</v>
      </c>
      <c r="N6" s="89">
        <v>23</v>
      </c>
      <c r="O6" s="90">
        <v>0</v>
      </c>
      <c r="P6" s="91">
        <f>N6+O6</f>
        <v>23</v>
      </c>
      <c r="Q6" s="80">
        <f>IFERROR(P6/M6,"-")</f>
        <v>0.17424242424242</v>
      </c>
      <c r="R6" s="79">
        <v>3</v>
      </c>
      <c r="S6" s="79">
        <v>8</v>
      </c>
      <c r="T6" s="80">
        <f>IFERROR(R6/(P6),"-")</f>
        <v>0.1304347826087</v>
      </c>
      <c r="U6" s="186">
        <f>IFERROR(J6/SUM(N6:O7),"-")</f>
        <v>7135.1351351351</v>
      </c>
      <c r="V6" s="82">
        <v>5</v>
      </c>
      <c r="W6" s="80">
        <f>IF(P6=0,"-",V6/P6)</f>
        <v>0.21739130434783</v>
      </c>
      <c r="X6" s="185">
        <v>20000</v>
      </c>
      <c r="Y6" s="186">
        <f>IFERROR(X6/P6,"-")</f>
        <v>869.5652173913</v>
      </c>
      <c r="Z6" s="186">
        <f>IFERROR(X6/V6,"-")</f>
        <v>4000</v>
      </c>
      <c r="AA6" s="180">
        <f>SUM(X6:X7)-SUM(J6:J7)</f>
        <v>-235000</v>
      </c>
      <c r="AB6" s="83">
        <f>SUM(X6:X7)/SUM(J6:J7)</f>
        <v>0.10984848484848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6</v>
      </c>
      <c r="AN6" s="99">
        <f>IF(P6=0,"",IF(AM6=0,"",(AM6/P6)))</f>
        <v>0.26086956521739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6</v>
      </c>
      <c r="AW6" s="105">
        <f>IF(P6=0,"",IF(AV6=0,"",(AV6/P6)))</f>
        <v>0.26086956521739</v>
      </c>
      <c r="AX6" s="104">
        <v>2</v>
      </c>
      <c r="AY6" s="106">
        <f>IFERROR(AX6/AV6,"-")</f>
        <v>0.33333333333333</v>
      </c>
      <c r="AZ6" s="107">
        <v>6000</v>
      </c>
      <c r="BA6" s="108">
        <f>IFERROR(AZ6/AV6,"-")</f>
        <v>1000</v>
      </c>
      <c r="BB6" s="109">
        <v>2</v>
      </c>
      <c r="BC6" s="109"/>
      <c r="BD6" s="109"/>
      <c r="BE6" s="110">
        <v>6</v>
      </c>
      <c r="BF6" s="111">
        <f>IF(P6=0,"",IF(BE6=0,"",(BE6/P6)))</f>
        <v>0.26086956521739</v>
      </c>
      <c r="BG6" s="110">
        <v>1</v>
      </c>
      <c r="BH6" s="112">
        <f>IFERROR(BG6/BE6,"-")</f>
        <v>0.16666666666667</v>
      </c>
      <c r="BI6" s="113">
        <v>10000</v>
      </c>
      <c r="BJ6" s="114">
        <f>IFERROR(BI6/BE6,"-")</f>
        <v>1666.6666666667</v>
      </c>
      <c r="BK6" s="115"/>
      <c r="BL6" s="115">
        <v>1</v>
      </c>
      <c r="BM6" s="115"/>
      <c r="BN6" s="117">
        <v>4</v>
      </c>
      <c r="BO6" s="118">
        <f>IF(P6=0,"",IF(BN6=0,"",(BN6/P6)))</f>
        <v>0.17391304347826</v>
      </c>
      <c r="BP6" s="119">
        <v>1</v>
      </c>
      <c r="BQ6" s="120">
        <f>IFERROR(BP6/BN6,"-")</f>
        <v>0.25</v>
      </c>
      <c r="BR6" s="121">
        <v>1000</v>
      </c>
      <c r="BS6" s="122">
        <f>IFERROR(BR6/BN6,"-")</f>
        <v>250</v>
      </c>
      <c r="BT6" s="123">
        <v>1</v>
      </c>
      <c r="BU6" s="123"/>
      <c r="BV6" s="123"/>
      <c r="BW6" s="124">
        <v>1</v>
      </c>
      <c r="BX6" s="125">
        <f>IF(P6=0,"",IF(BW6=0,"",(BW6/P6)))</f>
        <v>0.043478260869565</v>
      </c>
      <c r="BY6" s="126">
        <v>1</v>
      </c>
      <c r="BZ6" s="127">
        <f>IFERROR(BY6/BW6,"-")</f>
        <v>1</v>
      </c>
      <c r="CA6" s="128">
        <v>3000</v>
      </c>
      <c r="CB6" s="129">
        <f>IFERROR(CA6/BW6,"-")</f>
        <v>3000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5</v>
      </c>
      <c r="CP6" s="139">
        <v>20000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230</v>
      </c>
      <c r="C7" s="189"/>
      <c r="D7" s="189"/>
      <c r="E7" s="189"/>
      <c r="F7" s="189" t="s">
        <v>97</v>
      </c>
      <c r="G7" s="88"/>
      <c r="H7" s="88"/>
      <c r="I7" s="88"/>
      <c r="J7" s="180"/>
      <c r="K7" s="79">
        <v>119</v>
      </c>
      <c r="L7" s="79">
        <v>88</v>
      </c>
      <c r="M7" s="79">
        <v>23</v>
      </c>
      <c r="N7" s="89">
        <v>14</v>
      </c>
      <c r="O7" s="90">
        <v>0</v>
      </c>
      <c r="P7" s="91">
        <f>N7+O7</f>
        <v>14</v>
      </c>
      <c r="Q7" s="80">
        <f>IFERROR(P7/M7,"-")</f>
        <v>0.60869565217391</v>
      </c>
      <c r="R7" s="79">
        <v>2</v>
      </c>
      <c r="S7" s="79">
        <v>2</v>
      </c>
      <c r="T7" s="80">
        <f>IFERROR(R7/(P7),"-")</f>
        <v>0.14285714285714</v>
      </c>
      <c r="U7" s="186"/>
      <c r="V7" s="82">
        <v>3</v>
      </c>
      <c r="W7" s="80">
        <f>IF(P7=0,"-",V7/P7)</f>
        <v>0.21428571428571</v>
      </c>
      <c r="X7" s="185">
        <v>9000</v>
      </c>
      <c r="Y7" s="186">
        <f>IFERROR(X7/P7,"-")</f>
        <v>642.85714285714</v>
      </c>
      <c r="Z7" s="186">
        <f>IFERROR(X7/V7,"-")</f>
        <v>3000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0.071428571428571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5</v>
      </c>
      <c r="AW7" s="105">
        <f>IF(P7=0,"",IF(AV7=0,"",(AV7/P7)))</f>
        <v>0.35714285714286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4</v>
      </c>
      <c r="BO7" s="118">
        <f>IF(P7=0,"",IF(BN7=0,"",(BN7/P7)))</f>
        <v>0.28571428571429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0.14285714285714</v>
      </c>
      <c r="BY7" s="126">
        <v>2</v>
      </c>
      <c r="BZ7" s="127">
        <f>IFERROR(BY7/BW7,"-")</f>
        <v>1</v>
      </c>
      <c r="CA7" s="128">
        <v>4000</v>
      </c>
      <c r="CB7" s="129">
        <f>IFERROR(CA7/BW7,"-")</f>
        <v>2000</v>
      </c>
      <c r="CC7" s="130">
        <v>2</v>
      </c>
      <c r="CD7" s="130"/>
      <c r="CE7" s="130"/>
      <c r="CF7" s="131">
        <v>2</v>
      </c>
      <c r="CG7" s="132">
        <f>IF(P7=0,"",IF(CF7=0,"",(CF7/P7)))</f>
        <v>0.14285714285714</v>
      </c>
      <c r="CH7" s="133">
        <v>1</v>
      </c>
      <c r="CI7" s="134">
        <f>IFERROR(CH7/CF7,"-")</f>
        <v>0.5</v>
      </c>
      <c r="CJ7" s="135">
        <v>5000</v>
      </c>
      <c r="CK7" s="136">
        <f>IFERROR(CJ7/CF7,"-")</f>
        <v>2500</v>
      </c>
      <c r="CL7" s="137">
        <v>1</v>
      </c>
      <c r="CM7" s="137"/>
      <c r="CN7" s="137"/>
      <c r="CO7" s="138">
        <v>3</v>
      </c>
      <c r="CP7" s="139">
        <v>9000</v>
      </c>
      <c r="CQ7" s="139">
        <v>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1.0625</v>
      </c>
      <c r="B8" s="189" t="s">
        <v>231</v>
      </c>
      <c r="C8" s="189" t="s">
        <v>232</v>
      </c>
      <c r="D8" s="189" t="s">
        <v>233</v>
      </c>
      <c r="E8" s="189" t="s">
        <v>234</v>
      </c>
      <c r="F8" s="189" t="s">
        <v>65</v>
      </c>
      <c r="G8" s="88" t="s">
        <v>235</v>
      </c>
      <c r="H8" s="88" t="s">
        <v>236</v>
      </c>
      <c r="I8" s="88" t="s">
        <v>237</v>
      </c>
      <c r="J8" s="180">
        <v>96000</v>
      </c>
      <c r="K8" s="79">
        <v>9</v>
      </c>
      <c r="L8" s="79">
        <v>0</v>
      </c>
      <c r="M8" s="79">
        <v>38</v>
      </c>
      <c r="N8" s="89">
        <v>5</v>
      </c>
      <c r="O8" s="90">
        <v>0</v>
      </c>
      <c r="P8" s="91">
        <f>N8+O8</f>
        <v>5</v>
      </c>
      <c r="Q8" s="80">
        <f>IFERROR(P8/M8,"-")</f>
        <v>0.13157894736842</v>
      </c>
      <c r="R8" s="79">
        <v>1</v>
      </c>
      <c r="S8" s="79">
        <v>3</v>
      </c>
      <c r="T8" s="80">
        <f>IFERROR(R8/(P8),"-")</f>
        <v>0.2</v>
      </c>
      <c r="U8" s="186">
        <f>IFERROR(J8/SUM(N8:O9),"-")</f>
        <v>6857.1428571429</v>
      </c>
      <c r="V8" s="82">
        <v>1</v>
      </c>
      <c r="W8" s="80">
        <f>IF(P8=0,"-",V8/P8)</f>
        <v>0.2</v>
      </c>
      <c r="X8" s="185">
        <v>20000</v>
      </c>
      <c r="Y8" s="186">
        <f>IFERROR(X8/P8,"-")</f>
        <v>4000</v>
      </c>
      <c r="Z8" s="186">
        <f>IFERROR(X8/V8,"-")</f>
        <v>20000</v>
      </c>
      <c r="AA8" s="180">
        <f>SUM(X8:X9)-SUM(J8:J9)</f>
        <v>6000</v>
      </c>
      <c r="AB8" s="83">
        <f>SUM(X8:X9)/SUM(J8:J9)</f>
        <v>1.0625</v>
      </c>
      <c r="AC8" s="77"/>
      <c r="AD8" s="92">
        <v>2</v>
      </c>
      <c r="AE8" s="93">
        <f>IF(P8=0,"",IF(AD8=0,"",(AD8/P8)))</f>
        <v>0.4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0.2</v>
      </c>
      <c r="BY8" s="126">
        <v>1</v>
      </c>
      <c r="BZ8" s="127">
        <f>IFERROR(BY8/BW8,"-")</f>
        <v>1</v>
      </c>
      <c r="CA8" s="128">
        <v>20000</v>
      </c>
      <c r="CB8" s="129">
        <f>IFERROR(CA8/BW8,"-")</f>
        <v>20000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20000</v>
      </c>
      <c r="CQ8" s="139">
        <v>20000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238</v>
      </c>
      <c r="C9" s="189"/>
      <c r="D9" s="189"/>
      <c r="E9" s="189"/>
      <c r="F9" s="189" t="s">
        <v>97</v>
      </c>
      <c r="G9" s="88"/>
      <c r="H9" s="88"/>
      <c r="I9" s="88"/>
      <c r="J9" s="180"/>
      <c r="K9" s="79">
        <v>35</v>
      </c>
      <c r="L9" s="79">
        <v>26</v>
      </c>
      <c r="M9" s="79">
        <v>13</v>
      </c>
      <c r="N9" s="89">
        <v>9</v>
      </c>
      <c r="O9" s="90">
        <v>0</v>
      </c>
      <c r="P9" s="91">
        <f>N9+O9</f>
        <v>9</v>
      </c>
      <c r="Q9" s="80">
        <f>IFERROR(P9/M9,"-")</f>
        <v>0.69230769230769</v>
      </c>
      <c r="R9" s="79">
        <v>3</v>
      </c>
      <c r="S9" s="79">
        <v>2</v>
      </c>
      <c r="T9" s="80">
        <f>IFERROR(R9/(P9),"-")</f>
        <v>0.33333333333333</v>
      </c>
      <c r="U9" s="186"/>
      <c r="V9" s="82">
        <v>3</v>
      </c>
      <c r="W9" s="80">
        <f>IF(P9=0,"-",V9/P9)</f>
        <v>0.33333333333333</v>
      </c>
      <c r="X9" s="185">
        <v>82000</v>
      </c>
      <c r="Y9" s="186">
        <f>IFERROR(X9/P9,"-")</f>
        <v>9111.1111111111</v>
      </c>
      <c r="Z9" s="186">
        <f>IFERROR(X9/V9,"-")</f>
        <v>27333.333333333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0.11111111111111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4</v>
      </c>
      <c r="BF9" s="111">
        <f>IF(P9=0,"",IF(BE9=0,"",(BE9/P9)))</f>
        <v>0.44444444444444</v>
      </c>
      <c r="BG9" s="110">
        <v>3</v>
      </c>
      <c r="BH9" s="112">
        <f>IFERROR(BG9/BE9,"-")</f>
        <v>0.75</v>
      </c>
      <c r="BI9" s="113">
        <v>82000</v>
      </c>
      <c r="BJ9" s="114">
        <f>IFERROR(BI9/BE9,"-")</f>
        <v>20500</v>
      </c>
      <c r="BK9" s="115">
        <v>2</v>
      </c>
      <c r="BL9" s="115"/>
      <c r="BM9" s="115">
        <v>1</v>
      </c>
      <c r="BN9" s="117">
        <v>3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0.11111111111111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3</v>
      </c>
      <c r="CP9" s="139">
        <v>82000</v>
      </c>
      <c r="CQ9" s="139">
        <v>78000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1.1666666666667</v>
      </c>
      <c r="B10" s="189" t="s">
        <v>239</v>
      </c>
      <c r="C10" s="189" t="s">
        <v>240</v>
      </c>
      <c r="D10" s="189"/>
      <c r="E10" s="189" t="s">
        <v>241</v>
      </c>
      <c r="F10" s="189" t="s">
        <v>65</v>
      </c>
      <c r="G10" s="88" t="s">
        <v>242</v>
      </c>
      <c r="H10" s="88" t="s">
        <v>243</v>
      </c>
      <c r="I10" s="190" t="s">
        <v>185</v>
      </c>
      <c r="J10" s="180">
        <v>210000</v>
      </c>
      <c r="K10" s="79">
        <v>8</v>
      </c>
      <c r="L10" s="79">
        <v>0</v>
      </c>
      <c r="M10" s="79">
        <v>46</v>
      </c>
      <c r="N10" s="89">
        <v>5</v>
      </c>
      <c r="O10" s="90">
        <v>1</v>
      </c>
      <c r="P10" s="91">
        <f>N10+O10</f>
        <v>6</v>
      </c>
      <c r="Q10" s="80">
        <f>IFERROR(P10/M10,"-")</f>
        <v>0.1304347826087</v>
      </c>
      <c r="R10" s="79">
        <v>1</v>
      </c>
      <c r="S10" s="79">
        <v>4</v>
      </c>
      <c r="T10" s="80">
        <f>IFERROR(R10/(P10),"-")</f>
        <v>0.16666666666667</v>
      </c>
      <c r="U10" s="186">
        <f>IFERROR(J10/SUM(N10:O13),"-")</f>
        <v>13125</v>
      </c>
      <c r="V10" s="82">
        <v>3</v>
      </c>
      <c r="W10" s="80">
        <f>IF(P10=0,"-",V10/P10)</f>
        <v>0.5</v>
      </c>
      <c r="X10" s="185">
        <v>48000</v>
      </c>
      <c r="Y10" s="186">
        <f>IFERROR(X10/P10,"-")</f>
        <v>8000</v>
      </c>
      <c r="Z10" s="186">
        <f>IFERROR(X10/V10,"-")</f>
        <v>16000</v>
      </c>
      <c r="AA10" s="180">
        <f>SUM(X10:X13)-SUM(J10:J13)</f>
        <v>35000</v>
      </c>
      <c r="AB10" s="83">
        <f>SUM(X10:X13)/SUM(J10:J13)</f>
        <v>1.1666666666667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0.33333333333333</v>
      </c>
      <c r="AO10" s="98">
        <v>1</v>
      </c>
      <c r="AP10" s="100">
        <f>IFERROR(AO10/AM10,"-")</f>
        <v>0.5</v>
      </c>
      <c r="AQ10" s="101">
        <v>10000</v>
      </c>
      <c r="AR10" s="102">
        <f>IFERROR(AQ10/AM10,"-")</f>
        <v>5000</v>
      </c>
      <c r="AS10" s="103">
        <v>1</v>
      </c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0.33333333333333</v>
      </c>
      <c r="BP10" s="119">
        <v>2</v>
      </c>
      <c r="BQ10" s="120">
        <f>IFERROR(BP10/BN10,"-")</f>
        <v>1</v>
      </c>
      <c r="BR10" s="121">
        <v>38000</v>
      </c>
      <c r="BS10" s="122">
        <f>IFERROR(BR10/BN10,"-")</f>
        <v>19000</v>
      </c>
      <c r="BT10" s="123">
        <v>1</v>
      </c>
      <c r="BU10" s="123"/>
      <c r="BV10" s="123">
        <v>1</v>
      </c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3</v>
      </c>
      <c r="CP10" s="139">
        <v>48000</v>
      </c>
      <c r="CQ10" s="139">
        <v>35000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244</v>
      </c>
      <c r="C11" s="189"/>
      <c r="D11" s="189"/>
      <c r="E11" s="189"/>
      <c r="F11" s="189" t="s">
        <v>97</v>
      </c>
      <c r="G11" s="88"/>
      <c r="H11" s="88"/>
      <c r="I11" s="88"/>
      <c r="J11" s="180"/>
      <c r="K11" s="79">
        <v>52</v>
      </c>
      <c r="L11" s="79">
        <v>21</v>
      </c>
      <c r="M11" s="79">
        <v>9</v>
      </c>
      <c r="N11" s="89">
        <v>5</v>
      </c>
      <c r="O11" s="90">
        <v>0</v>
      </c>
      <c r="P11" s="91">
        <f>N11+O11</f>
        <v>5</v>
      </c>
      <c r="Q11" s="80">
        <f>IFERROR(P11/M11,"-")</f>
        <v>0.55555555555556</v>
      </c>
      <c r="R11" s="79">
        <v>1</v>
      </c>
      <c r="S11" s="79">
        <v>1</v>
      </c>
      <c r="T11" s="80">
        <f>IFERROR(R11/(P11),"-")</f>
        <v>0.2</v>
      </c>
      <c r="U11" s="186"/>
      <c r="V11" s="82">
        <v>2</v>
      </c>
      <c r="W11" s="80">
        <f>IF(P11=0,"-",V11/P11)</f>
        <v>0.4</v>
      </c>
      <c r="X11" s="185">
        <v>188000</v>
      </c>
      <c r="Y11" s="186">
        <f>IFERROR(X11/P11,"-")</f>
        <v>37600</v>
      </c>
      <c r="Z11" s="186">
        <f>IFERROR(X11/V11,"-")</f>
        <v>94000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0.2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0.2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3</v>
      </c>
      <c r="BX11" s="125">
        <f>IF(P11=0,"",IF(BW11=0,"",(BW11/P11)))</f>
        <v>0.6</v>
      </c>
      <c r="BY11" s="126">
        <v>2</v>
      </c>
      <c r="BZ11" s="127">
        <f>IFERROR(BY11/BW11,"-")</f>
        <v>0.66666666666667</v>
      </c>
      <c r="CA11" s="128">
        <v>188000</v>
      </c>
      <c r="CB11" s="129">
        <f>IFERROR(CA11/BW11,"-")</f>
        <v>62666.666666667</v>
      </c>
      <c r="CC11" s="130">
        <v>1</v>
      </c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188000</v>
      </c>
      <c r="CQ11" s="139">
        <v>185000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189" t="s">
        <v>245</v>
      </c>
      <c r="C12" s="189" t="s">
        <v>240</v>
      </c>
      <c r="D12" s="189"/>
      <c r="E12" s="189" t="s">
        <v>246</v>
      </c>
      <c r="F12" s="189" t="s">
        <v>65</v>
      </c>
      <c r="G12" s="88" t="s">
        <v>242</v>
      </c>
      <c r="H12" s="88" t="s">
        <v>243</v>
      </c>
      <c r="I12" s="88"/>
      <c r="J12" s="180"/>
      <c r="K12" s="79">
        <v>7</v>
      </c>
      <c r="L12" s="79">
        <v>0</v>
      </c>
      <c r="M12" s="79">
        <v>40</v>
      </c>
      <c r="N12" s="89">
        <v>3</v>
      </c>
      <c r="O12" s="90">
        <v>0</v>
      </c>
      <c r="P12" s="91">
        <f>N12+O12</f>
        <v>3</v>
      </c>
      <c r="Q12" s="80">
        <f>IFERROR(P12/M12,"-")</f>
        <v>0.075</v>
      </c>
      <c r="R12" s="79">
        <v>0</v>
      </c>
      <c r="S12" s="79">
        <v>2</v>
      </c>
      <c r="T12" s="80">
        <f>IFERROR(R12/(P12),"-")</f>
        <v>0</v>
      </c>
      <c r="U12" s="186"/>
      <c r="V12" s="82">
        <v>1</v>
      </c>
      <c r="W12" s="80">
        <f>IF(P12=0,"-",V12/P12)</f>
        <v>0.33333333333333</v>
      </c>
      <c r="X12" s="185">
        <v>9000</v>
      </c>
      <c r="Y12" s="186">
        <f>IFERROR(X12/P12,"-")</f>
        <v>3000</v>
      </c>
      <c r="Z12" s="186">
        <f>IFERROR(X12/V12,"-")</f>
        <v>9000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0.33333333333333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0.33333333333333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0.33333333333333</v>
      </c>
      <c r="BY12" s="126">
        <v>1</v>
      </c>
      <c r="BZ12" s="127">
        <f>IFERROR(BY12/BW12,"-")</f>
        <v>1</v>
      </c>
      <c r="CA12" s="128">
        <v>9000</v>
      </c>
      <c r="CB12" s="129">
        <f>IFERROR(CA12/BW12,"-")</f>
        <v>9000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9000</v>
      </c>
      <c r="CQ12" s="139">
        <v>9000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247</v>
      </c>
      <c r="C13" s="189"/>
      <c r="D13" s="189"/>
      <c r="E13" s="189"/>
      <c r="F13" s="189" t="s">
        <v>97</v>
      </c>
      <c r="G13" s="88"/>
      <c r="H13" s="88"/>
      <c r="I13" s="88"/>
      <c r="J13" s="180"/>
      <c r="K13" s="79">
        <v>42</v>
      </c>
      <c r="L13" s="79">
        <v>20</v>
      </c>
      <c r="M13" s="79">
        <v>6</v>
      </c>
      <c r="N13" s="89">
        <v>2</v>
      </c>
      <c r="O13" s="90">
        <v>0</v>
      </c>
      <c r="P13" s="91">
        <f>N13+O13</f>
        <v>2</v>
      </c>
      <c r="Q13" s="80">
        <f>IFERROR(P13/M13,"-")</f>
        <v>0.33333333333333</v>
      </c>
      <c r="R13" s="79">
        <v>0</v>
      </c>
      <c r="S13" s="79">
        <v>0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1.4939393939394</v>
      </c>
      <c r="B14" s="189" t="s">
        <v>248</v>
      </c>
      <c r="C14" s="189" t="s">
        <v>249</v>
      </c>
      <c r="D14" s="189" t="s">
        <v>233</v>
      </c>
      <c r="E14" s="189" t="s">
        <v>250</v>
      </c>
      <c r="F14" s="189" t="s">
        <v>65</v>
      </c>
      <c r="G14" s="88" t="s">
        <v>251</v>
      </c>
      <c r="H14" s="88" t="s">
        <v>252</v>
      </c>
      <c r="I14" s="88" t="s">
        <v>253</v>
      </c>
      <c r="J14" s="180">
        <v>330000</v>
      </c>
      <c r="K14" s="79">
        <v>56</v>
      </c>
      <c r="L14" s="79">
        <v>0</v>
      </c>
      <c r="M14" s="79">
        <v>150</v>
      </c>
      <c r="N14" s="89">
        <v>36</v>
      </c>
      <c r="O14" s="90">
        <v>0</v>
      </c>
      <c r="P14" s="91">
        <f>N14+O14</f>
        <v>36</v>
      </c>
      <c r="Q14" s="80">
        <f>IFERROR(P14/M14,"-")</f>
        <v>0.24</v>
      </c>
      <c r="R14" s="79">
        <v>3</v>
      </c>
      <c r="S14" s="79">
        <v>16</v>
      </c>
      <c r="T14" s="80">
        <f>IFERROR(R14/(P14),"-")</f>
        <v>0.083333333333333</v>
      </c>
      <c r="U14" s="186">
        <f>IFERROR(J14/SUM(N14:O15),"-")</f>
        <v>6226.4150943396</v>
      </c>
      <c r="V14" s="82">
        <v>5</v>
      </c>
      <c r="W14" s="80">
        <f>IF(P14=0,"-",V14/P14)</f>
        <v>0.13888888888889</v>
      </c>
      <c r="X14" s="185">
        <v>201000</v>
      </c>
      <c r="Y14" s="186">
        <f>IFERROR(X14/P14,"-")</f>
        <v>5583.3333333333</v>
      </c>
      <c r="Z14" s="186">
        <f>IFERROR(X14/V14,"-")</f>
        <v>40200</v>
      </c>
      <c r="AA14" s="180">
        <f>SUM(X14:X15)-SUM(J14:J15)</f>
        <v>163000</v>
      </c>
      <c r="AB14" s="83">
        <f>SUM(X14:X15)/SUM(J14:J15)</f>
        <v>1.4939393939394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9</v>
      </c>
      <c r="AN14" s="99">
        <f>IF(P14=0,"",IF(AM14=0,"",(AM14/P14)))</f>
        <v>0.25</v>
      </c>
      <c r="AO14" s="98">
        <v>2</v>
      </c>
      <c r="AP14" s="100">
        <f>IFERROR(AO14/AM14,"-")</f>
        <v>0.22222222222222</v>
      </c>
      <c r="AQ14" s="101">
        <v>21000</v>
      </c>
      <c r="AR14" s="102">
        <f>IFERROR(AQ14/AM14,"-")</f>
        <v>2333.3333333333</v>
      </c>
      <c r="AS14" s="103"/>
      <c r="AT14" s="103">
        <v>1</v>
      </c>
      <c r="AU14" s="103">
        <v>1</v>
      </c>
      <c r="AV14" s="104">
        <v>5</v>
      </c>
      <c r="AW14" s="105">
        <f>IF(P14=0,"",IF(AV14=0,"",(AV14/P14)))</f>
        <v>0.13888888888889</v>
      </c>
      <c r="AX14" s="104">
        <v>1</v>
      </c>
      <c r="AY14" s="106">
        <f>IFERROR(AX14/AV14,"-")</f>
        <v>0.2</v>
      </c>
      <c r="AZ14" s="107">
        <v>13000</v>
      </c>
      <c r="BA14" s="108">
        <f>IFERROR(AZ14/AV14,"-")</f>
        <v>2600</v>
      </c>
      <c r="BB14" s="109"/>
      <c r="BC14" s="109"/>
      <c r="BD14" s="109">
        <v>1</v>
      </c>
      <c r="BE14" s="110">
        <v>10</v>
      </c>
      <c r="BF14" s="111">
        <f>IF(P14=0,"",IF(BE14=0,"",(BE14/P14)))</f>
        <v>0.27777777777778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10</v>
      </c>
      <c r="BO14" s="118">
        <f>IF(P14=0,"",IF(BN14=0,"",(BN14/P14)))</f>
        <v>0.27777777777778</v>
      </c>
      <c r="BP14" s="119">
        <v>1</v>
      </c>
      <c r="BQ14" s="120">
        <f>IFERROR(BP14/BN14,"-")</f>
        <v>0.1</v>
      </c>
      <c r="BR14" s="121">
        <v>137000</v>
      </c>
      <c r="BS14" s="122">
        <f>IFERROR(BR14/BN14,"-")</f>
        <v>13700</v>
      </c>
      <c r="BT14" s="123"/>
      <c r="BU14" s="123"/>
      <c r="BV14" s="123">
        <v>1</v>
      </c>
      <c r="BW14" s="124">
        <v>2</v>
      </c>
      <c r="BX14" s="125">
        <f>IF(P14=0,"",IF(BW14=0,"",(BW14/P14)))</f>
        <v>0.055555555555556</v>
      </c>
      <c r="BY14" s="126">
        <v>1</v>
      </c>
      <c r="BZ14" s="127">
        <f>IFERROR(BY14/BW14,"-")</f>
        <v>0.5</v>
      </c>
      <c r="CA14" s="128">
        <v>30000</v>
      </c>
      <c r="CB14" s="129">
        <f>IFERROR(CA14/BW14,"-")</f>
        <v>15000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5</v>
      </c>
      <c r="CP14" s="139">
        <v>201000</v>
      </c>
      <c r="CQ14" s="139">
        <v>137000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254</v>
      </c>
      <c r="C15" s="189"/>
      <c r="D15" s="189"/>
      <c r="E15" s="189"/>
      <c r="F15" s="189" t="s">
        <v>97</v>
      </c>
      <c r="G15" s="88"/>
      <c r="H15" s="88"/>
      <c r="I15" s="88"/>
      <c r="J15" s="180"/>
      <c r="K15" s="79">
        <v>53</v>
      </c>
      <c r="L15" s="79">
        <v>45</v>
      </c>
      <c r="M15" s="79">
        <v>30</v>
      </c>
      <c r="N15" s="89">
        <v>17</v>
      </c>
      <c r="O15" s="90">
        <v>0</v>
      </c>
      <c r="P15" s="91">
        <f>N15+O15</f>
        <v>17</v>
      </c>
      <c r="Q15" s="80">
        <f>IFERROR(P15/M15,"-")</f>
        <v>0.56666666666667</v>
      </c>
      <c r="R15" s="79">
        <v>2</v>
      </c>
      <c r="S15" s="79">
        <v>5</v>
      </c>
      <c r="T15" s="80">
        <f>IFERROR(R15/(P15),"-")</f>
        <v>0.11764705882353</v>
      </c>
      <c r="U15" s="186"/>
      <c r="V15" s="82">
        <v>8</v>
      </c>
      <c r="W15" s="80">
        <f>IF(P15=0,"-",V15/P15)</f>
        <v>0.47058823529412</v>
      </c>
      <c r="X15" s="185">
        <v>292000</v>
      </c>
      <c r="Y15" s="186">
        <f>IFERROR(X15/P15,"-")</f>
        <v>17176.470588235</v>
      </c>
      <c r="Z15" s="186">
        <f>IFERROR(X15/V15,"-")</f>
        <v>36500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6</v>
      </c>
      <c r="BF15" s="111">
        <f>IF(P15=0,"",IF(BE15=0,"",(BE15/P15)))</f>
        <v>0.35294117647059</v>
      </c>
      <c r="BG15" s="110">
        <v>1</v>
      </c>
      <c r="BH15" s="112">
        <f>IFERROR(BG15/BE15,"-")</f>
        <v>0.16666666666667</v>
      </c>
      <c r="BI15" s="113">
        <v>4000</v>
      </c>
      <c r="BJ15" s="114">
        <f>IFERROR(BI15/BE15,"-")</f>
        <v>666.66666666667</v>
      </c>
      <c r="BK15" s="115"/>
      <c r="BL15" s="115">
        <v>1</v>
      </c>
      <c r="BM15" s="115"/>
      <c r="BN15" s="117">
        <v>6</v>
      </c>
      <c r="BO15" s="118">
        <f>IF(P15=0,"",IF(BN15=0,"",(BN15/P15)))</f>
        <v>0.35294117647059</v>
      </c>
      <c r="BP15" s="119">
        <v>4</v>
      </c>
      <c r="BQ15" s="120">
        <f>IFERROR(BP15/BN15,"-")</f>
        <v>0.66666666666667</v>
      </c>
      <c r="BR15" s="121">
        <v>247000</v>
      </c>
      <c r="BS15" s="122">
        <f>IFERROR(BR15/BN15,"-")</f>
        <v>41166.666666667</v>
      </c>
      <c r="BT15" s="123">
        <v>1</v>
      </c>
      <c r="BU15" s="123"/>
      <c r="BV15" s="123">
        <v>3</v>
      </c>
      <c r="BW15" s="124">
        <v>5</v>
      </c>
      <c r="BX15" s="125">
        <f>IF(P15=0,"",IF(BW15=0,"",(BW15/P15)))</f>
        <v>0.29411764705882</v>
      </c>
      <c r="BY15" s="126">
        <v>3</v>
      </c>
      <c r="BZ15" s="127">
        <f>IFERROR(BY15/BW15,"-")</f>
        <v>0.6</v>
      </c>
      <c r="CA15" s="128">
        <v>41000</v>
      </c>
      <c r="CB15" s="129">
        <f>IFERROR(CA15/BW15,"-")</f>
        <v>8200</v>
      </c>
      <c r="CC15" s="130">
        <v>1</v>
      </c>
      <c r="CD15" s="130">
        <v>1</v>
      </c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8</v>
      </c>
      <c r="CP15" s="139">
        <v>292000</v>
      </c>
      <c r="CQ15" s="139">
        <v>134000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0.4047619047619</v>
      </c>
      <c r="B16" s="189" t="s">
        <v>255</v>
      </c>
      <c r="C16" s="189" t="s">
        <v>256</v>
      </c>
      <c r="D16" s="189" t="s">
        <v>257</v>
      </c>
      <c r="E16" s="189"/>
      <c r="F16" s="189" t="s">
        <v>258</v>
      </c>
      <c r="G16" s="88" t="s">
        <v>259</v>
      </c>
      <c r="H16" s="88" t="s">
        <v>260</v>
      </c>
      <c r="I16" s="191" t="s">
        <v>176</v>
      </c>
      <c r="J16" s="180">
        <v>84000</v>
      </c>
      <c r="K16" s="79">
        <v>24</v>
      </c>
      <c r="L16" s="79">
        <v>0</v>
      </c>
      <c r="M16" s="79">
        <v>56</v>
      </c>
      <c r="N16" s="89">
        <v>8</v>
      </c>
      <c r="O16" s="90">
        <v>0</v>
      </c>
      <c r="P16" s="91">
        <f>N16+O16</f>
        <v>8</v>
      </c>
      <c r="Q16" s="80">
        <f>IFERROR(P16/M16,"-")</f>
        <v>0.14285714285714</v>
      </c>
      <c r="R16" s="79">
        <v>1</v>
      </c>
      <c r="S16" s="79">
        <v>2</v>
      </c>
      <c r="T16" s="80">
        <f>IFERROR(R16/(P16),"-")</f>
        <v>0.125</v>
      </c>
      <c r="U16" s="186">
        <f>IFERROR(J16/SUM(N16:O17),"-")</f>
        <v>4421.0526315789</v>
      </c>
      <c r="V16" s="82">
        <v>3</v>
      </c>
      <c r="W16" s="80">
        <f>IF(P16=0,"-",V16/P16)</f>
        <v>0.375</v>
      </c>
      <c r="X16" s="185">
        <v>29000</v>
      </c>
      <c r="Y16" s="186">
        <f>IFERROR(X16/P16,"-")</f>
        <v>3625</v>
      </c>
      <c r="Z16" s="186">
        <f>IFERROR(X16/V16,"-")</f>
        <v>9666.6666666667</v>
      </c>
      <c r="AA16" s="180">
        <f>SUM(X16:X17)-SUM(J16:J17)</f>
        <v>-50000</v>
      </c>
      <c r="AB16" s="83">
        <f>SUM(X16:X17)/SUM(J16:J17)</f>
        <v>0.4047619047619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0.125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0.25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0.25</v>
      </c>
      <c r="BP16" s="119">
        <v>2</v>
      </c>
      <c r="BQ16" s="120">
        <f>IFERROR(BP16/BN16,"-")</f>
        <v>1</v>
      </c>
      <c r="BR16" s="121">
        <v>23000</v>
      </c>
      <c r="BS16" s="122">
        <f>IFERROR(BR16/BN16,"-")</f>
        <v>11500</v>
      </c>
      <c r="BT16" s="123">
        <v>1</v>
      </c>
      <c r="BU16" s="123"/>
      <c r="BV16" s="123">
        <v>1</v>
      </c>
      <c r="BW16" s="124">
        <v>3</v>
      </c>
      <c r="BX16" s="125">
        <f>IF(P16=0,"",IF(BW16=0,"",(BW16/P16)))</f>
        <v>0.375</v>
      </c>
      <c r="BY16" s="126">
        <v>1</v>
      </c>
      <c r="BZ16" s="127">
        <f>IFERROR(BY16/BW16,"-")</f>
        <v>0.33333333333333</v>
      </c>
      <c r="CA16" s="128">
        <v>6000</v>
      </c>
      <c r="CB16" s="129">
        <f>IFERROR(CA16/BW16,"-")</f>
        <v>2000</v>
      </c>
      <c r="CC16" s="130"/>
      <c r="CD16" s="130">
        <v>1</v>
      </c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3</v>
      </c>
      <c r="CP16" s="139">
        <v>29000</v>
      </c>
      <c r="CQ16" s="139">
        <v>18000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261</v>
      </c>
      <c r="C17" s="189"/>
      <c r="D17" s="189"/>
      <c r="E17" s="189"/>
      <c r="F17" s="189" t="s">
        <v>97</v>
      </c>
      <c r="G17" s="88"/>
      <c r="H17" s="88"/>
      <c r="I17" s="88"/>
      <c r="J17" s="180"/>
      <c r="K17" s="79">
        <v>42</v>
      </c>
      <c r="L17" s="79">
        <v>34</v>
      </c>
      <c r="M17" s="79">
        <v>11</v>
      </c>
      <c r="N17" s="89">
        <v>11</v>
      </c>
      <c r="O17" s="90">
        <v>0</v>
      </c>
      <c r="P17" s="91">
        <f>N17+O17</f>
        <v>11</v>
      </c>
      <c r="Q17" s="80">
        <f>IFERROR(P17/M17,"-")</f>
        <v>1</v>
      </c>
      <c r="R17" s="79">
        <v>1</v>
      </c>
      <c r="S17" s="79">
        <v>4</v>
      </c>
      <c r="T17" s="80">
        <f>IFERROR(R17/(P17),"-")</f>
        <v>0.090909090909091</v>
      </c>
      <c r="U17" s="186"/>
      <c r="V17" s="82">
        <v>1</v>
      </c>
      <c r="W17" s="80">
        <f>IF(P17=0,"-",V17/P17)</f>
        <v>0.090909090909091</v>
      </c>
      <c r="X17" s="185">
        <v>5000</v>
      </c>
      <c r="Y17" s="186">
        <f>IFERROR(X17/P17,"-")</f>
        <v>454.54545454545</v>
      </c>
      <c r="Z17" s="186">
        <f>IFERROR(X17/V17,"-")</f>
        <v>5000</v>
      </c>
      <c r="AA17" s="180"/>
      <c r="AB17" s="83"/>
      <c r="AC17" s="77"/>
      <c r="AD17" s="92">
        <v>1</v>
      </c>
      <c r="AE17" s="93">
        <f>IF(P17=0,"",IF(AD17=0,"",(AD17/P17)))</f>
        <v>0.090909090909091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1</v>
      </c>
      <c r="AN17" s="99">
        <f>IF(P17=0,"",IF(AM17=0,"",(AM17/P17)))</f>
        <v>0.090909090909091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0.090909090909091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4</v>
      </c>
      <c r="BF17" s="111">
        <f>IF(P17=0,"",IF(BE17=0,"",(BE17/P17)))</f>
        <v>0.36363636363636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2</v>
      </c>
      <c r="BO17" s="118">
        <f>IF(P17=0,"",IF(BN17=0,"",(BN17/P17)))</f>
        <v>0.18181818181818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0.090909090909091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0.090909090909091</v>
      </c>
      <c r="CH17" s="133">
        <v>1</v>
      </c>
      <c r="CI17" s="134">
        <f>IFERROR(CH17/CF17,"-")</f>
        <v>1</v>
      </c>
      <c r="CJ17" s="135">
        <v>5000</v>
      </c>
      <c r="CK17" s="136">
        <f>IFERROR(CJ17/CF17,"-")</f>
        <v>5000</v>
      </c>
      <c r="CL17" s="137">
        <v>1</v>
      </c>
      <c r="CM17" s="137"/>
      <c r="CN17" s="137"/>
      <c r="CO17" s="138">
        <v>1</v>
      </c>
      <c r="CP17" s="139">
        <v>5000</v>
      </c>
      <c r="CQ17" s="139">
        <v>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0.22222222222222</v>
      </c>
      <c r="B18" s="189" t="s">
        <v>262</v>
      </c>
      <c r="C18" s="189" t="s">
        <v>263</v>
      </c>
      <c r="D18" s="189" t="s">
        <v>257</v>
      </c>
      <c r="E18" s="189"/>
      <c r="F18" s="189" t="s">
        <v>258</v>
      </c>
      <c r="G18" s="88" t="s">
        <v>264</v>
      </c>
      <c r="H18" s="88" t="s">
        <v>265</v>
      </c>
      <c r="I18" s="88" t="s">
        <v>266</v>
      </c>
      <c r="J18" s="180">
        <v>90000</v>
      </c>
      <c r="K18" s="79">
        <v>25</v>
      </c>
      <c r="L18" s="79">
        <v>0</v>
      </c>
      <c r="M18" s="79">
        <v>66</v>
      </c>
      <c r="N18" s="89">
        <v>7</v>
      </c>
      <c r="O18" s="90">
        <v>1</v>
      </c>
      <c r="P18" s="91">
        <f>N18+O18</f>
        <v>8</v>
      </c>
      <c r="Q18" s="80">
        <f>IFERROR(P18/M18,"-")</f>
        <v>0.12121212121212</v>
      </c>
      <c r="R18" s="79">
        <v>1</v>
      </c>
      <c r="S18" s="79">
        <v>5</v>
      </c>
      <c r="T18" s="80">
        <f>IFERROR(R18/(P18),"-")</f>
        <v>0.125</v>
      </c>
      <c r="U18" s="186">
        <f>IFERROR(J18/SUM(N18:O19),"-")</f>
        <v>6923.0769230769</v>
      </c>
      <c r="V18" s="82">
        <v>2</v>
      </c>
      <c r="W18" s="80">
        <f>IF(P18=0,"-",V18/P18)</f>
        <v>0.25</v>
      </c>
      <c r="X18" s="185">
        <v>20000</v>
      </c>
      <c r="Y18" s="186">
        <f>IFERROR(X18/P18,"-")</f>
        <v>2500</v>
      </c>
      <c r="Z18" s="186">
        <f>IFERROR(X18/V18,"-")</f>
        <v>10000</v>
      </c>
      <c r="AA18" s="180">
        <f>SUM(X18:X19)-SUM(J18:J19)</f>
        <v>-70000</v>
      </c>
      <c r="AB18" s="83">
        <f>SUM(X18:X19)/SUM(J18:J19)</f>
        <v>0.22222222222222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2</v>
      </c>
      <c r="AN18" s="99">
        <f>IF(P18=0,"",IF(AM18=0,"",(AM18/P18)))</f>
        <v>0.25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0.25</v>
      </c>
      <c r="BG18" s="110">
        <v>1</v>
      </c>
      <c r="BH18" s="112">
        <f>IFERROR(BG18/BE18,"-")</f>
        <v>0.5</v>
      </c>
      <c r="BI18" s="113">
        <v>10000</v>
      </c>
      <c r="BJ18" s="114">
        <f>IFERROR(BI18/BE18,"-")</f>
        <v>5000</v>
      </c>
      <c r="BK18" s="115"/>
      <c r="BL18" s="115">
        <v>1</v>
      </c>
      <c r="BM18" s="115"/>
      <c r="BN18" s="117">
        <v>4</v>
      </c>
      <c r="BO18" s="118">
        <f>IF(P18=0,"",IF(BN18=0,"",(BN18/P18)))</f>
        <v>0.5</v>
      </c>
      <c r="BP18" s="119">
        <v>1</v>
      </c>
      <c r="BQ18" s="120">
        <f>IFERROR(BP18/BN18,"-")</f>
        <v>0.25</v>
      </c>
      <c r="BR18" s="121">
        <v>10000</v>
      </c>
      <c r="BS18" s="122">
        <f>IFERROR(BR18/BN18,"-")</f>
        <v>2500</v>
      </c>
      <c r="BT18" s="123"/>
      <c r="BU18" s="123">
        <v>1</v>
      </c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20000</v>
      </c>
      <c r="CQ18" s="139">
        <v>10000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267</v>
      </c>
      <c r="C19" s="189"/>
      <c r="D19" s="189"/>
      <c r="E19" s="189"/>
      <c r="F19" s="189" t="s">
        <v>97</v>
      </c>
      <c r="G19" s="88"/>
      <c r="H19" s="88"/>
      <c r="I19" s="88"/>
      <c r="J19" s="180"/>
      <c r="K19" s="79">
        <v>40</v>
      </c>
      <c r="L19" s="79">
        <v>26</v>
      </c>
      <c r="M19" s="79">
        <v>8</v>
      </c>
      <c r="N19" s="89">
        <v>5</v>
      </c>
      <c r="O19" s="90">
        <v>0</v>
      </c>
      <c r="P19" s="91">
        <f>N19+O19</f>
        <v>5</v>
      </c>
      <c r="Q19" s="80">
        <f>IFERROR(P19/M19,"-")</f>
        <v>0.625</v>
      </c>
      <c r="R19" s="79">
        <v>0</v>
      </c>
      <c r="S19" s="79">
        <v>1</v>
      </c>
      <c r="T19" s="80">
        <f>IFERROR(R19/(P19),"-")</f>
        <v>0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0.2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2</v>
      </c>
      <c r="BF19" s="111">
        <f>IF(P19=0,"",IF(BE19=0,"",(BE19/P19)))</f>
        <v>0.4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0.4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30"/>
      <c r="B20" s="85"/>
      <c r="C20" s="86"/>
      <c r="D20" s="86"/>
      <c r="E20" s="86"/>
      <c r="F20" s="87"/>
      <c r="G20" s="88"/>
      <c r="H20" s="88"/>
      <c r="I20" s="88"/>
      <c r="J20" s="181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187"/>
      <c r="V20" s="25"/>
      <c r="W20" s="25"/>
      <c r="X20" s="187"/>
      <c r="Y20" s="187"/>
      <c r="Z20" s="187"/>
      <c r="AA20" s="187"/>
      <c r="AB20" s="33"/>
      <c r="AC20" s="57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30"/>
      <c r="B21" s="37"/>
      <c r="C21" s="21"/>
      <c r="D21" s="21"/>
      <c r="E21" s="21"/>
      <c r="F21" s="22"/>
      <c r="G21" s="36"/>
      <c r="H21" s="36"/>
      <c r="I21" s="73"/>
      <c r="J21" s="182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187"/>
      <c r="V21" s="25"/>
      <c r="W21" s="25"/>
      <c r="X21" s="187"/>
      <c r="Y21" s="187"/>
      <c r="Z21" s="187"/>
      <c r="AA21" s="187"/>
      <c r="AB21" s="33"/>
      <c r="AC21" s="59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19">
        <f>AB22</f>
        <v>0.85940409683426</v>
      </c>
      <c r="B22" s="39"/>
      <c r="C22" s="39"/>
      <c r="D22" s="39"/>
      <c r="E22" s="39"/>
      <c r="F22" s="39"/>
      <c r="G22" s="40" t="s">
        <v>268</v>
      </c>
      <c r="H22" s="40"/>
      <c r="I22" s="40"/>
      <c r="J22" s="183">
        <f>SUM(J6:J21)</f>
        <v>1074000</v>
      </c>
      <c r="K22" s="41">
        <f>SUM(K6:K21)</f>
        <v>551</v>
      </c>
      <c r="L22" s="41">
        <f>SUM(L6:L21)</f>
        <v>260</v>
      </c>
      <c r="M22" s="41">
        <f>SUM(M6:M21)</f>
        <v>628</v>
      </c>
      <c r="N22" s="41">
        <f>SUM(N6:N21)</f>
        <v>150</v>
      </c>
      <c r="O22" s="41">
        <f>SUM(O6:O21)</f>
        <v>2</v>
      </c>
      <c r="P22" s="41">
        <f>SUM(P6:P21)</f>
        <v>152</v>
      </c>
      <c r="Q22" s="42">
        <f>IFERROR(P22/M22,"-")</f>
        <v>0.24203821656051</v>
      </c>
      <c r="R22" s="76">
        <f>SUM(R6:R21)</f>
        <v>19</v>
      </c>
      <c r="S22" s="76">
        <f>SUM(S6:S21)</f>
        <v>55</v>
      </c>
      <c r="T22" s="42">
        <f>IFERROR(R22/P22,"-")</f>
        <v>0.125</v>
      </c>
      <c r="U22" s="188">
        <f>IFERROR(J22/P22,"-")</f>
        <v>7065.7894736842</v>
      </c>
      <c r="V22" s="44">
        <f>SUM(V6:V21)</f>
        <v>37</v>
      </c>
      <c r="W22" s="42">
        <f>IFERROR(V22/P22,"-")</f>
        <v>0.24342105263158</v>
      </c>
      <c r="X22" s="183">
        <f>SUM(X6:X21)</f>
        <v>923000</v>
      </c>
      <c r="Y22" s="183">
        <f>IFERROR(X22/P22,"-")</f>
        <v>6072.3684210526</v>
      </c>
      <c r="Z22" s="183">
        <f>IFERROR(X22/V22,"-")</f>
        <v>24945.945945946</v>
      </c>
      <c r="AA22" s="183">
        <f>X22-J22</f>
        <v>-151000</v>
      </c>
      <c r="AB22" s="45">
        <f>X22/J22</f>
        <v>0.85940409683426</v>
      </c>
      <c r="AC22" s="58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269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18.604166666667</v>
      </c>
      <c r="B6" s="189" t="s">
        <v>270</v>
      </c>
      <c r="C6" s="189" t="s">
        <v>263</v>
      </c>
      <c r="D6" s="189" t="s">
        <v>271</v>
      </c>
      <c r="E6" s="189" t="s">
        <v>272</v>
      </c>
      <c r="F6" s="189" t="s">
        <v>273</v>
      </c>
      <c r="G6" s="88" t="s">
        <v>274</v>
      </c>
      <c r="H6" s="88" t="s">
        <v>275</v>
      </c>
      <c r="I6" s="88" t="s">
        <v>276</v>
      </c>
      <c r="J6" s="180">
        <v>96000</v>
      </c>
      <c r="K6" s="79">
        <v>10</v>
      </c>
      <c r="L6" s="79">
        <v>0</v>
      </c>
      <c r="M6" s="79">
        <v>99</v>
      </c>
      <c r="N6" s="89">
        <v>4</v>
      </c>
      <c r="O6" s="90">
        <v>0</v>
      </c>
      <c r="P6" s="91">
        <f>N6+O6</f>
        <v>4</v>
      </c>
      <c r="Q6" s="80">
        <f>IFERROR(P6/M6,"-")</f>
        <v>0.04040404040404</v>
      </c>
      <c r="R6" s="79">
        <v>0</v>
      </c>
      <c r="S6" s="79">
        <v>1</v>
      </c>
      <c r="T6" s="80">
        <f>IFERROR(R6/(P6),"-")</f>
        <v>0</v>
      </c>
      <c r="U6" s="186">
        <f>IFERROR(J6/SUM(N6:O7),"-")</f>
        <v>1882.3529411765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1690000</v>
      </c>
      <c r="AB6" s="83">
        <f>SUM(X6:X7)/SUM(J6:J7)</f>
        <v>18.604166666667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0.5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277</v>
      </c>
      <c r="C7" s="189"/>
      <c r="D7" s="189"/>
      <c r="E7" s="189"/>
      <c r="F7" s="189" t="s">
        <v>97</v>
      </c>
      <c r="G7" s="88"/>
      <c r="H7" s="88"/>
      <c r="I7" s="88"/>
      <c r="J7" s="180"/>
      <c r="K7" s="79">
        <v>237</v>
      </c>
      <c r="L7" s="79">
        <v>181</v>
      </c>
      <c r="M7" s="79">
        <v>151</v>
      </c>
      <c r="N7" s="89">
        <v>47</v>
      </c>
      <c r="O7" s="90">
        <v>0</v>
      </c>
      <c r="P7" s="91">
        <f>N7+O7</f>
        <v>47</v>
      </c>
      <c r="Q7" s="80">
        <f>IFERROR(P7/M7,"-")</f>
        <v>0.3112582781457</v>
      </c>
      <c r="R7" s="79">
        <v>6</v>
      </c>
      <c r="S7" s="79">
        <v>8</v>
      </c>
      <c r="T7" s="80">
        <f>IFERROR(R7/(P7),"-")</f>
        <v>0.12765957446809</v>
      </c>
      <c r="U7" s="186"/>
      <c r="V7" s="82">
        <v>4</v>
      </c>
      <c r="W7" s="80">
        <f>IF(P7=0,"-",V7/P7)</f>
        <v>0.085106382978723</v>
      </c>
      <c r="X7" s="185">
        <v>1786000</v>
      </c>
      <c r="Y7" s="186">
        <f>IFERROR(X7/P7,"-")</f>
        <v>38000</v>
      </c>
      <c r="Z7" s="186">
        <f>IFERROR(X7/V7,"-")</f>
        <v>446500</v>
      </c>
      <c r="AA7" s="180"/>
      <c r="AB7" s="83"/>
      <c r="AC7" s="77"/>
      <c r="AD7" s="92">
        <v>9</v>
      </c>
      <c r="AE7" s="93">
        <f>IF(P7=0,"",IF(AD7=0,"",(AD7/P7)))</f>
        <v>0.19148936170213</v>
      </c>
      <c r="AF7" s="92">
        <v>1</v>
      </c>
      <c r="AG7" s="94">
        <f>IFERROR(AF7/AD7,"-")</f>
        <v>0.11111111111111</v>
      </c>
      <c r="AH7" s="95">
        <v>43000</v>
      </c>
      <c r="AI7" s="96">
        <f>IFERROR(AH7/AD7,"-")</f>
        <v>4777.7777777778</v>
      </c>
      <c r="AJ7" s="97"/>
      <c r="AK7" s="97"/>
      <c r="AL7" s="97">
        <v>1</v>
      </c>
      <c r="AM7" s="98">
        <v>5</v>
      </c>
      <c r="AN7" s="99">
        <f>IF(P7=0,"",IF(AM7=0,"",(AM7/P7)))</f>
        <v>0.1063829787234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5</v>
      </c>
      <c r="AW7" s="105">
        <f>IF(P7=0,"",IF(AV7=0,"",(AV7/P7)))</f>
        <v>0.1063829787234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0.063829787234043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12</v>
      </c>
      <c r="BO7" s="118">
        <f>IF(P7=0,"",IF(BN7=0,"",(BN7/P7)))</f>
        <v>0.25531914893617</v>
      </c>
      <c r="BP7" s="119">
        <v>1</v>
      </c>
      <c r="BQ7" s="120">
        <f>IFERROR(BP7/BN7,"-")</f>
        <v>0.083333333333333</v>
      </c>
      <c r="BR7" s="121">
        <v>6000</v>
      </c>
      <c r="BS7" s="122">
        <f>IFERROR(BR7/BN7,"-")</f>
        <v>500</v>
      </c>
      <c r="BT7" s="123"/>
      <c r="BU7" s="123">
        <v>1</v>
      </c>
      <c r="BV7" s="123"/>
      <c r="BW7" s="124">
        <v>11</v>
      </c>
      <c r="BX7" s="125">
        <f>IF(P7=0,"",IF(BW7=0,"",(BW7/P7)))</f>
        <v>0.23404255319149</v>
      </c>
      <c r="BY7" s="126">
        <v>2</v>
      </c>
      <c r="BZ7" s="127">
        <f>IFERROR(BY7/BW7,"-")</f>
        <v>0.18181818181818</v>
      </c>
      <c r="CA7" s="128">
        <v>1737000</v>
      </c>
      <c r="CB7" s="129">
        <f>IFERROR(CA7/BW7,"-")</f>
        <v>157909.09090909</v>
      </c>
      <c r="CC7" s="130"/>
      <c r="CD7" s="130"/>
      <c r="CE7" s="130">
        <v>2</v>
      </c>
      <c r="CF7" s="131">
        <v>2</v>
      </c>
      <c r="CG7" s="132">
        <f>IF(P7=0,"",IF(CF7=0,"",(CF7/P7)))</f>
        <v>0.042553191489362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4</v>
      </c>
      <c r="CP7" s="139">
        <v>1786000</v>
      </c>
      <c r="CQ7" s="139">
        <v>1110000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5.9888888888889</v>
      </c>
      <c r="B8" s="189" t="s">
        <v>278</v>
      </c>
      <c r="C8" s="189" t="s">
        <v>279</v>
      </c>
      <c r="D8" s="189" t="s">
        <v>271</v>
      </c>
      <c r="E8" s="189" t="s">
        <v>280</v>
      </c>
      <c r="F8" s="189" t="s">
        <v>273</v>
      </c>
      <c r="G8" s="88" t="s">
        <v>281</v>
      </c>
      <c r="H8" s="88" t="s">
        <v>282</v>
      </c>
      <c r="I8" s="88" t="s">
        <v>283</v>
      </c>
      <c r="J8" s="180">
        <v>90000</v>
      </c>
      <c r="K8" s="79">
        <v>11</v>
      </c>
      <c r="L8" s="79">
        <v>0</v>
      </c>
      <c r="M8" s="79">
        <v>83</v>
      </c>
      <c r="N8" s="89">
        <v>4</v>
      </c>
      <c r="O8" s="90">
        <v>0</v>
      </c>
      <c r="P8" s="91">
        <f>N8+O8</f>
        <v>4</v>
      </c>
      <c r="Q8" s="80">
        <f>IFERROR(P8/M8,"-")</f>
        <v>0.048192771084337</v>
      </c>
      <c r="R8" s="79">
        <v>1</v>
      </c>
      <c r="S8" s="79">
        <v>1</v>
      </c>
      <c r="T8" s="80">
        <f>IFERROR(R8/(P8),"-")</f>
        <v>0.25</v>
      </c>
      <c r="U8" s="186">
        <f>IFERROR(J8/SUM(N8:O9),"-")</f>
        <v>1764.7058823529</v>
      </c>
      <c r="V8" s="82">
        <v>2</v>
      </c>
      <c r="W8" s="80">
        <f>IF(P8=0,"-",V8/P8)</f>
        <v>0.5</v>
      </c>
      <c r="X8" s="185">
        <v>314000</v>
      </c>
      <c r="Y8" s="186">
        <f>IFERROR(X8/P8,"-")</f>
        <v>78500</v>
      </c>
      <c r="Z8" s="186">
        <f>IFERROR(X8/V8,"-")</f>
        <v>157000</v>
      </c>
      <c r="AA8" s="180">
        <f>SUM(X8:X9)-SUM(J8:J9)</f>
        <v>449000</v>
      </c>
      <c r="AB8" s="83">
        <f>SUM(X8:X9)/SUM(J8:J9)</f>
        <v>5.9888888888889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2</v>
      </c>
      <c r="BX8" s="125">
        <f>IF(P8=0,"",IF(BW8=0,"",(BW8/P8)))</f>
        <v>0.5</v>
      </c>
      <c r="BY8" s="126">
        <v>2</v>
      </c>
      <c r="BZ8" s="127">
        <f>IFERROR(BY8/BW8,"-")</f>
        <v>1</v>
      </c>
      <c r="CA8" s="128">
        <v>324000</v>
      </c>
      <c r="CB8" s="129">
        <f>IFERROR(CA8/BW8,"-")</f>
        <v>162000</v>
      </c>
      <c r="CC8" s="130"/>
      <c r="CD8" s="130"/>
      <c r="CE8" s="130">
        <v>2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314000</v>
      </c>
      <c r="CQ8" s="139">
        <v>313000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284</v>
      </c>
      <c r="C9" s="189"/>
      <c r="D9" s="189"/>
      <c r="E9" s="189"/>
      <c r="F9" s="189" t="s">
        <v>97</v>
      </c>
      <c r="G9" s="88"/>
      <c r="H9" s="88"/>
      <c r="I9" s="88"/>
      <c r="J9" s="180"/>
      <c r="K9" s="79">
        <v>157</v>
      </c>
      <c r="L9" s="79">
        <v>132</v>
      </c>
      <c r="M9" s="79">
        <v>27</v>
      </c>
      <c r="N9" s="89">
        <v>46</v>
      </c>
      <c r="O9" s="90">
        <v>1</v>
      </c>
      <c r="P9" s="91">
        <f>N9+O9</f>
        <v>47</v>
      </c>
      <c r="Q9" s="80">
        <f>IFERROR(P9/M9,"-")</f>
        <v>1.7407407407407</v>
      </c>
      <c r="R9" s="79">
        <v>3</v>
      </c>
      <c r="S9" s="79">
        <v>5</v>
      </c>
      <c r="T9" s="80">
        <f>IFERROR(R9/(P9),"-")</f>
        <v>0.063829787234043</v>
      </c>
      <c r="U9" s="186"/>
      <c r="V9" s="82">
        <v>2</v>
      </c>
      <c r="W9" s="80">
        <f>IF(P9=0,"-",V9/P9)</f>
        <v>0.042553191489362</v>
      </c>
      <c r="X9" s="185">
        <v>225000</v>
      </c>
      <c r="Y9" s="186">
        <f>IFERROR(X9/P9,"-")</f>
        <v>4787.2340425532</v>
      </c>
      <c r="Z9" s="186">
        <f>IFERROR(X9/V9,"-")</f>
        <v>112500</v>
      </c>
      <c r="AA9" s="180"/>
      <c r="AB9" s="83"/>
      <c r="AC9" s="77"/>
      <c r="AD9" s="92">
        <v>7</v>
      </c>
      <c r="AE9" s="93">
        <f>IF(P9=0,"",IF(AD9=0,"",(AD9/P9)))</f>
        <v>0.14893617021277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3</v>
      </c>
      <c r="AN9" s="99">
        <f>IF(P9=0,"",IF(AM9=0,"",(AM9/P9)))</f>
        <v>0.063829787234043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9</v>
      </c>
      <c r="AW9" s="105">
        <f>IF(P9=0,"",IF(AV9=0,"",(AV9/P9)))</f>
        <v>0.19148936170213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11</v>
      </c>
      <c r="BF9" s="111">
        <f>IF(P9=0,"",IF(BE9=0,"",(BE9/P9)))</f>
        <v>0.23404255319149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9</v>
      </c>
      <c r="BO9" s="118">
        <f>IF(P9=0,"",IF(BN9=0,"",(BN9/P9)))</f>
        <v>0.19148936170213</v>
      </c>
      <c r="BP9" s="119">
        <v>1</v>
      </c>
      <c r="BQ9" s="120">
        <f>IFERROR(BP9/BN9,"-")</f>
        <v>0.11111111111111</v>
      </c>
      <c r="BR9" s="121">
        <v>108000</v>
      </c>
      <c r="BS9" s="122">
        <f>IFERROR(BR9/BN9,"-")</f>
        <v>12000</v>
      </c>
      <c r="BT9" s="123"/>
      <c r="BU9" s="123"/>
      <c r="BV9" s="123">
        <v>1</v>
      </c>
      <c r="BW9" s="124">
        <v>6</v>
      </c>
      <c r="BX9" s="125">
        <f>IF(P9=0,"",IF(BW9=0,"",(BW9/P9)))</f>
        <v>0.12765957446809</v>
      </c>
      <c r="BY9" s="126">
        <v>1</v>
      </c>
      <c r="BZ9" s="127">
        <f>IFERROR(BY9/BW9,"-")</f>
        <v>0.16666666666667</v>
      </c>
      <c r="CA9" s="128">
        <v>117000</v>
      </c>
      <c r="CB9" s="129">
        <f>IFERROR(CA9/BW9,"-")</f>
        <v>19500</v>
      </c>
      <c r="CC9" s="130"/>
      <c r="CD9" s="130"/>
      <c r="CE9" s="130">
        <v>1</v>
      </c>
      <c r="CF9" s="131">
        <v>2</v>
      </c>
      <c r="CG9" s="132">
        <f>IF(P9=0,"",IF(CF9=0,"",(CF9/P9)))</f>
        <v>0.042553191489362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2</v>
      </c>
      <c r="CP9" s="139">
        <v>225000</v>
      </c>
      <c r="CQ9" s="139">
        <v>117000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12.5</v>
      </c>
      <c r="B12" s="39"/>
      <c r="C12" s="39"/>
      <c r="D12" s="39"/>
      <c r="E12" s="39"/>
      <c r="F12" s="39"/>
      <c r="G12" s="40" t="s">
        <v>285</v>
      </c>
      <c r="H12" s="40"/>
      <c r="I12" s="40"/>
      <c r="J12" s="183">
        <f>SUM(J6:J11)</f>
        <v>186000</v>
      </c>
      <c r="K12" s="41">
        <f>SUM(K6:K11)</f>
        <v>415</v>
      </c>
      <c r="L12" s="41">
        <f>SUM(L6:L11)</f>
        <v>313</v>
      </c>
      <c r="M12" s="41">
        <f>SUM(M6:M11)</f>
        <v>360</v>
      </c>
      <c r="N12" s="41">
        <f>SUM(N6:N11)</f>
        <v>101</v>
      </c>
      <c r="O12" s="41">
        <f>SUM(O6:O11)</f>
        <v>1</v>
      </c>
      <c r="P12" s="41">
        <f>SUM(P6:P11)</f>
        <v>102</v>
      </c>
      <c r="Q12" s="42">
        <f>IFERROR(P12/M12,"-")</f>
        <v>0.28333333333333</v>
      </c>
      <c r="R12" s="76">
        <f>SUM(R6:R11)</f>
        <v>10</v>
      </c>
      <c r="S12" s="76">
        <f>SUM(S6:S11)</f>
        <v>15</v>
      </c>
      <c r="T12" s="42">
        <f>IFERROR(R12/P12,"-")</f>
        <v>0.098039215686275</v>
      </c>
      <c r="U12" s="188">
        <f>IFERROR(J12/P12,"-")</f>
        <v>1823.5294117647</v>
      </c>
      <c r="V12" s="44">
        <f>SUM(V6:V11)</f>
        <v>8</v>
      </c>
      <c r="W12" s="42">
        <f>IFERROR(V12/P12,"-")</f>
        <v>0.07843137254902</v>
      </c>
      <c r="X12" s="183">
        <f>SUM(X6:X11)</f>
        <v>2325000</v>
      </c>
      <c r="Y12" s="183">
        <f>IFERROR(X12/P12,"-")</f>
        <v>22794.117647059</v>
      </c>
      <c r="Z12" s="183">
        <f>IFERROR(X12/V12,"-")</f>
        <v>290625</v>
      </c>
      <c r="AA12" s="183">
        <f>X12-J12</f>
        <v>2139000</v>
      </c>
      <c r="AB12" s="45">
        <f>X12/J12</f>
        <v>12.5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