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<sst xmlns="http://schemas.openxmlformats.org/spreadsheetml/2006/main" uniqueCount="291">
  <si>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</si>
  <si>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</si>
  <si>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</si>
  <si>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</si>
  <si>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</si>
  <si>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</si>
  <si>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</si>
  <si>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</si>
  <si>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</si>
  <si>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</si>
  <si>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</si>
  <si>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</si>
  <si>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</si>
  <si>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</si>
  <si>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</si>
  <si>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</si>
  <si>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</si>
  <si>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</si>
  <si>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</si>
  <si>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</si>
  <si>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</si>
  <si>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</si>
  <si>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</si>
  <si>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</si>
  <si>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</si>
  <si>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</si>
  <si>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</si>
  <si>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</si>
  <si>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</si>
  <si>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</si>
  <si>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</si>
  <si>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</si>
  <si>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</si>
  <si>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</si>
  <si>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</si>
  <si>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</si>
  <si>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</si>
  <si>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</si>
  <si>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</si>
  <si>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</si>
  <si>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</si>
  <si>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</si>
  <si>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</si>
  <si>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</si>
  <si>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</si>
  <si>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</si>
  <si>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</si>
  <si>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</si>
  <si>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</si>
  <si>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</si>
  <si>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</si>
  <si>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</si>
  <si>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</si>
  <si>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</si>
  <si>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</si>
  <si>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</si>
  <si>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</si>
  <si>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</si>
  <si>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</si>
  <si>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</si>
  <si>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</si>
  <si>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</si>
  <si>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np1225</t>
  </si>
  <si>
    <t>※女性からナンパしてほしい版風</t>
  </si>
  <si>
    <t>「もう５０代の熟女だけど、試しに付き合ってみる？」</t>
  </si>
  <si>
    <t>lp03_a</t>
  </si>
  <si>
    <t>スポニチ関東</t>
  </si>
  <si>
    <t>4C終面全5段</t>
  </si>
  <si>
    <t>1月13日(日)</t>
  </si>
  <si>
    <t>np1226</t>
  </si>
  <si>
    <t>スポニチ関西</t>
  </si>
  <si>
    <t>np1227</t>
  </si>
  <si>
    <t>スポニチ西部</t>
  </si>
  <si>
    <t>np1228</t>
  </si>
  <si>
    <t>スポニチ北海道</t>
  </si>
  <si>
    <t>np1229</t>
  </si>
  <si>
    <t>※女性からナンパしてほしい版風 (空電共通)</t>
  </si>
  <si>
    <t>「もう５０代の熟女だけど、試しに付き合ってみる？」 (空電共通)</t>
  </si>
  <si>
    <t>空電</t>
  </si>
  <si>
    <t>空電 (共通)</t>
  </si>
  <si>
    <t>np1230</t>
  </si>
  <si>
    <t>※「女性からナンパしてほしい」それを実現したサイト</t>
  </si>
  <si>
    <t>サンスポ関西</t>
  </si>
  <si>
    <t>1月20日(日)</t>
  </si>
  <si>
    <t>np1231</t>
  </si>
  <si>
    <t>np1232</t>
  </si>
  <si>
    <t>※わくドキ漫画</t>
  </si>
  <si>
    <t>女性から逆指名！？男性は待つだけ！？</t>
  </si>
  <si>
    <t>サンスポ関東</t>
  </si>
  <si>
    <t>全5段</t>
  </si>
  <si>
    <t>1月11日(金)</t>
  </si>
  <si>
    <t>np1233</t>
  </si>
  <si>
    <t>np1234</t>
  </si>
  <si>
    <t>※わくドキ漫画版 しげる漫画</t>
  </si>
  <si>
    <t>np1235</t>
  </si>
  <si>
    <t>np1236</t>
  </si>
  <si>
    <t>※1604FLASHリサイズ プライムさん写真</t>
  </si>
  <si>
    <t>「もう５0代の熟女だけど、試しに付き合ってみる？」キャッチ</t>
  </si>
  <si>
    <t>ニッカン関東</t>
  </si>
  <si>
    <t>4C全面</t>
  </si>
  <si>
    <t>1月12日(土)</t>
  </si>
  <si>
    <t>np1237</t>
  </si>
  <si>
    <t>np1238</t>
  </si>
  <si>
    <t>ニッカン関西</t>
  </si>
  <si>
    <t>1月19日(土)</t>
  </si>
  <si>
    <t>np1239</t>
  </si>
  <si>
    <t>np1240</t>
  </si>
  <si>
    <t>※わくドキ雑誌版</t>
  </si>
  <si>
    <t>スポーツ報知関東</t>
  </si>
  <si>
    <t>1月05日(土)</t>
  </si>
  <si>
    <t>np1241</t>
  </si>
  <si>
    <t>np1242</t>
  </si>
  <si>
    <t>★①記事51</t>
  </si>
  <si>
    <t>「中年同士の男女だから思い切り楽しめる！？」</t>
  </si>
  <si>
    <t>半2段つかみ20段保証</t>
  </si>
  <si>
    <t>20段保証</t>
  </si>
  <si>
    <t>np1243</t>
  </si>
  <si>
    <t>★②記事52</t>
  </si>
  <si>
    <t>「情報弱者になるな！知っている人はヤっている」</t>
  </si>
  <si>
    <t>np1244</t>
  </si>
  <si>
    <t>★③記事53</t>
  </si>
  <si>
    <t>「50歳以上でも恋愛できるのか？その答えがこのサイトにあります！」</t>
  </si>
  <si>
    <t>np1245</t>
  </si>
  <si>
    <t>★④記事54</t>
  </si>
  <si>
    <t>「50代の私が初めてで後悔しない？」</t>
  </si>
  <si>
    <t>np1246</t>
  </si>
  <si>
    <t>(空電共通)</t>
  </si>
  <si>
    <t>np1247</t>
  </si>
  <si>
    <t>np1248</t>
  </si>
  <si>
    <t>★②記事52「情報弱者になるな！知っている人はヤっている」</t>
  </si>
  <si>
    <t>半3段つかみ20段保証</t>
  </si>
  <si>
    <t>np1249</t>
  </si>
  <si>
    <t>半5段つかみ20段保証</t>
  </si>
  <si>
    <t>np1250</t>
  </si>
  <si>
    <t>np1251</t>
  </si>
  <si>
    <t>※C版</t>
  </si>
  <si>
    <t>女性から逆指名！男性は待つだけで素敵な出会い！？</t>
  </si>
  <si>
    <t>スポニチ関東 特価</t>
  </si>
  <si>
    <t>1月01日(火)</t>
  </si>
  <si>
    <t>np1252</t>
  </si>
  <si>
    <t>np1253</t>
  </si>
  <si>
    <t>※コットン版</t>
  </si>
  <si>
    <t>「私に出会いを教えてください」</t>
  </si>
  <si>
    <t>1月24日(木)</t>
  </si>
  <si>
    <t>np1254</t>
  </si>
  <si>
    <t>np1255</t>
  </si>
  <si>
    <t>スポニチ関西 特価</t>
  </si>
  <si>
    <t>1月04日(金)</t>
  </si>
  <si>
    <t>np1256</t>
  </si>
  <si>
    <t>np1257</t>
  </si>
  <si>
    <t>np1258</t>
  </si>
  <si>
    <t>np1259</t>
  </si>
  <si>
    <t>※コットン版キャッチ変え17</t>
  </si>
  <si>
    <t>「優しすぎる熟女と出会ってこっそりハッスル」</t>
  </si>
  <si>
    <t>スポーツ報知関東 特価</t>
  </si>
  <si>
    <t>1月07日(月)</t>
  </si>
  <si>
    <t>np1260</t>
  </si>
  <si>
    <t>np1261</t>
  </si>
  <si>
    <t>1月08日(火)</t>
  </si>
  <si>
    <t>np1262</t>
  </si>
  <si>
    <t>np1263</t>
  </si>
  <si>
    <t>「清純そうな見た目」キャッチ</t>
  </si>
  <si>
    <t>np1264</t>
  </si>
  <si>
    <t>np1265</t>
  </si>
  <si>
    <t>※「女性からナンパしてほしい」</t>
  </si>
  <si>
    <t>それを実現したサイト</t>
  </si>
  <si>
    <t>np1266</t>
  </si>
  <si>
    <t>np1267</t>
  </si>
  <si>
    <t>np1268</t>
  </si>
  <si>
    <t>np1269</t>
  </si>
  <si>
    <t>1月26日(土)</t>
  </si>
  <si>
    <t>np1270</t>
  </si>
  <si>
    <t>np1271</t>
  </si>
  <si>
    <t>np1272</t>
  </si>
  <si>
    <t>np1273</t>
  </si>
  <si>
    <t>ニッカン関東・平日</t>
  </si>
  <si>
    <t>1月17日(木)</t>
  </si>
  <si>
    <t>np1274</t>
  </si>
  <si>
    <t>np1275</t>
  </si>
  <si>
    <t>1月06日(日)</t>
  </si>
  <si>
    <t>np1276</t>
  </si>
  <si>
    <t>np1277</t>
  </si>
  <si>
    <t>np1278</t>
  </si>
  <si>
    <t>np1279</t>
  </si>
  <si>
    <t>デイリースポーツ関西</t>
  </si>
  <si>
    <t>1月18日(金)</t>
  </si>
  <si>
    <t>np1280</t>
  </si>
  <si>
    <t>np1281</t>
  </si>
  <si>
    <t>np1282</t>
  </si>
  <si>
    <t>np1283</t>
  </si>
  <si>
    <t>九スポ</t>
  </si>
  <si>
    <t>np1284</t>
  </si>
  <si>
    <t>np1285</t>
  </si>
  <si>
    <t>4C終面雑報</t>
  </si>
  <si>
    <t>np1286</t>
  </si>
  <si>
    <t>np1287</t>
  </si>
  <si>
    <t>np1288</t>
  </si>
  <si>
    <t>np1289</t>
  </si>
  <si>
    <t>★記事51</t>
  </si>
  <si>
    <t>「ド素人同志の男女だから思い切り楽しめる」</t>
  </si>
  <si>
    <t>4C記事枠</t>
  </si>
  <si>
    <t>np1290</t>
  </si>
  <si>
    <t>★記事52</t>
  </si>
  <si>
    <t>np1291</t>
  </si>
  <si>
    <t>★記事53</t>
  </si>
  <si>
    <t>np1292</t>
  </si>
  <si>
    <t>★記事54</t>
  </si>
  <si>
    <t>「私みたいなおばさんが初めてで後悔しない？」</t>
  </si>
  <si>
    <t>1月27日(日)</t>
  </si>
  <si>
    <t>np1293</t>
  </si>
  <si>
    <t>共通</t>
  </si>
  <si>
    <t>np1294</t>
  </si>
  <si>
    <t>中京スポーツ</t>
  </si>
  <si>
    <t>np1295</t>
  </si>
  <si>
    <t>np1296</t>
  </si>
  <si>
    <t>np1297</t>
  </si>
  <si>
    <t>np1298</t>
  </si>
  <si>
    <t>スポーツ報知関西</t>
  </si>
  <si>
    <t>np1299</t>
  </si>
  <si>
    <t>np1300</t>
  </si>
  <si>
    <t>※「コットン15</t>
  </si>
  <si>
    <t>「初心者オススメ恋愛パッケージ」</t>
  </si>
  <si>
    <t>np1301</t>
  </si>
  <si>
    <t>np1302</t>
  </si>
  <si>
    <t>np1303</t>
  </si>
  <si>
    <t>np1304</t>
  </si>
  <si>
    <t>※1604FLASHリサイズ</t>
  </si>
  <si>
    <t>女性からナンパしてほしい写真 「求む！」キャッチ</t>
  </si>
  <si>
    <t>np1305</t>
  </si>
  <si>
    <t>np1306</t>
  </si>
  <si>
    <t>東スポ・大スポ・九スポ・中京</t>
  </si>
  <si>
    <t>記事枠</t>
  </si>
  <si>
    <t>np1307</t>
  </si>
  <si>
    <t>np1308</t>
  </si>
  <si>
    <t>女性から逆指名！積極的な女性たちから誘われるのを待つだけ！？</t>
  </si>
  <si>
    <t>東スポ 年末年始特別号</t>
  </si>
  <si>
    <t>np1309</t>
  </si>
  <si>
    <t>新聞 TOTAL</t>
  </si>
  <si>
    <t>●雑誌 広告</t>
  </si>
  <si>
    <t>zw111</t>
  </si>
  <si>
    <t>光文社</t>
  </si>
  <si>
    <t>※新50代版 女性からナンパしてほしい写真「求む」キャッチ</t>
  </si>
  <si>
    <t>lp03_l</t>
  </si>
  <si>
    <t>FLASH</t>
  </si>
  <si>
    <t>4C1P</t>
  </si>
  <si>
    <t>1月22日(火)</t>
  </si>
  <si>
    <t>zw112</t>
  </si>
  <si>
    <t>zw113</t>
  </si>
  <si>
    <t>日本ジャーナル出版</t>
  </si>
  <si>
    <t>週刊実話</t>
  </si>
  <si>
    <t>1月31日(木)</t>
  </si>
  <si>
    <t>zw114</t>
  </si>
  <si>
    <t>zw115</t>
  </si>
  <si>
    <t>扶桑社</t>
  </si>
  <si>
    <t>※「求む50歳以上の女性と恋愛・結婚したい男性」</t>
  </si>
  <si>
    <t>Tvnavi</t>
  </si>
  <si>
    <t>(月間Tvnavi)①</t>
  </si>
  <si>
    <t>zw116</t>
  </si>
  <si>
    <t>zw117</t>
  </si>
  <si>
    <t>※「もう50代の熟女だけど、試しに付き合ってみる？」</t>
  </si>
  <si>
    <t>zw118</t>
  </si>
  <si>
    <t>ac059</t>
  </si>
  <si>
    <t>コアマガジン</t>
  </si>
  <si>
    <t>2P_対談風_わくドキ</t>
  </si>
  <si>
    <t>lp03_f</t>
  </si>
  <si>
    <t>実話BUNKA超タブー</t>
  </si>
  <si>
    <t>4C2P</t>
  </si>
  <si>
    <t>ac060</t>
  </si>
  <si>
    <t>中面 前半</t>
  </si>
  <si>
    <t>ac061</t>
  </si>
  <si>
    <t>大洋図書</t>
  </si>
  <si>
    <t>臨増ナックルズDX</t>
  </si>
  <si>
    <t>1C2P</t>
  </si>
  <si>
    <t>1月15日(火)</t>
  </si>
  <si>
    <t>ac062</t>
  </si>
  <si>
    <t>雑誌 TOTAL</t>
  </si>
  <si>
    <t>●DVD 広告</t>
  </si>
  <si>
    <t>pw065</t>
  </si>
  <si>
    <t>一水社</t>
  </si>
  <si>
    <t>DVD漫画けんじ</t>
  </si>
  <si>
    <t>lp07</t>
  </si>
  <si>
    <t>本当にあったもっとみだらな話</t>
  </si>
  <si>
    <t>DVD袋裏4C</t>
  </si>
  <si>
    <t>pw066</t>
  </si>
  <si>
    <t>pw067</t>
  </si>
  <si>
    <t>インフォメディア</t>
  </si>
  <si>
    <t>こんなところで…出さないで!!挿れないで!!覗かないで!!</t>
  </si>
  <si>
    <t>DVD対向4C1P</t>
  </si>
  <si>
    <t>1月29日(火)</t>
  </si>
  <si>
    <t>pw068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</si>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</sst>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85</v>
      </c>
      <c r="D6" s="180">
        <v>8868000</v>
      </c>
      <c r="E6" s="79">
        <v>2308</v>
      </c>
      <c r="F6" s="79">
        <v>1091</v>
      </c>
      <c r="G6" s="79">
        <v>3029</v>
      </c>
      <c r="H6" s="89">
        <v>564</v>
      </c>
      <c r="I6" s="90">
        <v>4</v>
      </c>
      <c r="J6" s="143">
        <f>H6+I6</f>
        <v>568</v>
      </c>
      <c r="K6" s="80">
        <f>IFERROR(J6/G6,"-")</f>
        <v>0.18752063387257</v>
      </c>
      <c r="L6" s="79">
        <v>61</v>
      </c>
      <c r="M6" s="79">
        <v>183</v>
      </c>
      <c r="N6" s="80">
        <f>IFERROR(L6/J6,"-")</f>
        <v>0.10739436619718</v>
      </c>
      <c r="O6" s="81">
        <f>IFERROR(D6/J6,"-")</f>
        <v>15612.676056338</v>
      </c>
      <c r="P6" s="82">
        <v>143</v>
      </c>
      <c r="Q6" s="80">
        <f>IFERROR(P6/J6,"-")</f>
        <v>0.25176056338028</v>
      </c>
      <c r="R6" s="185">
        <v>11932500</v>
      </c>
      <c r="S6" s="186">
        <f>IFERROR(R6/J6,"-")</f>
        <v>21007.922535211</v>
      </c>
      <c r="T6" s="186">
        <f>IFERROR(R6/P6,"-")</f>
        <v>83444.055944056</v>
      </c>
      <c r="U6" s="180">
        <f>IFERROR(R6-D6,"-")</f>
        <v>3064500</v>
      </c>
      <c r="V6" s="83">
        <f>R6/D6</f>
        <v>1.3455683355886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930000</v>
      </c>
      <c r="E7" s="79">
        <v>474</v>
      </c>
      <c r="F7" s="79">
        <v>218</v>
      </c>
      <c r="G7" s="79">
        <v>579</v>
      </c>
      <c r="H7" s="89">
        <v>127</v>
      </c>
      <c r="I7" s="90">
        <v>2</v>
      </c>
      <c r="J7" s="143">
        <f>H7+I7</f>
        <v>129</v>
      </c>
      <c r="K7" s="80">
        <f>IFERROR(J7/G7,"-")</f>
        <v>0.22279792746114</v>
      </c>
      <c r="L7" s="79">
        <v>15</v>
      </c>
      <c r="M7" s="79">
        <v>46</v>
      </c>
      <c r="N7" s="80">
        <f>IFERROR(L7/J7,"-")</f>
        <v>0.11627906976744</v>
      </c>
      <c r="O7" s="81">
        <f>IFERROR(D7/J7,"-")</f>
        <v>7209.3023255814</v>
      </c>
      <c r="P7" s="82">
        <v>30</v>
      </c>
      <c r="Q7" s="80">
        <f>IFERROR(P7/J7,"-")</f>
        <v>0.23255813953488</v>
      </c>
      <c r="R7" s="185">
        <v>1975000</v>
      </c>
      <c r="S7" s="186">
        <f>IFERROR(R7/J7,"-")</f>
        <v>15310.07751938</v>
      </c>
      <c r="T7" s="186">
        <f>IFERROR(R7/P7,"-")</f>
        <v>65833.333333333</v>
      </c>
      <c r="U7" s="180">
        <f>IFERROR(R7-D7,"-")</f>
        <v>1045000</v>
      </c>
      <c r="V7" s="83">
        <f>R7/D7</f>
        <v>2.1236559139785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180000</v>
      </c>
      <c r="E8" s="79">
        <v>395</v>
      </c>
      <c r="F8" s="79">
        <v>244</v>
      </c>
      <c r="G8" s="79">
        <v>206</v>
      </c>
      <c r="H8" s="89">
        <v>135</v>
      </c>
      <c r="I8" s="90">
        <v>1</v>
      </c>
      <c r="J8" s="143">
        <f>H8+I8</f>
        <v>136</v>
      </c>
      <c r="K8" s="80">
        <f>IFERROR(J8/G8,"-")</f>
        <v>0.66019417475728</v>
      </c>
      <c r="L8" s="79">
        <v>16</v>
      </c>
      <c r="M8" s="79">
        <v>30</v>
      </c>
      <c r="N8" s="80">
        <f>IFERROR(L8/J8,"-")</f>
        <v>0.11764705882353</v>
      </c>
      <c r="O8" s="81">
        <f>IFERROR(D8/J8,"-")</f>
        <v>1323.5294117647</v>
      </c>
      <c r="P8" s="82">
        <v>16</v>
      </c>
      <c r="Q8" s="80">
        <f>IFERROR(P8/J8,"-")</f>
        <v>0.11764705882353</v>
      </c>
      <c r="R8" s="185">
        <v>2970000</v>
      </c>
      <c r="S8" s="186">
        <f>IFERROR(R8/J8,"-")</f>
        <v>21838.235294118</v>
      </c>
      <c r="T8" s="186">
        <f>IFERROR(R8/P8,"-")</f>
        <v>185625</v>
      </c>
      <c r="U8" s="180">
        <f>IFERROR(R8-D8,"-")</f>
        <v>2790000</v>
      </c>
      <c r="V8" s="83">
        <f>R8/D8</f>
        <v>16.5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9978000</v>
      </c>
      <c r="E11" s="41">
        <f>SUM(E6:E9)</f>
        <v>3177</v>
      </c>
      <c r="F11" s="41">
        <f>SUM(F6:F9)</f>
        <v>1553</v>
      </c>
      <c r="G11" s="41">
        <f>SUM(G6:G9)</f>
        <v>3814</v>
      </c>
      <c r="H11" s="41">
        <f>SUM(H6:H9)</f>
        <v>826</v>
      </c>
      <c r="I11" s="41">
        <f>SUM(I6:I9)</f>
        <v>7</v>
      </c>
      <c r="J11" s="41">
        <f>SUM(J6:J9)</f>
        <v>833</v>
      </c>
      <c r="K11" s="42">
        <f>IFERROR(J11/G11,"-")</f>
        <v>0.21840587309911</v>
      </c>
      <c r="L11" s="76">
        <f>SUM(L6:L9)</f>
        <v>92</v>
      </c>
      <c r="M11" s="76">
        <f>SUM(M6:M9)</f>
        <v>259</v>
      </c>
      <c r="N11" s="42">
        <f>IFERROR(L11/J11,"-")</f>
        <v>0.11044417767107</v>
      </c>
      <c r="O11" s="43">
        <f>IFERROR(D11/J11,"-")</f>
        <v>11978.391356543</v>
      </c>
      <c r="P11" s="44">
        <f>SUM(P6:P9)</f>
        <v>189</v>
      </c>
      <c r="Q11" s="42">
        <f>IFERROR(P11/J11,"-")</f>
        <v>0.22689075630252</v>
      </c>
      <c r="R11" s="183">
        <f>SUM(R6:R9)</f>
        <v>16877500</v>
      </c>
      <c r="S11" s="183">
        <f>IFERROR(R11/J11,"-")</f>
        <v>20261.104441777</v>
      </c>
      <c r="T11" s="183">
        <f>IFERROR(P11/P11,"-")</f>
        <v>1</v>
      </c>
      <c r="U11" s="183">
        <f>SUM(U6:U9)</f>
        <v>6899500</v>
      </c>
      <c r="V11" s="45">
        <f>IFERROR(R11/D11,"-")</f>
        <v>1.6914712367208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3.1232142857143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32</v>
      </c>
      <c r="L6" s="79">
        <v>0</v>
      </c>
      <c r="M6" s="79">
        <v>106</v>
      </c>
      <c r="N6" s="89">
        <v>17</v>
      </c>
      <c r="O6" s="90">
        <v>0</v>
      </c>
      <c r="P6" s="91">
        <f>N6+O6</f>
        <v>17</v>
      </c>
      <c r="Q6" s="80">
        <f>IFERROR(P6/M6,"-")</f>
        <v>0.16037735849057</v>
      </c>
      <c r="R6" s="79">
        <v>1</v>
      </c>
      <c r="S6" s="79">
        <v>6</v>
      </c>
      <c r="T6" s="80">
        <f>IFERROR(R6/(P6),"-")</f>
        <v>0.058823529411765</v>
      </c>
      <c r="U6" s="186">
        <f>IFERROR(J6/SUM(N6:O10),"-")</f>
        <v>12173.913043478</v>
      </c>
      <c r="V6" s="82">
        <v>1</v>
      </c>
      <c r="W6" s="80">
        <f>IF(P6=0,"-",V6/P6)</f>
        <v>0.058823529411765</v>
      </c>
      <c r="X6" s="185">
        <v>269000</v>
      </c>
      <c r="Y6" s="186">
        <f>IFERROR(X6/P6,"-")</f>
        <v>15823.529411765</v>
      </c>
      <c r="Z6" s="186">
        <f>IFERROR(X6/V6,"-")</f>
        <v>269000</v>
      </c>
      <c r="AA6" s="180">
        <f>SUM(X6:X10)-SUM(J6:J10)</f>
        <v>1783500</v>
      </c>
      <c r="AB6" s="83">
        <f>SUM(X6:X10)/SUM(J6:J10)</f>
        <v>3.1232142857143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0.058823529411765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0.23529411764706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10</v>
      </c>
      <c r="BO6" s="118">
        <f>IF(P6=0,"",IF(BN6=0,"",(BN6/P6)))</f>
        <v>0.58823529411765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2</v>
      </c>
      <c r="CG6" s="132">
        <f>IF(P6=0,"",IF(CF6=0,"",(CF6/P6)))</f>
        <v>0.11764705882353</v>
      </c>
      <c r="CH6" s="133">
        <v>1</v>
      </c>
      <c r="CI6" s="134">
        <f>IFERROR(CH6/CF6,"-")</f>
        <v>0.5</v>
      </c>
      <c r="CJ6" s="135">
        <v>269000</v>
      </c>
      <c r="CK6" s="136">
        <f>IFERROR(CJ6/CF6,"-")</f>
        <v>134500</v>
      </c>
      <c r="CL6" s="137"/>
      <c r="CM6" s="137"/>
      <c r="CN6" s="137">
        <v>1</v>
      </c>
      <c r="CO6" s="138">
        <v>1</v>
      </c>
      <c r="CP6" s="139">
        <v>269000</v>
      </c>
      <c r="CQ6" s="139">
        <v>269000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18</v>
      </c>
      <c r="L7" s="79">
        <v>0</v>
      </c>
      <c r="M7" s="79">
        <v>116</v>
      </c>
      <c r="N7" s="89">
        <v>8</v>
      </c>
      <c r="O7" s="90">
        <v>0</v>
      </c>
      <c r="P7" s="91">
        <f>N7+O7</f>
        <v>8</v>
      </c>
      <c r="Q7" s="80">
        <f>IFERROR(P7/M7,"-")</f>
        <v>0.068965517241379</v>
      </c>
      <c r="R7" s="79">
        <v>1</v>
      </c>
      <c r="S7" s="79">
        <v>2</v>
      </c>
      <c r="T7" s="80">
        <f>IFERROR(R7/(P7),"-")</f>
        <v>0.125</v>
      </c>
      <c r="U7" s="186"/>
      <c r="V7" s="82">
        <v>1</v>
      </c>
      <c r="W7" s="80">
        <f>IF(P7=0,"-",V7/P7)</f>
        <v>0.125</v>
      </c>
      <c r="X7" s="185">
        <v>4000</v>
      </c>
      <c r="Y7" s="186">
        <f>IFERROR(X7/P7,"-")</f>
        <v>500</v>
      </c>
      <c r="Z7" s="186">
        <f>IFERROR(X7/V7,"-")</f>
        <v>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0.75</v>
      </c>
      <c r="BP7" s="119">
        <v>1</v>
      </c>
      <c r="BQ7" s="120">
        <f>IFERROR(BP7/BN7,"-")</f>
        <v>0.16666666666667</v>
      </c>
      <c r="BR7" s="121">
        <v>4000</v>
      </c>
      <c r="BS7" s="122">
        <f>IFERROR(BR7/BN7,"-")</f>
        <v>666.66666666667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4000</v>
      </c>
      <c r="CQ7" s="139">
        <v>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</v>
      </c>
      <c r="L8" s="79">
        <v>0</v>
      </c>
      <c r="M8" s="79">
        <v>20</v>
      </c>
      <c r="N8" s="89">
        <v>2</v>
      </c>
      <c r="O8" s="90">
        <v>0</v>
      </c>
      <c r="P8" s="91">
        <f>N8+O8</f>
        <v>2</v>
      </c>
      <c r="Q8" s="80">
        <f>IFERROR(P8/M8,"-")</f>
        <v>0.1</v>
      </c>
      <c r="R8" s="79">
        <v>1</v>
      </c>
      <c r="S8" s="79">
        <v>1</v>
      </c>
      <c r="T8" s="80">
        <f>IFERROR(R8/(P8),"-")</f>
        <v>0.5</v>
      </c>
      <c r="U8" s="186"/>
      <c r="V8" s="82">
        <v>1</v>
      </c>
      <c r="W8" s="80">
        <f>IF(P8=0,"-",V8/P8)</f>
        <v>0.5</v>
      </c>
      <c r="X8" s="185">
        <v>440500</v>
      </c>
      <c r="Y8" s="186">
        <f>IFERROR(X8/P8,"-")</f>
        <v>220250</v>
      </c>
      <c r="Z8" s="186">
        <f>IFERROR(X8/V8,"-")</f>
        <v>440500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>
        <v>1</v>
      </c>
      <c r="BQ8" s="120">
        <f>IFERROR(BP8/BN8,"-")</f>
        <v>1</v>
      </c>
      <c r="BR8" s="121">
        <v>440500</v>
      </c>
      <c r="BS8" s="122">
        <f>IFERROR(BR8/BN8,"-")</f>
        <v>440500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440500</v>
      </c>
      <c r="CQ8" s="139">
        <v>440500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2</v>
      </c>
      <c r="L9" s="79">
        <v>0</v>
      </c>
      <c r="M9" s="79">
        <v>18</v>
      </c>
      <c r="N9" s="89">
        <v>2</v>
      </c>
      <c r="O9" s="90">
        <v>0</v>
      </c>
      <c r="P9" s="91">
        <f>N9+O9</f>
        <v>2</v>
      </c>
      <c r="Q9" s="80">
        <f>IFERROR(P9/M9,"-")</f>
        <v>0.11111111111111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154</v>
      </c>
      <c r="L10" s="79">
        <v>116</v>
      </c>
      <c r="M10" s="79">
        <v>36</v>
      </c>
      <c r="N10" s="89">
        <v>39</v>
      </c>
      <c r="O10" s="90">
        <v>1</v>
      </c>
      <c r="P10" s="91">
        <f>N10+O10</f>
        <v>40</v>
      </c>
      <c r="Q10" s="80">
        <f>IFERROR(P10/M10,"-")</f>
        <v>1.1111111111111</v>
      </c>
      <c r="R10" s="79">
        <v>5</v>
      </c>
      <c r="S10" s="79">
        <v>6</v>
      </c>
      <c r="T10" s="80">
        <f>IFERROR(R10/(P10),"-")</f>
        <v>0.125</v>
      </c>
      <c r="U10" s="186"/>
      <c r="V10" s="82">
        <v>8</v>
      </c>
      <c r="W10" s="80">
        <f>IF(P10=0,"-",V10/P10)</f>
        <v>0.2</v>
      </c>
      <c r="X10" s="185">
        <v>1910000</v>
      </c>
      <c r="Y10" s="186">
        <f>IFERROR(X10/P10,"-")</f>
        <v>47750</v>
      </c>
      <c r="Z10" s="186">
        <f>IFERROR(X10/V10,"-")</f>
        <v>238750</v>
      </c>
      <c r="AA10" s="180"/>
      <c r="AB10" s="83"/>
      <c r="AC10" s="77"/>
      <c r="AD10" s="92">
        <v>1</v>
      </c>
      <c r="AE10" s="93">
        <f>IF(P10=0,"",IF(AD10=0,"",(AD10/P10)))</f>
        <v>0.025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11</v>
      </c>
      <c r="BF10" s="111">
        <f>IF(P10=0,"",IF(BE10=0,"",(BE10/P10)))</f>
        <v>0.275</v>
      </c>
      <c r="BG10" s="110">
        <v>1</v>
      </c>
      <c r="BH10" s="112">
        <f>IFERROR(BG10/BE10,"-")</f>
        <v>0.090909090909091</v>
      </c>
      <c r="BI10" s="113">
        <v>114000</v>
      </c>
      <c r="BJ10" s="114">
        <f>IFERROR(BI10/BE10,"-")</f>
        <v>10363.636363636</v>
      </c>
      <c r="BK10" s="115"/>
      <c r="BL10" s="115"/>
      <c r="BM10" s="115">
        <v>1</v>
      </c>
      <c r="BN10" s="117">
        <v>13</v>
      </c>
      <c r="BO10" s="118">
        <f>IF(P10=0,"",IF(BN10=0,"",(BN10/P10)))</f>
        <v>0.325</v>
      </c>
      <c r="BP10" s="119">
        <v>1</v>
      </c>
      <c r="BQ10" s="120">
        <f>IFERROR(BP10/BN10,"-")</f>
        <v>0.076923076923077</v>
      </c>
      <c r="BR10" s="121">
        <v>14000</v>
      </c>
      <c r="BS10" s="122">
        <f>IFERROR(BR10/BN10,"-")</f>
        <v>1076.9230769231</v>
      </c>
      <c r="BT10" s="123"/>
      <c r="BU10" s="123"/>
      <c r="BV10" s="123">
        <v>1</v>
      </c>
      <c r="BW10" s="124">
        <v>11</v>
      </c>
      <c r="BX10" s="125">
        <f>IF(P10=0,"",IF(BW10=0,"",(BW10/P10)))</f>
        <v>0.275</v>
      </c>
      <c r="BY10" s="126">
        <v>4</v>
      </c>
      <c r="BZ10" s="127">
        <f>IFERROR(BY10/BW10,"-")</f>
        <v>0.36363636363636</v>
      </c>
      <c r="CA10" s="128">
        <v>1612000</v>
      </c>
      <c r="CB10" s="129">
        <f>IFERROR(CA10/BW10,"-")</f>
        <v>146545.45454545</v>
      </c>
      <c r="CC10" s="130"/>
      <c r="CD10" s="130">
        <v>1</v>
      </c>
      <c r="CE10" s="130">
        <v>3</v>
      </c>
      <c r="CF10" s="131">
        <v>3</v>
      </c>
      <c r="CG10" s="132">
        <f>IF(P10=0,"",IF(CF10=0,"",(CF10/P10)))</f>
        <v>0.075</v>
      </c>
      <c r="CH10" s="133">
        <v>2</v>
      </c>
      <c r="CI10" s="134">
        <f>IFERROR(CH10/CF10,"-")</f>
        <v>0.66666666666667</v>
      </c>
      <c r="CJ10" s="135">
        <v>170000</v>
      </c>
      <c r="CK10" s="136">
        <f>IFERROR(CJ10/CF10,"-")</f>
        <v>56666.666666667</v>
      </c>
      <c r="CL10" s="137">
        <v>1</v>
      </c>
      <c r="CM10" s="137"/>
      <c r="CN10" s="137">
        <v>1</v>
      </c>
      <c r="CO10" s="138">
        <v>8</v>
      </c>
      <c r="CP10" s="139">
        <v>1910000</v>
      </c>
      <c r="CQ10" s="139">
        <v>1405000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0.12426900584795</v>
      </c>
      <c r="B11" s="189" t="s">
        <v>80</v>
      </c>
      <c r="C11" s="189"/>
      <c r="D11" s="189" t="s">
        <v>81</v>
      </c>
      <c r="E11" s="189" t="s">
        <v>81</v>
      </c>
      <c r="F11" s="189" t="s">
        <v>65</v>
      </c>
      <c r="G11" s="88" t="s">
        <v>82</v>
      </c>
      <c r="H11" s="88" t="s">
        <v>67</v>
      </c>
      <c r="I11" s="190" t="s">
        <v>83</v>
      </c>
      <c r="J11" s="180">
        <v>684000</v>
      </c>
      <c r="K11" s="79">
        <v>11</v>
      </c>
      <c r="L11" s="79">
        <v>0</v>
      </c>
      <c r="M11" s="79">
        <v>52</v>
      </c>
      <c r="N11" s="89">
        <v>7</v>
      </c>
      <c r="O11" s="90">
        <v>0</v>
      </c>
      <c r="P11" s="91">
        <f>N11+O11</f>
        <v>7</v>
      </c>
      <c r="Q11" s="80">
        <f>IFERROR(P11/M11,"-")</f>
        <v>0.13461538461538</v>
      </c>
      <c r="R11" s="79">
        <v>0</v>
      </c>
      <c r="S11" s="79">
        <v>1</v>
      </c>
      <c r="T11" s="80">
        <f>IFERROR(R11/(P11),"-")</f>
        <v>0</v>
      </c>
      <c r="U11" s="186">
        <f>IFERROR(J11/SUM(N11:O16),"-")</f>
        <v>32571.428571429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-599000</v>
      </c>
      <c r="AB11" s="83">
        <f>SUM(X11:X16)/SUM(J11:J16)</f>
        <v>0.12426900584795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0.42857142857143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0.42857142857143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81</v>
      </c>
      <c r="E12" s="189" t="s">
        <v>81</v>
      </c>
      <c r="F12" s="189" t="s">
        <v>78</v>
      </c>
      <c r="G12" s="88"/>
      <c r="H12" s="88"/>
      <c r="I12" s="88"/>
      <c r="J12" s="180"/>
      <c r="K12" s="79">
        <v>18</v>
      </c>
      <c r="L12" s="79">
        <v>17</v>
      </c>
      <c r="M12" s="79">
        <v>0</v>
      </c>
      <c r="N12" s="89">
        <v>4</v>
      </c>
      <c r="O12" s="90">
        <v>0</v>
      </c>
      <c r="P12" s="91">
        <f>N12+O12</f>
        <v>4</v>
      </c>
      <c r="Q12" s="80" t="str">
        <f>IFERROR(P12/M12,"-")</f>
        <v>-</v>
      </c>
      <c r="R12" s="79">
        <v>0</v>
      </c>
      <c r="S12" s="79">
        <v>2</v>
      </c>
      <c r="T12" s="80">
        <f>IFERROR(R12/(P12),"-")</f>
        <v>0</v>
      </c>
      <c r="U12" s="186"/>
      <c r="V12" s="82">
        <v>2</v>
      </c>
      <c r="W12" s="80">
        <f>IF(P12=0,"-",V12/P12)</f>
        <v>0.5</v>
      </c>
      <c r="X12" s="185">
        <v>5000</v>
      </c>
      <c r="Y12" s="186">
        <f>IFERROR(X12/P12,"-")</f>
        <v>1250</v>
      </c>
      <c r="Z12" s="186">
        <f>IFERROR(X12/V12,"-")</f>
        <v>2500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0.75</v>
      </c>
      <c r="BG12" s="110">
        <v>1</v>
      </c>
      <c r="BH12" s="112">
        <f>IFERROR(BG12/BE12,"-")</f>
        <v>0.33333333333333</v>
      </c>
      <c r="BI12" s="113">
        <v>4000</v>
      </c>
      <c r="BJ12" s="114">
        <f>IFERROR(BI12/BE12,"-")</f>
        <v>1333.3333333333</v>
      </c>
      <c r="BK12" s="115"/>
      <c r="BL12" s="115">
        <v>1</v>
      </c>
      <c r="BM12" s="115"/>
      <c r="BN12" s="117">
        <v>1</v>
      </c>
      <c r="BO12" s="118">
        <f>IF(P12=0,"",IF(BN12=0,"",(BN12/P12)))</f>
        <v>0.25</v>
      </c>
      <c r="BP12" s="119">
        <v>1</v>
      </c>
      <c r="BQ12" s="120">
        <f>IFERROR(BP12/BN12,"-")</f>
        <v>1</v>
      </c>
      <c r="BR12" s="121">
        <v>1000</v>
      </c>
      <c r="BS12" s="122">
        <f>IFERROR(BR12/BN12,"-")</f>
        <v>1000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5000</v>
      </c>
      <c r="CQ12" s="139">
        <v>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86</v>
      </c>
      <c r="E13" s="189" t="s">
        <v>87</v>
      </c>
      <c r="F13" s="189" t="s">
        <v>65</v>
      </c>
      <c r="G13" s="88" t="s">
        <v>88</v>
      </c>
      <c r="H13" s="88" t="s">
        <v>89</v>
      </c>
      <c r="I13" s="88" t="s">
        <v>90</v>
      </c>
      <c r="J13" s="180"/>
      <c r="K13" s="79">
        <v>0</v>
      </c>
      <c r="L13" s="79">
        <v>0</v>
      </c>
      <c r="M13" s="79">
        <v>13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86</v>
      </c>
      <c r="E14" s="189" t="s">
        <v>87</v>
      </c>
      <c r="F14" s="189" t="s">
        <v>78</v>
      </c>
      <c r="G14" s="88"/>
      <c r="H14" s="88"/>
      <c r="I14" s="88"/>
      <c r="J14" s="180"/>
      <c r="K14" s="79">
        <v>16</v>
      </c>
      <c r="L14" s="79">
        <v>9</v>
      </c>
      <c r="M14" s="79">
        <v>0</v>
      </c>
      <c r="N14" s="89">
        <v>2</v>
      </c>
      <c r="O14" s="90">
        <v>0</v>
      </c>
      <c r="P14" s="91">
        <f>N14+O14</f>
        <v>2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93</v>
      </c>
      <c r="E15" s="189" t="s">
        <v>87</v>
      </c>
      <c r="F15" s="189" t="s">
        <v>65</v>
      </c>
      <c r="G15" s="88" t="s">
        <v>88</v>
      </c>
      <c r="H15" s="88" t="s">
        <v>89</v>
      </c>
      <c r="I15" s="190" t="s">
        <v>83</v>
      </c>
      <c r="J15" s="180"/>
      <c r="K15" s="79">
        <v>31</v>
      </c>
      <c r="L15" s="79">
        <v>0</v>
      </c>
      <c r="M15" s="79">
        <v>48</v>
      </c>
      <c r="N15" s="89">
        <v>6</v>
      </c>
      <c r="O15" s="90">
        <v>0</v>
      </c>
      <c r="P15" s="91">
        <f>N15+O15</f>
        <v>6</v>
      </c>
      <c r="Q15" s="80">
        <f>IFERROR(P15/M15,"-")</f>
        <v>0.125</v>
      </c>
      <c r="R15" s="79">
        <v>2</v>
      </c>
      <c r="S15" s="79">
        <v>1</v>
      </c>
      <c r="T15" s="80">
        <f>IFERROR(R15/(P15),"-")</f>
        <v>0.33333333333333</v>
      </c>
      <c r="U15" s="186"/>
      <c r="V15" s="82">
        <v>3</v>
      </c>
      <c r="W15" s="80">
        <f>IF(P15=0,"-",V15/P15)</f>
        <v>0.5</v>
      </c>
      <c r="X15" s="185">
        <v>77000</v>
      </c>
      <c r="Y15" s="186">
        <f>IFERROR(X15/P15,"-")</f>
        <v>12833.333333333</v>
      </c>
      <c r="Z15" s="186">
        <f>IFERROR(X15/V15,"-")</f>
        <v>25666.666666667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0.16666666666667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0.16666666666667</v>
      </c>
      <c r="BP15" s="119">
        <v>1</v>
      </c>
      <c r="BQ15" s="120">
        <f>IFERROR(BP15/BN15,"-")</f>
        <v>1</v>
      </c>
      <c r="BR15" s="121">
        <v>5000</v>
      </c>
      <c r="BS15" s="122">
        <f>IFERROR(BR15/BN15,"-")</f>
        <v>5000</v>
      </c>
      <c r="BT15" s="123">
        <v>1</v>
      </c>
      <c r="BU15" s="123"/>
      <c r="BV15" s="123"/>
      <c r="BW15" s="124">
        <v>2</v>
      </c>
      <c r="BX15" s="125">
        <f>IF(P15=0,"",IF(BW15=0,"",(BW15/P15)))</f>
        <v>0.33333333333333</v>
      </c>
      <c r="BY15" s="126">
        <v>2</v>
      </c>
      <c r="BZ15" s="127">
        <f>IFERROR(BY15/BW15,"-")</f>
        <v>1</v>
      </c>
      <c r="CA15" s="128">
        <v>72000</v>
      </c>
      <c r="CB15" s="129">
        <f>IFERROR(CA15/BW15,"-")</f>
        <v>36000</v>
      </c>
      <c r="CC15" s="130">
        <v>1</v>
      </c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77000</v>
      </c>
      <c r="CQ15" s="139">
        <v>71000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93</v>
      </c>
      <c r="E16" s="189" t="s">
        <v>87</v>
      </c>
      <c r="F16" s="189" t="s">
        <v>78</v>
      </c>
      <c r="G16" s="88"/>
      <c r="H16" s="88"/>
      <c r="I16" s="88"/>
      <c r="J16" s="180"/>
      <c r="K16" s="79">
        <v>16</v>
      </c>
      <c r="L16" s="79">
        <v>15</v>
      </c>
      <c r="M16" s="79">
        <v>5</v>
      </c>
      <c r="N16" s="89">
        <v>2</v>
      </c>
      <c r="O16" s="90">
        <v>0</v>
      </c>
      <c r="P16" s="91">
        <f>N16+O16</f>
        <v>2</v>
      </c>
      <c r="Q16" s="80">
        <f>IFERROR(P16/M16,"-")</f>
        <v>0.4</v>
      </c>
      <c r="R16" s="79">
        <v>0</v>
      </c>
      <c r="S16" s="79">
        <v>0</v>
      </c>
      <c r="T16" s="80">
        <f>IFERROR(R16/(P16),"-")</f>
        <v>0</v>
      </c>
      <c r="U16" s="186"/>
      <c r="V16" s="82">
        <v>1</v>
      </c>
      <c r="W16" s="80">
        <f>IF(P16=0,"-",V16/P16)</f>
        <v>0.5</v>
      </c>
      <c r="X16" s="185">
        <v>3000</v>
      </c>
      <c r="Y16" s="186">
        <f>IFERROR(X16/P16,"-")</f>
        <v>1500</v>
      </c>
      <c r="Z16" s="186">
        <f>IFERROR(X16/V16,"-")</f>
        <v>3000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>
        <v>1</v>
      </c>
      <c r="BZ16" s="127">
        <f>IFERROR(BY16/BW16,"-")</f>
        <v>1</v>
      </c>
      <c r="CA16" s="128">
        <v>3000</v>
      </c>
      <c r="CB16" s="129">
        <f>IFERROR(CA16/BW16,"-")</f>
        <v>3000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0.16481481481481</v>
      </c>
      <c r="B17" s="189" t="s">
        <v>95</v>
      </c>
      <c r="C17" s="189"/>
      <c r="D17" s="189" t="s">
        <v>96</v>
      </c>
      <c r="E17" s="189" t="s">
        <v>97</v>
      </c>
      <c r="F17" s="189" t="s">
        <v>65</v>
      </c>
      <c r="G17" s="88" t="s">
        <v>98</v>
      </c>
      <c r="H17" s="88" t="s">
        <v>99</v>
      </c>
      <c r="I17" s="191" t="s">
        <v>100</v>
      </c>
      <c r="J17" s="180">
        <v>1080000</v>
      </c>
      <c r="K17" s="79">
        <v>68</v>
      </c>
      <c r="L17" s="79">
        <v>0</v>
      </c>
      <c r="M17" s="79">
        <v>172</v>
      </c>
      <c r="N17" s="89">
        <v>31</v>
      </c>
      <c r="O17" s="90">
        <v>0</v>
      </c>
      <c r="P17" s="91">
        <f>N17+O17</f>
        <v>31</v>
      </c>
      <c r="Q17" s="80">
        <f>IFERROR(P17/M17,"-")</f>
        <v>0.18023255813953</v>
      </c>
      <c r="R17" s="79">
        <v>1</v>
      </c>
      <c r="S17" s="79">
        <v>16</v>
      </c>
      <c r="T17" s="80">
        <f>IFERROR(R17/(P17),"-")</f>
        <v>0.032258064516129</v>
      </c>
      <c r="U17" s="186">
        <f>IFERROR(J17/SUM(N17:O18),"-")</f>
        <v>21600</v>
      </c>
      <c r="V17" s="82">
        <v>7</v>
      </c>
      <c r="W17" s="80">
        <f>IF(P17=0,"-",V17/P17)</f>
        <v>0.2258064516129</v>
      </c>
      <c r="X17" s="185">
        <v>44000</v>
      </c>
      <c r="Y17" s="186">
        <f>IFERROR(X17/P17,"-")</f>
        <v>1419.3548387097</v>
      </c>
      <c r="Z17" s="186">
        <f>IFERROR(X17/V17,"-")</f>
        <v>6285.7142857143</v>
      </c>
      <c r="AA17" s="180">
        <f>SUM(X17:X18)-SUM(J17:J18)</f>
        <v>-902000</v>
      </c>
      <c r="AB17" s="83">
        <f>SUM(X17:X18)/SUM(J17:J18)</f>
        <v>0.16481481481481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0.032258064516129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0.064516129032258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11</v>
      </c>
      <c r="BF17" s="111">
        <f>IF(P17=0,"",IF(BE17=0,"",(BE17/P17)))</f>
        <v>0.35483870967742</v>
      </c>
      <c r="BG17" s="110">
        <v>1</v>
      </c>
      <c r="BH17" s="112">
        <f>IFERROR(BG17/BE17,"-")</f>
        <v>0.090909090909091</v>
      </c>
      <c r="BI17" s="113">
        <v>10000</v>
      </c>
      <c r="BJ17" s="114">
        <f>IFERROR(BI17/BE17,"-")</f>
        <v>909.09090909091</v>
      </c>
      <c r="BK17" s="115">
        <v>1</v>
      </c>
      <c r="BL17" s="115"/>
      <c r="BM17" s="115"/>
      <c r="BN17" s="117">
        <v>12</v>
      </c>
      <c r="BO17" s="118">
        <f>IF(P17=0,"",IF(BN17=0,"",(BN17/P17)))</f>
        <v>0.38709677419355</v>
      </c>
      <c r="BP17" s="119">
        <v>4</v>
      </c>
      <c r="BQ17" s="120">
        <f>IFERROR(BP17/BN17,"-")</f>
        <v>0.33333333333333</v>
      </c>
      <c r="BR17" s="121">
        <v>26000</v>
      </c>
      <c r="BS17" s="122">
        <f>IFERROR(BR17/BN17,"-")</f>
        <v>2166.6666666667</v>
      </c>
      <c r="BT17" s="123">
        <v>3</v>
      </c>
      <c r="BU17" s="123">
        <v>1</v>
      </c>
      <c r="BV17" s="123"/>
      <c r="BW17" s="124">
        <v>5</v>
      </c>
      <c r="BX17" s="125">
        <f>IF(P17=0,"",IF(BW17=0,"",(BW17/P17)))</f>
        <v>0.16129032258065</v>
      </c>
      <c r="BY17" s="126">
        <v>2</v>
      </c>
      <c r="BZ17" s="127">
        <f>IFERROR(BY17/BW17,"-")</f>
        <v>0.4</v>
      </c>
      <c r="CA17" s="128">
        <v>8000</v>
      </c>
      <c r="CB17" s="129">
        <f>IFERROR(CA17/BW17,"-")</f>
        <v>1600</v>
      </c>
      <c r="CC17" s="130">
        <v>1</v>
      </c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7</v>
      </c>
      <c r="CP17" s="139">
        <v>44000</v>
      </c>
      <c r="CQ17" s="139">
        <v>10000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101</v>
      </c>
      <c r="C18" s="189"/>
      <c r="D18" s="189" t="s">
        <v>96</v>
      </c>
      <c r="E18" s="189" t="s">
        <v>97</v>
      </c>
      <c r="F18" s="189" t="s">
        <v>78</v>
      </c>
      <c r="G18" s="88"/>
      <c r="H18" s="88"/>
      <c r="I18" s="88"/>
      <c r="J18" s="180"/>
      <c r="K18" s="79">
        <v>69</v>
      </c>
      <c r="L18" s="79">
        <v>54</v>
      </c>
      <c r="M18" s="79">
        <v>15</v>
      </c>
      <c r="N18" s="89">
        <v>19</v>
      </c>
      <c r="O18" s="90">
        <v>0</v>
      </c>
      <c r="P18" s="91">
        <f>N18+O18</f>
        <v>19</v>
      </c>
      <c r="Q18" s="80">
        <f>IFERROR(P18/M18,"-")</f>
        <v>1.2666666666667</v>
      </c>
      <c r="R18" s="79">
        <v>1</v>
      </c>
      <c r="S18" s="79">
        <v>5</v>
      </c>
      <c r="T18" s="80">
        <f>IFERROR(R18/(P18),"-")</f>
        <v>0.052631578947368</v>
      </c>
      <c r="U18" s="186"/>
      <c r="V18" s="82">
        <v>7</v>
      </c>
      <c r="W18" s="80">
        <f>IF(P18=0,"-",V18/P18)</f>
        <v>0.36842105263158</v>
      </c>
      <c r="X18" s="185">
        <v>134000</v>
      </c>
      <c r="Y18" s="186">
        <f>IFERROR(X18/P18,"-")</f>
        <v>7052.6315789474</v>
      </c>
      <c r="Z18" s="186">
        <f>IFERROR(X18/V18,"-")</f>
        <v>19142.857142857</v>
      </c>
      <c r="AA18" s="180"/>
      <c r="AB18" s="83"/>
      <c r="AC18" s="77"/>
      <c r="AD18" s="92">
        <v>1</v>
      </c>
      <c r="AE18" s="93">
        <f>IF(P18=0,"",IF(AD18=0,"",(AD18/P18)))</f>
        <v>0.052631578947368</v>
      </c>
      <c r="AF18" s="92">
        <v>1</v>
      </c>
      <c r="AG18" s="94">
        <f>IFERROR(AF18/AD18,"-")</f>
        <v>1</v>
      </c>
      <c r="AH18" s="95">
        <v>58000</v>
      </c>
      <c r="AI18" s="96">
        <f>IFERROR(AH18/AD18,"-")</f>
        <v>58000</v>
      </c>
      <c r="AJ18" s="97"/>
      <c r="AK18" s="97"/>
      <c r="AL18" s="97">
        <v>1</v>
      </c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0.21052631578947</v>
      </c>
      <c r="BG18" s="110">
        <v>2</v>
      </c>
      <c r="BH18" s="112">
        <f>IFERROR(BG18/BE18,"-")</f>
        <v>0.5</v>
      </c>
      <c r="BI18" s="113">
        <v>8000</v>
      </c>
      <c r="BJ18" s="114">
        <f>IFERROR(BI18/BE18,"-")</f>
        <v>2000</v>
      </c>
      <c r="BK18" s="115">
        <v>2</v>
      </c>
      <c r="BL18" s="115"/>
      <c r="BM18" s="115"/>
      <c r="BN18" s="117">
        <v>10</v>
      </c>
      <c r="BO18" s="118">
        <f>IF(P18=0,"",IF(BN18=0,"",(BN18/P18)))</f>
        <v>0.52631578947368</v>
      </c>
      <c r="BP18" s="119">
        <v>3</v>
      </c>
      <c r="BQ18" s="120">
        <f>IFERROR(BP18/BN18,"-")</f>
        <v>0.3</v>
      </c>
      <c r="BR18" s="121">
        <v>37000</v>
      </c>
      <c r="BS18" s="122">
        <f>IFERROR(BR18/BN18,"-")</f>
        <v>3700</v>
      </c>
      <c r="BT18" s="123">
        <v>1</v>
      </c>
      <c r="BU18" s="123">
        <v>1</v>
      </c>
      <c r="BV18" s="123">
        <v>1</v>
      </c>
      <c r="BW18" s="124">
        <v>3</v>
      </c>
      <c r="BX18" s="125">
        <f>IF(P18=0,"",IF(BW18=0,"",(BW18/P18)))</f>
        <v>0.15789473684211</v>
      </c>
      <c r="BY18" s="126">
        <v>1</v>
      </c>
      <c r="BZ18" s="127">
        <f>IFERROR(BY18/BW18,"-")</f>
        <v>0.33333333333333</v>
      </c>
      <c r="CA18" s="128">
        <v>31000</v>
      </c>
      <c r="CB18" s="129">
        <f>IFERROR(CA18/BW18,"-")</f>
        <v>10333.333333333</v>
      </c>
      <c r="CC18" s="130"/>
      <c r="CD18" s="130"/>
      <c r="CE18" s="130">
        <v>1</v>
      </c>
      <c r="CF18" s="131">
        <v>1</v>
      </c>
      <c r="CG18" s="132">
        <f>IF(P18=0,"",IF(CF18=0,"",(CF18/P18)))</f>
        <v>0.052631578947368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7</v>
      </c>
      <c r="CP18" s="139">
        <v>134000</v>
      </c>
      <c r="CQ18" s="139">
        <v>58000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0.1171875</v>
      </c>
      <c r="B19" s="189" t="s">
        <v>102</v>
      </c>
      <c r="C19" s="189"/>
      <c r="D19" s="189" t="s">
        <v>96</v>
      </c>
      <c r="E19" s="189" t="s">
        <v>97</v>
      </c>
      <c r="F19" s="189" t="s">
        <v>65</v>
      </c>
      <c r="G19" s="88" t="s">
        <v>103</v>
      </c>
      <c r="H19" s="88" t="s">
        <v>99</v>
      </c>
      <c r="I19" s="191" t="s">
        <v>104</v>
      </c>
      <c r="J19" s="180">
        <v>384000</v>
      </c>
      <c r="K19" s="79">
        <v>21</v>
      </c>
      <c r="L19" s="79">
        <v>0</v>
      </c>
      <c r="M19" s="79">
        <v>74</v>
      </c>
      <c r="N19" s="89">
        <v>13</v>
      </c>
      <c r="O19" s="90">
        <v>1</v>
      </c>
      <c r="P19" s="91">
        <f>N19+O19</f>
        <v>14</v>
      </c>
      <c r="Q19" s="80">
        <f>IFERROR(P19/M19,"-")</f>
        <v>0.18918918918919</v>
      </c>
      <c r="R19" s="79">
        <v>0</v>
      </c>
      <c r="S19" s="79">
        <v>8</v>
      </c>
      <c r="T19" s="80">
        <f>IFERROR(R19/(P19),"-")</f>
        <v>0</v>
      </c>
      <c r="U19" s="186">
        <f>IFERROR(J19/SUM(N19:O20),"-")</f>
        <v>12387.096774194</v>
      </c>
      <c r="V19" s="82">
        <v>1</v>
      </c>
      <c r="W19" s="80">
        <f>IF(P19=0,"-",V19/P19)</f>
        <v>0.071428571428571</v>
      </c>
      <c r="X19" s="185">
        <v>9000</v>
      </c>
      <c r="Y19" s="186">
        <f>IFERROR(X19/P19,"-")</f>
        <v>642.85714285714</v>
      </c>
      <c r="Z19" s="186">
        <f>IFERROR(X19/V19,"-")</f>
        <v>9000</v>
      </c>
      <c r="AA19" s="180">
        <f>SUM(X19:X20)-SUM(J19:J20)</f>
        <v>-339000</v>
      </c>
      <c r="AB19" s="83">
        <f>SUM(X19:X20)/SUM(J19:J20)</f>
        <v>0.1171875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2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5</v>
      </c>
      <c r="BF19" s="111">
        <f>IF(P19=0,"",IF(BE19=0,"",(BE19/P19)))</f>
        <v>0.35714285714286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5</v>
      </c>
      <c r="BO19" s="118">
        <f>IF(P19=0,"",IF(BN19=0,"",(BN19/P19)))</f>
        <v>0.35714285714286</v>
      </c>
      <c r="BP19" s="119">
        <v>1</v>
      </c>
      <c r="BQ19" s="120">
        <f>IFERROR(BP19/BN19,"-")</f>
        <v>0.2</v>
      </c>
      <c r="BR19" s="121">
        <v>9000</v>
      </c>
      <c r="BS19" s="122">
        <f>IFERROR(BR19/BN19,"-")</f>
        <v>1800</v>
      </c>
      <c r="BT19" s="123"/>
      <c r="BU19" s="123"/>
      <c r="BV19" s="123">
        <v>1</v>
      </c>
      <c r="BW19" s="124">
        <v>2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9000</v>
      </c>
      <c r="CQ19" s="139">
        <v>9000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105</v>
      </c>
      <c r="C20" s="189"/>
      <c r="D20" s="189" t="s">
        <v>96</v>
      </c>
      <c r="E20" s="189" t="s">
        <v>97</v>
      </c>
      <c r="F20" s="189" t="s">
        <v>78</v>
      </c>
      <c r="G20" s="88"/>
      <c r="H20" s="88"/>
      <c r="I20" s="88"/>
      <c r="J20" s="180"/>
      <c r="K20" s="79">
        <v>49</v>
      </c>
      <c r="L20" s="79">
        <v>36</v>
      </c>
      <c r="M20" s="79">
        <v>11</v>
      </c>
      <c r="N20" s="89">
        <v>17</v>
      </c>
      <c r="O20" s="90">
        <v>0</v>
      </c>
      <c r="P20" s="91">
        <f>N20+O20</f>
        <v>17</v>
      </c>
      <c r="Q20" s="80">
        <f>IFERROR(P20/M20,"-")</f>
        <v>1.5454545454545</v>
      </c>
      <c r="R20" s="79">
        <v>2</v>
      </c>
      <c r="S20" s="79">
        <v>4</v>
      </c>
      <c r="T20" s="80">
        <f>IFERROR(R20/(P20),"-")</f>
        <v>0.11764705882353</v>
      </c>
      <c r="U20" s="186"/>
      <c r="V20" s="82">
        <v>4</v>
      </c>
      <c r="W20" s="80">
        <f>IF(P20=0,"-",V20/P20)</f>
        <v>0.23529411764706</v>
      </c>
      <c r="X20" s="185">
        <v>36000</v>
      </c>
      <c r="Y20" s="186">
        <f>IFERROR(X20/P20,"-")</f>
        <v>2117.6470588235</v>
      </c>
      <c r="Z20" s="186">
        <f>IFERROR(X20/V20,"-")</f>
        <v>9000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0.17647058823529</v>
      </c>
      <c r="BG20" s="110">
        <v>1</v>
      </c>
      <c r="BH20" s="112">
        <f>IFERROR(BG20/BE20,"-")</f>
        <v>0.33333333333333</v>
      </c>
      <c r="BI20" s="113">
        <v>2000</v>
      </c>
      <c r="BJ20" s="114">
        <f>IFERROR(BI20/BE20,"-")</f>
        <v>666.66666666667</v>
      </c>
      <c r="BK20" s="115">
        <v>1</v>
      </c>
      <c r="BL20" s="115"/>
      <c r="BM20" s="115"/>
      <c r="BN20" s="117">
        <v>5</v>
      </c>
      <c r="BO20" s="118">
        <f>IF(P20=0,"",IF(BN20=0,"",(BN20/P20)))</f>
        <v>0.29411764705882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8</v>
      </c>
      <c r="BX20" s="125">
        <f>IF(P20=0,"",IF(BW20=0,"",(BW20/P20)))</f>
        <v>0.47058823529412</v>
      </c>
      <c r="BY20" s="126">
        <v>2</v>
      </c>
      <c r="BZ20" s="127">
        <f>IFERROR(BY20/BW20,"-")</f>
        <v>0.25</v>
      </c>
      <c r="CA20" s="128">
        <v>20000</v>
      </c>
      <c r="CB20" s="129">
        <f>IFERROR(CA20/BW20,"-")</f>
        <v>2500</v>
      </c>
      <c r="CC20" s="130">
        <v>1</v>
      </c>
      <c r="CD20" s="130"/>
      <c r="CE20" s="130">
        <v>1</v>
      </c>
      <c r="CF20" s="131">
        <v>1</v>
      </c>
      <c r="CG20" s="132">
        <f>IF(P20=0,"",IF(CF20=0,"",(CF20/P20)))</f>
        <v>0.058823529411765</v>
      </c>
      <c r="CH20" s="133">
        <v>1</v>
      </c>
      <c r="CI20" s="134">
        <f>IFERROR(CH20/CF20,"-")</f>
        <v>1</v>
      </c>
      <c r="CJ20" s="135">
        <v>14000</v>
      </c>
      <c r="CK20" s="136">
        <f>IFERROR(CJ20/CF20,"-")</f>
        <v>14000</v>
      </c>
      <c r="CL20" s="137"/>
      <c r="CM20" s="137"/>
      <c r="CN20" s="137">
        <v>1</v>
      </c>
      <c r="CO20" s="138">
        <v>4</v>
      </c>
      <c r="CP20" s="139">
        <v>36000</v>
      </c>
      <c r="CQ20" s="139">
        <v>15000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0.18333333333333</v>
      </c>
      <c r="B21" s="189" t="s">
        <v>106</v>
      </c>
      <c r="C21" s="189"/>
      <c r="D21" s="189" t="s">
        <v>107</v>
      </c>
      <c r="E21" s="189" t="s">
        <v>64</v>
      </c>
      <c r="F21" s="189" t="s">
        <v>65</v>
      </c>
      <c r="G21" s="88" t="s">
        <v>108</v>
      </c>
      <c r="H21" s="88" t="s">
        <v>67</v>
      </c>
      <c r="I21" s="191" t="s">
        <v>109</v>
      </c>
      <c r="J21" s="180">
        <v>480000</v>
      </c>
      <c r="K21" s="79">
        <v>30</v>
      </c>
      <c r="L21" s="79">
        <v>0</v>
      </c>
      <c r="M21" s="79">
        <v>132</v>
      </c>
      <c r="N21" s="89">
        <v>12</v>
      </c>
      <c r="O21" s="90">
        <v>0</v>
      </c>
      <c r="P21" s="91">
        <f>N21+O21</f>
        <v>12</v>
      </c>
      <c r="Q21" s="80">
        <f>IFERROR(P21/M21,"-")</f>
        <v>0.090909090909091</v>
      </c>
      <c r="R21" s="79">
        <v>1</v>
      </c>
      <c r="S21" s="79">
        <v>4</v>
      </c>
      <c r="T21" s="80">
        <f>IFERROR(R21/(P21),"-")</f>
        <v>0.083333333333333</v>
      </c>
      <c r="U21" s="186">
        <f>IFERROR(J21/SUM(N21:O22),"-")</f>
        <v>32000</v>
      </c>
      <c r="V21" s="82">
        <v>3</v>
      </c>
      <c r="W21" s="80">
        <f>IF(P21=0,"-",V21/P21)</f>
        <v>0.25</v>
      </c>
      <c r="X21" s="185">
        <v>28000</v>
      </c>
      <c r="Y21" s="186">
        <f>IFERROR(X21/P21,"-")</f>
        <v>2333.3333333333</v>
      </c>
      <c r="Z21" s="186">
        <f>IFERROR(X21/V21,"-")</f>
        <v>9333.3333333333</v>
      </c>
      <c r="AA21" s="180">
        <f>SUM(X21:X22)-SUM(J21:J22)</f>
        <v>-392000</v>
      </c>
      <c r="AB21" s="83">
        <f>SUM(X21:X22)/SUM(J21:J22)</f>
        <v>0.18333333333333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0.083333333333333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4</v>
      </c>
      <c r="BF21" s="111">
        <f>IF(P21=0,"",IF(BE21=0,"",(BE21/P21)))</f>
        <v>0.33333333333333</v>
      </c>
      <c r="BG21" s="110">
        <v>1</v>
      </c>
      <c r="BH21" s="112">
        <f>IFERROR(BG21/BE21,"-")</f>
        <v>0.25</v>
      </c>
      <c r="BI21" s="113">
        <v>1000</v>
      </c>
      <c r="BJ21" s="114">
        <f>IFERROR(BI21/BE21,"-")</f>
        <v>250</v>
      </c>
      <c r="BK21" s="115">
        <v>1</v>
      </c>
      <c r="BL21" s="115"/>
      <c r="BM21" s="115"/>
      <c r="BN21" s="117">
        <v>6</v>
      </c>
      <c r="BO21" s="118">
        <f>IF(P21=0,"",IF(BN21=0,"",(BN21/P21)))</f>
        <v>0.5</v>
      </c>
      <c r="BP21" s="119">
        <v>1</v>
      </c>
      <c r="BQ21" s="120">
        <f>IFERROR(BP21/BN21,"-")</f>
        <v>0.16666666666667</v>
      </c>
      <c r="BR21" s="121">
        <v>3000</v>
      </c>
      <c r="BS21" s="122">
        <f>IFERROR(BR21/BN21,"-")</f>
        <v>500</v>
      </c>
      <c r="BT21" s="123">
        <v>1</v>
      </c>
      <c r="BU21" s="123"/>
      <c r="BV21" s="123"/>
      <c r="BW21" s="124">
        <v>1</v>
      </c>
      <c r="BX21" s="125">
        <f>IF(P21=0,"",IF(BW21=0,"",(BW21/P21)))</f>
        <v>0.083333333333333</v>
      </c>
      <c r="BY21" s="126">
        <v>1</v>
      </c>
      <c r="BZ21" s="127">
        <f>IFERROR(BY21/BW21,"-")</f>
        <v>1</v>
      </c>
      <c r="CA21" s="128">
        <v>24000</v>
      </c>
      <c r="CB21" s="129">
        <f>IFERROR(CA21/BW21,"-")</f>
        <v>24000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3</v>
      </c>
      <c r="CP21" s="139">
        <v>28000</v>
      </c>
      <c r="CQ21" s="139">
        <v>24000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110</v>
      </c>
      <c r="C22" s="189"/>
      <c r="D22" s="189" t="s">
        <v>107</v>
      </c>
      <c r="E22" s="189" t="s">
        <v>64</v>
      </c>
      <c r="F22" s="189" t="s">
        <v>78</v>
      </c>
      <c r="G22" s="88"/>
      <c r="H22" s="88"/>
      <c r="I22" s="88"/>
      <c r="J22" s="180"/>
      <c r="K22" s="79">
        <v>32</v>
      </c>
      <c r="L22" s="79">
        <v>27</v>
      </c>
      <c r="M22" s="79">
        <v>0</v>
      </c>
      <c r="N22" s="89">
        <v>3</v>
      </c>
      <c r="O22" s="90">
        <v>0</v>
      </c>
      <c r="P22" s="91">
        <f>N22+O22</f>
        <v>3</v>
      </c>
      <c r="Q22" s="80" t="str">
        <f>IFERROR(P22/M22,"-")</f>
        <v>-</v>
      </c>
      <c r="R22" s="79">
        <v>0</v>
      </c>
      <c r="S22" s="79">
        <v>1</v>
      </c>
      <c r="T22" s="80">
        <f>IFERROR(R22/(P22),"-")</f>
        <v>0</v>
      </c>
      <c r="U22" s="186"/>
      <c r="V22" s="82">
        <v>1</v>
      </c>
      <c r="W22" s="80">
        <f>IF(P22=0,"-",V22/P22)</f>
        <v>0.33333333333333</v>
      </c>
      <c r="X22" s="185">
        <v>60000</v>
      </c>
      <c r="Y22" s="186">
        <f>IFERROR(X22/P22,"-")</f>
        <v>20000</v>
      </c>
      <c r="Z22" s="186">
        <f>IFERROR(X22/V22,"-")</f>
        <v>60000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0.33333333333333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0.66666666666667</v>
      </c>
      <c r="BP22" s="119">
        <v>1</v>
      </c>
      <c r="BQ22" s="120">
        <f>IFERROR(BP22/BN22,"-")</f>
        <v>0.5</v>
      </c>
      <c r="BR22" s="121">
        <v>60000</v>
      </c>
      <c r="BS22" s="122">
        <f>IFERROR(BR22/BN22,"-")</f>
        <v>30000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60000</v>
      </c>
      <c r="CQ22" s="139">
        <v>60000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3.6104166666667</v>
      </c>
      <c r="B23" s="189" t="s">
        <v>111</v>
      </c>
      <c r="C23" s="189"/>
      <c r="D23" s="189" t="s">
        <v>112</v>
      </c>
      <c r="E23" s="189" t="s">
        <v>113</v>
      </c>
      <c r="F23" s="189" t="s">
        <v>65</v>
      </c>
      <c r="G23" s="88" t="s">
        <v>70</v>
      </c>
      <c r="H23" s="88" t="s">
        <v>114</v>
      </c>
      <c r="I23" s="88" t="s">
        <v>115</v>
      </c>
      <c r="J23" s="180">
        <v>480000</v>
      </c>
      <c r="K23" s="79">
        <v>25</v>
      </c>
      <c r="L23" s="79">
        <v>0</v>
      </c>
      <c r="M23" s="79">
        <v>123</v>
      </c>
      <c r="N23" s="89">
        <v>9</v>
      </c>
      <c r="O23" s="90">
        <v>0</v>
      </c>
      <c r="P23" s="91">
        <f>N23+O23</f>
        <v>9</v>
      </c>
      <c r="Q23" s="80">
        <f>IFERROR(P23/M23,"-")</f>
        <v>0.073170731707317</v>
      </c>
      <c r="R23" s="79">
        <v>0</v>
      </c>
      <c r="S23" s="79">
        <v>5</v>
      </c>
      <c r="T23" s="80">
        <f>IFERROR(R23/(P23),"-")</f>
        <v>0</v>
      </c>
      <c r="U23" s="186">
        <f>IFERROR(J23/SUM(N23:O27),"-")</f>
        <v>7384.6153846154</v>
      </c>
      <c r="V23" s="82">
        <v>4</v>
      </c>
      <c r="W23" s="80">
        <f>IF(P23=0,"-",V23/P23)</f>
        <v>0.44444444444444</v>
      </c>
      <c r="X23" s="185">
        <v>18000</v>
      </c>
      <c r="Y23" s="186">
        <f>IFERROR(X23/P23,"-")</f>
        <v>2000</v>
      </c>
      <c r="Z23" s="186">
        <f>IFERROR(X23/V23,"-")</f>
        <v>4500</v>
      </c>
      <c r="AA23" s="180">
        <f>SUM(X23:X27)-SUM(J23:J27)</f>
        <v>1253000</v>
      </c>
      <c r="AB23" s="83">
        <f>SUM(X23:X27)/SUM(J23:J27)</f>
        <v>3.6104166666667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0.11111111111111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5</v>
      </c>
      <c r="BF23" s="111">
        <f>IF(P23=0,"",IF(BE23=0,"",(BE23/P23)))</f>
        <v>0.55555555555556</v>
      </c>
      <c r="BG23" s="110">
        <v>3</v>
      </c>
      <c r="BH23" s="112">
        <f>IFERROR(BG23/BE23,"-")</f>
        <v>0.6</v>
      </c>
      <c r="BI23" s="113">
        <v>13000</v>
      </c>
      <c r="BJ23" s="114">
        <f>IFERROR(BI23/BE23,"-")</f>
        <v>2600</v>
      </c>
      <c r="BK23" s="115">
        <v>2</v>
      </c>
      <c r="BL23" s="115"/>
      <c r="BM23" s="115">
        <v>1</v>
      </c>
      <c r="BN23" s="117">
        <v>2</v>
      </c>
      <c r="BO23" s="118">
        <f>IF(P23=0,"",IF(BN23=0,"",(BN23/P23)))</f>
        <v>0.22222222222222</v>
      </c>
      <c r="BP23" s="119">
        <v>1</v>
      </c>
      <c r="BQ23" s="120">
        <f>IFERROR(BP23/BN23,"-")</f>
        <v>0.5</v>
      </c>
      <c r="BR23" s="121">
        <v>5000</v>
      </c>
      <c r="BS23" s="122">
        <f>IFERROR(BR23/BN23,"-")</f>
        <v>2500</v>
      </c>
      <c r="BT23" s="123">
        <v>1</v>
      </c>
      <c r="BU23" s="123"/>
      <c r="BV23" s="123"/>
      <c r="BW23" s="124">
        <v>1</v>
      </c>
      <c r="BX23" s="125">
        <f>IF(P23=0,"",IF(BW23=0,"",(BW23/P23)))</f>
        <v>0.11111111111111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4</v>
      </c>
      <c r="CP23" s="139">
        <v>18000</v>
      </c>
      <c r="CQ23" s="139">
        <v>7000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117</v>
      </c>
      <c r="E24" s="189" t="s">
        <v>118</v>
      </c>
      <c r="F24" s="189" t="s">
        <v>65</v>
      </c>
      <c r="G24" s="88"/>
      <c r="H24" s="88" t="s">
        <v>114</v>
      </c>
      <c r="I24" s="88"/>
      <c r="J24" s="180"/>
      <c r="K24" s="79">
        <v>7</v>
      </c>
      <c r="L24" s="79">
        <v>0</v>
      </c>
      <c r="M24" s="79">
        <v>61</v>
      </c>
      <c r="N24" s="89">
        <v>4</v>
      </c>
      <c r="O24" s="90">
        <v>0</v>
      </c>
      <c r="P24" s="91">
        <f>N24+O24</f>
        <v>4</v>
      </c>
      <c r="Q24" s="80">
        <f>IFERROR(P24/M24,"-")</f>
        <v>0.065573770491803</v>
      </c>
      <c r="R24" s="79">
        <v>0</v>
      </c>
      <c r="S24" s="79">
        <v>3</v>
      </c>
      <c r="T24" s="80">
        <f>IFERROR(R24/(P24),"-")</f>
        <v>0</v>
      </c>
      <c r="U24" s="186"/>
      <c r="V24" s="82">
        <v>2</v>
      </c>
      <c r="W24" s="80">
        <f>IF(P24=0,"-",V24/P24)</f>
        <v>0.5</v>
      </c>
      <c r="X24" s="185">
        <v>40000</v>
      </c>
      <c r="Y24" s="186">
        <f>IFERROR(X24/P24,"-")</f>
        <v>10000</v>
      </c>
      <c r="Z24" s="186">
        <f>IFERROR(X24/V24,"-")</f>
        <v>20000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0.75</v>
      </c>
      <c r="BP24" s="119">
        <v>2</v>
      </c>
      <c r="BQ24" s="120">
        <f>IFERROR(BP24/BN24,"-")</f>
        <v>0.66666666666667</v>
      </c>
      <c r="BR24" s="121">
        <v>40000</v>
      </c>
      <c r="BS24" s="122">
        <f>IFERROR(BR24/BN24,"-")</f>
        <v>13333.333333333</v>
      </c>
      <c r="BT24" s="123">
        <v>1</v>
      </c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40000</v>
      </c>
      <c r="CQ24" s="139">
        <v>35000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119</v>
      </c>
      <c r="C25" s="189"/>
      <c r="D25" s="189" t="s">
        <v>120</v>
      </c>
      <c r="E25" s="189" t="s">
        <v>121</v>
      </c>
      <c r="F25" s="189" t="s">
        <v>65</v>
      </c>
      <c r="G25" s="88"/>
      <c r="H25" s="88" t="s">
        <v>114</v>
      </c>
      <c r="I25" s="88"/>
      <c r="J25" s="180"/>
      <c r="K25" s="79">
        <v>14</v>
      </c>
      <c r="L25" s="79">
        <v>0</v>
      </c>
      <c r="M25" s="79">
        <v>65</v>
      </c>
      <c r="N25" s="89">
        <v>6</v>
      </c>
      <c r="O25" s="90">
        <v>0</v>
      </c>
      <c r="P25" s="91">
        <f>N25+O25</f>
        <v>6</v>
      </c>
      <c r="Q25" s="80">
        <f>IFERROR(P25/M25,"-")</f>
        <v>0.092307692307692</v>
      </c>
      <c r="R25" s="79">
        <v>0</v>
      </c>
      <c r="S25" s="79">
        <v>1</v>
      </c>
      <c r="T25" s="80">
        <f>IFERROR(R25/(P25),"-")</f>
        <v>0</v>
      </c>
      <c r="U25" s="186"/>
      <c r="V25" s="82">
        <v>1</v>
      </c>
      <c r="W25" s="80">
        <f>IF(P25=0,"-",V25/P25)</f>
        <v>0.16666666666667</v>
      </c>
      <c r="X25" s="185">
        <v>5000</v>
      </c>
      <c r="Y25" s="186">
        <f>IFERROR(X25/P25,"-")</f>
        <v>833.33333333333</v>
      </c>
      <c r="Z25" s="186">
        <f>IFERROR(X25/V25,"-")</f>
        <v>5000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0.33333333333333</v>
      </c>
      <c r="BY25" s="126">
        <v>1</v>
      </c>
      <c r="BZ25" s="127">
        <f>IFERROR(BY25/BW25,"-")</f>
        <v>0.5</v>
      </c>
      <c r="CA25" s="128">
        <v>5000</v>
      </c>
      <c r="CB25" s="129">
        <f>IFERROR(CA25/BW25,"-")</f>
        <v>2500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122</v>
      </c>
      <c r="C26" s="189"/>
      <c r="D26" s="189" t="s">
        <v>123</v>
      </c>
      <c r="E26" s="189" t="s">
        <v>124</v>
      </c>
      <c r="F26" s="189" t="s">
        <v>65</v>
      </c>
      <c r="G26" s="88"/>
      <c r="H26" s="88" t="s">
        <v>114</v>
      </c>
      <c r="I26" s="88"/>
      <c r="J26" s="180"/>
      <c r="K26" s="79">
        <v>8</v>
      </c>
      <c r="L26" s="79">
        <v>0</v>
      </c>
      <c r="M26" s="79">
        <v>81</v>
      </c>
      <c r="N26" s="89">
        <v>5</v>
      </c>
      <c r="O26" s="90">
        <v>0</v>
      </c>
      <c r="P26" s="91">
        <f>N26+O26</f>
        <v>5</v>
      </c>
      <c r="Q26" s="80">
        <f>IFERROR(P26/M26,"-")</f>
        <v>0.061728395061728</v>
      </c>
      <c r="R26" s="79">
        <v>0</v>
      </c>
      <c r="S26" s="79">
        <v>3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0.6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125</v>
      </c>
      <c r="C27" s="189"/>
      <c r="D27" s="189" t="s">
        <v>126</v>
      </c>
      <c r="E27" s="189" t="s">
        <v>126</v>
      </c>
      <c r="F27" s="189" t="s">
        <v>78</v>
      </c>
      <c r="G27" s="88"/>
      <c r="H27" s="88"/>
      <c r="I27" s="88"/>
      <c r="J27" s="180"/>
      <c r="K27" s="79">
        <v>208</v>
      </c>
      <c r="L27" s="79">
        <v>126</v>
      </c>
      <c r="M27" s="79">
        <v>32</v>
      </c>
      <c r="N27" s="89">
        <v>41</v>
      </c>
      <c r="O27" s="90">
        <v>0</v>
      </c>
      <c r="P27" s="91">
        <f>N27+O27</f>
        <v>41</v>
      </c>
      <c r="Q27" s="80">
        <f>IFERROR(P27/M27,"-")</f>
        <v>1.28125</v>
      </c>
      <c r="R27" s="79">
        <v>4</v>
      </c>
      <c r="S27" s="79">
        <v>15</v>
      </c>
      <c r="T27" s="80">
        <f>IFERROR(R27/(P27),"-")</f>
        <v>0.097560975609756</v>
      </c>
      <c r="U27" s="186"/>
      <c r="V27" s="82">
        <v>17</v>
      </c>
      <c r="W27" s="80">
        <f>IF(P27=0,"-",V27/P27)</f>
        <v>0.41463414634146</v>
      </c>
      <c r="X27" s="185">
        <v>1670000</v>
      </c>
      <c r="Y27" s="186">
        <f>IFERROR(X27/P27,"-")</f>
        <v>40731.707317073</v>
      </c>
      <c r="Z27" s="186">
        <f>IFERROR(X27/V27,"-")</f>
        <v>98235.294117647</v>
      </c>
      <c r="AA27" s="180"/>
      <c r="AB27" s="83"/>
      <c r="AC27" s="77"/>
      <c r="AD27" s="92">
        <v>1</v>
      </c>
      <c r="AE27" s="93">
        <f>IF(P27=0,"",IF(AD27=0,"",(AD27/P27)))</f>
        <v>0.024390243902439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0.024390243902439</v>
      </c>
      <c r="AX27" s="104">
        <v>1</v>
      </c>
      <c r="AY27" s="106">
        <f>IFERROR(AX27/AV27,"-")</f>
        <v>1</v>
      </c>
      <c r="AZ27" s="107">
        <v>8000</v>
      </c>
      <c r="BA27" s="108">
        <f>IFERROR(AZ27/AV27,"-")</f>
        <v>8000</v>
      </c>
      <c r="BB27" s="109"/>
      <c r="BC27" s="109">
        <v>1</v>
      </c>
      <c r="BD27" s="109"/>
      <c r="BE27" s="110">
        <v>6</v>
      </c>
      <c r="BF27" s="111">
        <f>IF(P27=0,"",IF(BE27=0,"",(BE27/P27)))</f>
        <v>0.14634146341463</v>
      </c>
      <c r="BG27" s="110">
        <v>1</v>
      </c>
      <c r="BH27" s="112">
        <f>IFERROR(BG27/BE27,"-")</f>
        <v>0.16666666666667</v>
      </c>
      <c r="BI27" s="113">
        <v>2000</v>
      </c>
      <c r="BJ27" s="114">
        <f>IFERROR(BI27/BE27,"-")</f>
        <v>333.33333333333</v>
      </c>
      <c r="BK27" s="115">
        <v>1</v>
      </c>
      <c r="BL27" s="115"/>
      <c r="BM27" s="115"/>
      <c r="BN27" s="117">
        <v>9</v>
      </c>
      <c r="BO27" s="118">
        <f>IF(P27=0,"",IF(BN27=0,"",(BN27/P27)))</f>
        <v>0.21951219512195</v>
      </c>
      <c r="BP27" s="119">
        <v>4</v>
      </c>
      <c r="BQ27" s="120">
        <f>IFERROR(BP27/BN27,"-")</f>
        <v>0.44444444444444</v>
      </c>
      <c r="BR27" s="121">
        <v>528000</v>
      </c>
      <c r="BS27" s="122">
        <f>IFERROR(BR27/BN27,"-")</f>
        <v>58666.666666667</v>
      </c>
      <c r="BT27" s="123">
        <v>2</v>
      </c>
      <c r="BU27" s="123"/>
      <c r="BV27" s="123">
        <v>2</v>
      </c>
      <c r="BW27" s="124">
        <v>22</v>
      </c>
      <c r="BX27" s="125">
        <f>IF(P27=0,"",IF(BW27=0,"",(BW27/P27)))</f>
        <v>0.53658536585366</v>
      </c>
      <c r="BY27" s="126">
        <v>11</v>
      </c>
      <c r="BZ27" s="127">
        <f>IFERROR(BY27/BW27,"-")</f>
        <v>0.5</v>
      </c>
      <c r="CA27" s="128">
        <v>1132000</v>
      </c>
      <c r="CB27" s="129">
        <f>IFERROR(CA27/BW27,"-")</f>
        <v>51454.545454545</v>
      </c>
      <c r="CC27" s="130">
        <v>2</v>
      </c>
      <c r="CD27" s="130">
        <v>2</v>
      </c>
      <c r="CE27" s="130">
        <v>7</v>
      </c>
      <c r="CF27" s="131">
        <v>2</v>
      </c>
      <c r="CG27" s="132">
        <f>IF(P27=0,"",IF(CF27=0,"",(CF27/P27)))</f>
        <v>0.048780487804878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17</v>
      </c>
      <c r="CP27" s="139">
        <v>1670000</v>
      </c>
      <c r="CQ27" s="139">
        <v>788000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0.9025641025641</v>
      </c>
      <c r="B28" s="189" t="s">
        <v>127</v>
      </c>
      <c r="C28" s="189"/>
      <c r="D28" s="189" t="s">
        <v>112</v>
      </c>
      <c r="E28" s="189" t="s">
        <v>113</v>
      </c>
      <c r="F28" s="189" t="s">
        <v>65</v>
      </c>
      <c r="G28" s="88" t="s">
        <v>108</v>
      </c>
      <c r="H28" s="88" t="s">
        <v>114</v>
      </c>
      <c r="I28" s="88" t="s">
        <v>115</v>
      </c>
      <c r="J28" s="180">
        <v>390000</v>
      </c>
      <c r="K28" s="79">
        <v>16</v>
      </c>
      <c r="L28" s="79">
        <v>0</v>
      </c>
      <c r="M28" s="79">
        <v>85</v>
      </c>
      <c r="N28" s="89">
        <v>5</v>
      </c>
      <c r="O28" s="90">
        <v>0</v>
      </c>
      <c r="P28" s="91">
        <f>N28+O28</f>
        <v>5</v>
      </c>
      <c r="Q28" s="80">
        <f>IFERROR(P28/M28,"-")</f>
        <v>0.058823529411765</v>
      </c>
      <c r="R28" s="79">
        <v>0</v>
      </c>
      <c r="S28" s="79">
        <v>4</v>
      </c>
      <c r="T28" s="80">
        <f>IFERROR(R28/(P28),"-")</f>
        <v>0</v>
      </c>
      <c r="U28" s="186">
        <f>IFERROR(J28/SUM(N28:O31),"-")</f>
        <v>13928.571428571</v>
      </c>
      <c r="V28" s="82">
        <v>1</v>
      </c>
      <c r="W28" s="80">
        <f>IF(P28=0,"-",V28/P28)</f>
        <v>0.2</v>
      </c>
      <c r="X28" s="185">
        <v>3000</v>
      </c>
      <c r="Y28" s="186">
        <f>IFERROR(X28/P28,"-")</f>
        <v>600</v>
      </c>
      <c r="Z28" s="186">
        <f>IFERROR(X28/V28,"-")</f>
        <v>3000</v>
      </c>
      <c r="AA28" s="180">
        <f>SUM(X28:X31)-SUM(J28:J31)</f>
        <v>-38000</v>
      </c>
      <c r="AB28" s="83">
        <f>SUM(X28:X31)/SUM(J28:J31)</f>
        <v>0.9025641025641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0.6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0.2</v>
      </c>
      <c r="CH28" s="133">
        <v>1</v>
      </c>
      <c r="CI28" s="134">
        <f>IFERROR(CH28/CF28,"-")</f>
        <v>1</v>
      </c>
      <c r="CJ28" s="135">
        <v>3000</v>
      </c>
      <c r="CK28" s="136">
        <f>IFERROR(CJ28/CF28,"-")</f>
        <v>3000</v>
      </c>
      <c r="CL28" s="137">
        <v>1</v>
      </c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128</v>
      </c>
      <c r="C29" s="189"/>
      <c r="D29" s="189" t="s">
        <v>129</v>
      </c>
      <c r="E29" s="189" t="s">
        <v>118</v>
      </c>
      <c r="F29" s="189" t="s">
        <v>65</v>
      </c>
      <c r="G29" s="88" t="s">
        <v>108</v>
      </c>
      <c r="H29" s="88" t="s">
        <v>130</v>
      </c>
      <c r="I29" s="88"/>
      <c r="J29" s="180"/>
      <c r="K29" s="79">
        <v>26</v>
      </c>
      <c r="L29" s="79">
        <v>0</v>
      </c>
      <c r="M29" s="79">
        <v>80</v>
      </c>
      <c r="N29" s="89">
        <v>4</v>
      </c>
      <c r="O29" s="90">
        <v>0</v>
      </c>
      <c r="P29" s="91">
        <f>N29+O29</f>
        <v>4</v>
      </c>
      <c r="Q29" s="80">
        <f>IFERROR(P29/M29,"-")</f>
        <v>0.05</v>
      </c>
      <c r="R29" s="79">
        <v>0</v>
      </c>
      <c r="S29" s="79">
        <v>3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131</v>
      </c>
      <c r="C30" s="189"/>
      <c r="D30" s="189" t="s">
        <v>120</v>
      </c>
      <c r="E30" s="189" t="s">
        <v>121</v>
      </c>
      <c r="F30" s="189" t="s">
        <v>65</v>
      </c>
      <c r="G30" s="88" t="s">
        <v>108</v>
      </c>
      <c r="H30" s="88" t="s">
        <v>132</v>
      </c>
      <c r="I30" s="88"/>
      <c r="J30" s="180"/>
      <c r="K30" s="79">
        <v>4</v>
      </c>
      <c r="L30" s="79">
        <v>0</v>
      </c>
      <c r="M30" s="79">
        <v>29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/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133</v>
      </c>
      <c r="C31" s="189"/>
      <c r="D31" s="189" t="s">
        <v>126</v>
      </c>
      <c r="E31" s="189" t="s">
        <v>126</v>
      </c>
      <c r="F31" s="189" t="s">
        <v>78</v>
      </c>
      <c r="G31" s="88"/>
      <c r="H31" s="88"/>
      <c r="I31" s="88"/>
      <c r="J31" s="180"/>
      <c r="K31" s="79">
        <v>165</v>
      </c>
      <c r="L31" s="79">
        <v>75</v>
      </c>
      <c r="M31" s="79">
        <v>41</v>
      </c>
      <c r="N31" s="89">
        <v>18</v>
      </c>
      <c r="O31" s="90">
        <v>1</v>
      </c>
      <c r="P31" s="91">
        <f>N31+O31</f>
        <v>19</v>
      </c>
      <c r="Q31" s="80">
        <f>IFERROR(P31/M31,"-")</f>
        <v>0.46341463414634</v>
      </c>
      <c r="R31" s="79">
        <v>5</v>
      </c>
      <c r="S31" s="79">
        <v>5</v>
      </c>
      <c r="T31" s="80">
        <f>IFERROR(R31/(P31),"-")</f>
        <v>0.26315789473684</v>
      </c>
      <c r="U31" s="186"/>
      <c r="V31" s="82">
        <v>5</v>
      </c>
      <c r="W31" s="80">
        <f>IF(P31=0,"-",V31/P31)</f>
        <v>0.26315789473684</v>
      </c>
      <c r="X31" s="185">
        <v>349000</v>
      </c>
      <c r="Y31" s="186">
        <f>IFERROR(X31/P31,"-")</f>
        <v>18368.421052632</v>
      </c>
      <c r="Z31" s="186">
        <f>IFERROR(X31/V31,"-")</f>
        <v>69800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0.10526315789474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10</v>
      </c>
      <c r="BO31" s="118">
        <f>IF(P31=0,"",IF(BN31=0,"",(BN31/P31)))</f>
        <v>0.52631578947368</v>
      </c>
      <c r="BP31" s="119">
        <v>1</v>
      </c>
      <c r="BQ31" s="120">
        <f>IFERROR(BP31/BN31,"-")</f>
        <v>0.1</v>
      </c>
      <c r="BR31" s="121">
        <v>276000</v>
      </c>
      <c r="BS31" s="122">
        <f>IFERROR(BR31/BN31,"-")</f>
        <v>27600</v>
      </c>
      <c r="BT31" s="123"/>
      <c r="BU31" s="123"/>
      <c r="BV31" s="123">
        <v>1</v>
      </c>
      <c r="BW31" s="124">
        <v>6</v>
      </c>
      <c r="BX31" s="125">
        <f>IF(P31=0,"",IF(BW31=0,"",(BW31/P31)))</f>
        <v>0.31578947368421</v>
      </c>
      <c r="BY31" s="126">
        <v>4</v>
      </c>
      <c r="BZ31" s="127">
        <f>IFERROR(BY31/BW31,"-")</f>
        <v>0.66666666666667</v>
      </c>
      <c r="CA31" s="128">
        <v>73000</v>
      </c>
      <c r="CB31" s="129">
        <f>IFERROR(CA31/BW31,"-")</f>
        <v>12166.666666667</v>
      </c>
      <c r="CC31" s="130"/>
      <c r="CD31" s="130">
        <v>1</v>
      </c>
      <c r="CE31" s="130">
        <v>3</v>
      </c>
      <c r="CF31" s="131">
        <v>1</v>
      </c>
      <c r="CG31" s="132">
        <f>IF(P31=0,"",IF(CF31=0,"",(CF31/P31)))</f>
        <v>0.052631578947368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5</v>
      </c>
      <c r="CP31" s="139">
        <v>349000</v>
      </c>
      <c r="CQ31" s="139">
        <v>276000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1.1574074074074</v>
      </c>
      <c r="B32" s="189" t="s">
        <v>134</v>
      </c>
      <c r="C32" s="189"/>
      <c r="D32" s="189" t="s">
        <v>135</v>
      </c>
      <c r="E32" s="189" t="s">
        <v>136</v>
      </c>
      <c r="F32" s="189" t="s">
        <v>65</v>
      </c>
      <c r="G32" s="88" t="s">
        <v>137</v>
      </c>
      <c r="H32" s="88" t="s">
        <v>89</v>
      </c>
      <c r="I32" s="88" t="s">
        <v>138</v>
      </c>
      <c r="J32" s="180">
        <v>108000</v>
      </c>
      <c r="K32" s="79">
        <v>15</v>
      </c>
      <c r="L32" s="79">
        <v>0</v>
      </c>
      <c r="M32" s="79">
        <v>68</v>
      </c>
      <c r="N32" s="89">
        <v>5</v>
      </c>
      <c r="O32" s="90">
        <v>0</v>
      </c>
      <c r="P32" s="91">
        <f>N32+O32</f>
        <v>5</v>
      </c>
      <c r="Q32" s="80">
        <f>IFERROR(P32/M32,"-")</f>
        <v>0.073529411764706</v>
      </c>
      <c r="R32" s="79">
        <v>1</v>
      </c>
      <c r="S32" s="79">
        <v>2</v>
      </c>
      <c r="T32" s="80">
        <f>IFERROR(R32/(P32),"-")</f>
        <v>0.2</v>
      </c>
      <c r="U32" s="186">
        <f>IFERROR(J32/SUM(N32:O33),"-")</f>
        <v>6352.9411764706</v>
      </c>
      <c r="V32" s="82">
        <v>1</v>
      </c>
      <c r="W32" s="80">
        <f>IF(P32=0,"-",V32/P32)</f>
        <v>0.2</v>
      </c>
      <c r="X32" s="185">
        <v>120000</v>
      </c>
      <c r="Y32" s="186">
        <f>IFERROR(X32/P32,"-")</f>
        <v>24000</v>
      </c>
      <c r="Z32" s="186">
        <f>IFERROR(X32/V32,"-")</f>
        <v>120000</v>
      </c>
      <c r="AA32" s="180">
        <f>SUM(X32:X33)-SUM(J32:J33)</f>
        <v>17000</v>
      </c>
      <c r="AB32" s="83">
        <f>SUM(X32:X33)/SUM(J32:J33)</f>
        <v>1.1574074074074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>
        <v>1</v>
      </c>
      <c r="BQ32" s="120">
        <f>IFERROR(BP32/BN32,"-")</f>
        <v>0.5</v>
      </c>
      <c r="BR32" s="121">
        <v>120000</v>
      </c>
      <c r="BS32" s="122">
        <f>IFERROR(BR32/BN32,"-")</f>
        <v>60000</v>
      </c>
      <c r="BT32" s="123"/>
      <c r="BU32" s="123"/>
      <c r="BV32" s="123">
        <v>1</v>
      </c>
      <c r="BW32" s="124">
        <v>2</v>
      </c>
      <c r="BX32" s="125">
        <f>IF(P32=0,"",IF(BW32=0,"",(BW32/P32)))</f>
        <v>0.4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120000</v>
      </c>
      <c r="CQ32" s="139">
        <v>120000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189" t="s">
        <v>139</v>
      </c>
      <c r="C33" s="189"/>
      <c r="D33" s="189" t="s">
        <v>135</v>
      </c>
      <c r="E33" s="189" t="s">
        <v>136</v>
      </c>
      <c r="F33" s="189" t="s">
        <v>78</v>
      </c>
      <c r="G33" s="88"/>
      <c r="H33" s="88"/>
      <c r="I33" s="88"/>
      <c r="J33" s="180"/>
      <c r="K33" s="79">
        <v>65</v>
      </c>
      <c r="L33" s="79">
        <v>23</v>
      </c>
      <c r="M33" s="79">
        <v>12</v>
      </c>
      <c r="N33" s="89">
        <v>12</v>
      </c>
      <c r="O33" s="90">
        <v>0</v>
      </c>
      <c r="P33" s="91">
        <f>N33+O33</f>
        <v>12</v>
      </c>
      <c r="Q33" s="80">
        <f>IFERROR(P33/M33,"-")</f>
        <v>1</v>
      </c>
      <c r="R33" s="79">
        <v>3</v>
      </c>
      <c r="S33" s="79">
        <v>0</v>
      </c>
      <c r="T33" s="80">
        <f>IFERROR(R33/(P33),"-")</f>
        <v>0.25</v>
      </c>
      <c r="U33" s="186"/>
      <c r="V33" s="82">
        <v>2</v>
      </c>
      <c r="W33" s="80">
        <f>IF(P33=0,"-",V33/P33)</f>
        <v>0.16666666666667</v>
      </c>
      <c r="X33" s="185">
        <v>5000</v>
      </c>
      <c r="Y33" s="186">
        <f>IFERROR(X33/P33,"-")</f>
        <v>416.66666666667</v>
      </c>
      <c r="Z33" s="186">
        <f>IFERROR(X33/V33,"-")</f>
        <v>2500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0.083333333333333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3</v>
      </c>
      <c r="AW33" s="105">
        <f>IF(P33=0,"",IF(AV33=0,"",(AV33/P33)))</f>
        <v>0.25</v>
      </c>
      <c r="AX33" s="104">
        <v>2</v>
      </c>
      <c r="AY33" s="106">
        <f>IFERROR(AX33/AV33,"-")</f>
        <v>0.66666666666667</v>
      </c>
      <c r="AZ33" s="107">
        <v>5000</v>
      </c>
      <c r="BA33" s="108">
        <f>IFERROR(AZ33/AV33,"-")</f>
        <v>1666.6666666667</v>
      </c>
      <c r="BB33" s="109">
        <v>2</v>
      </c>
      <c r="BC33" s="109"/>
      <c r="BD33" s="109"/>
      <c r="BE33" s="110">
        <v>3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0.083333333333333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5000</v>
      </c>
      <c r="CQ33" s="139">
        <v>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2.7083333333333</v>
      </c>
      <c r="B34" s="189" t="s">
        <v>140</v>
      </c>
      <c r="C34" s="189"/>
      <c r="D34" s="189" t="s">
        <v>141</v>
      </c>
      <c r="E34" s="189" t="s">
        <v>142</v>
      </c>
      <c r="F34" s="189" t="s">
        <v>65</v>
      </c>
      <c r="G34" s="88" t="s">
        <v>66</v>
      </c>
      <c r="H34" s="88" t="s">
        <v>89</v>
      </c>
      <c r="I34" s="88" t="s">
        <v>143</v>
      </c>
      <c r="J34" s="180">
        <v>144000</v>
      </c>
      <c r="K34" s="79">
        <v>8</v>
      </c>
      <c r="L34" s="79">
        <v>0</v>
      </c>
      <c r="M34" s="79">
        <v>47</v>
      </c>
      <c r="N34" s="89">
        <v>4</v>
      </c>
      <c r="O34" s="90">
        <v>0</v>
      </c>
      <c r="P34" s="91">
        <f>N34+O34</f>
        <v>4</v>
      </c>
      <c r="Q34" s="80">
        <f>IFERROR(P34/M34,"-")</f>
        <v>0.085106382978723</v>
      </c>
      <c r="R34" s="79">
        <v>0</v>
      </c>
      <c r="S34" s="79">
        <v>2</v>
      </c>
      <c r="T34" s="80">
        <f>IFERROR(R34/(P34),"-")</f>
        <v>0</v>
      </c>
      <c r="U34" s="186">
        <f>IFERROR(J34/SUM(N34:O35),"-")</f>
        <v>14400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246000</v>
      </c>
      <c r="AB34" s="83">
        <f>SUM(X34:X35)/SUM(J34:J35)</f>
        <v>2.7083333333333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144</v>
      </c>
      <c r="C35" s="189"/>
      <c r="D35" s="189" t="s">
        <v>141</v>
      </c>
      <c r="E35" s="189" t="s">
        <v>142</v>
      </c>
      <c r="F35" s="189" t="s">
        <v>78</v>
      </c>
      <c r="G35" s="88"/>
      <c r="H35" s="88"/>
      <c r="I35" s="88"/>
      <c r="J35" s="180"/>
      <c r="K35" s="79">
        <v>32</v>
      </c>
      <c r="L35" s="79">
        <v>15</v>
      </c>
      <c r="M35" s="79">
        <v>39</v>
      </c>
      <c r="N35" s="89">
        <v>6</v>
      </c>
      <c r="O35" s="90">
        <v>0</v>
      </c>
      <c r="P35" s="91">
        <f>N35+O35</f>
        <v>6</v>
      </c>
      <c r="Q35" s="80">
        <f>IFERROR(P35/M35,"-")</f>
        <v>0.15384615384615</v>
      </c>
      <c r="R35" s="79">
        <v>1</v>
      </c>
      <c r="S35" s="79">
        <v>2</v>
      </c>
      <c r="T35" s="80">
        <f>IFERROR(R35/(P35),"-")</f>
        <v>0.16666666666667</v>
      </c>
      <c r="U35" s="186"/>
      <c r="V35" s="82">
        <v>2</v>
      </c>
      <c r="W35" s="80">
        <f>IF(P35=0,"-",V35/P35)</f>
        <v>0.33333333333333</v>
      </c>
      <c r="X35" s="185">
        <v>390000</v>
      </c>
      <c r="Y35" s="186">
        <f>IFERROR(X35/P35,"-")</f>
        <v>65000</v>
      </c>
      <c r="Z35" s="186">
        <f>IFERROR(X35/V35,"-")</f>
        <v>195000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0.16666666666667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0.16666666666667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0.33333333333333</v>
      </c>
      <c r="BP35" s="119">
        <v>1</v>
      </c>
      <c r="BQ35" s="120">
        <f>IFERROR(BP35/BN35,"-")</f>
        <v>0.5</v>
      </c>
      <c r="BR35" s="121">
        <v>3000</v>
      </c>
      <c r="BS35" s="122">
        <f>IFERROR(BR35/BN35,"-")</f>
        <v>1500</v>
      </c>
      <c r="BT35" s="123">
        <v>1</v>
      </c>
      <c r="BU35" s="123"/>
      <c r="BV35" s="123"/>
      <c r="BW35" s="124">
        <v>2</v>
      </c>
      <c r="BX35" s="125">
        <f>IF(P35=0,"",IF(BW35=0,"",(BW35/P35)))</f>
        <v>0.33333333333333</v>
      </c>
      <c r="BY35" s="126">
        <v>1</v>
      </c>
      <c r="BZ35" s="127">
        <f>IFERROR(BY35/BW35,"-")</f>
        <v>0.5</v>
      </c>
      <c r="CA35" s="128">
        <v>387000</v>
      </c>
      <c r="CB35" s="129">
        <f>IFERROR(CA35/BW35,"-")</f>
        <v>193500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390000</v>
      </c>
      <c r="CQ35" s="139">
        <v>387000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1.3981481481481</v>
      </c>
      <c r="B36" s="189" t="s">
        <v>145</v>
      </c>
      <c r="C36" s="189"/>
      <c r="D36" s="189" t="s">
        <v>135</v>
      </c>
      <c r="E36" s="189" t="s">
        <v>136</v>
      </c>
      <c r="F36" s="189" t="s">
        <v>65</v>
      </c>
      <c r="G36" s="88" t="s">
        <v>146</v>
      </c>
      <c r="H36" s="88" t="s">
        <v>89</v>
      </c>
      <c r="I36" s="88" t="s">
        <v>147</v>
      </c>
      <c r="J36" s="180">
        <v>108000</v>
      </c>
      <c r="K36" s="79">
        <v>10</v>
      </c>
      <c r="L36" s="79">
        <v>0</v>
      </c>
      <c r="M36" s="79">
        <v>37</v>
      </c>
      <c r="N36" s="89">
        <v>4</v>
      </c>
      <c r="O36" s="90">
        <v>0</v>
      </c>
      <c r="P36" s="91">
        <f>N36+O36</f>
        <v>4</v>
      </c>
      <c r="Q36" s="80">
        <f>IFERROR(P36/M36,"-")</f>
        <v>0.10810810810811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18000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43000</v>
      </c>
      <c r="AB36" s="83">
        <f>SUM(X36:X37)/SUM(J36:J37)</f>
        <v>1.3981481481481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148</v>
      </c>
      <c r="C37" s="189"/>
      <c r="D37" s="189" t="s">
        <v>135</v>
      </c>
      <c r="E37" s="189" t="s">
        <v>136</v>
      </c>
      <c r="F37" s="189" t="s">
        <v>78</v>
      </c>
      <c r="G37" s="88"/>
      <c r="H37" s="88"/>
      <c r="I37" s="88"/>
      <c r="J37" s="180"/>
      <c r="K37" s="79">
        <v>18</v>
      </c>
      <c r="L37" s="79">
        <v>17</v>
      </c>
      <c r="M37" s="79">
        <v>2</v>
      </c>
      <c r="N37" s="89">
        <v>2</v>
      </c>
      <c r="O37" s="90">
        <v>0</v>
      </c>
      <c r="P37" s="91">
        <f>N37+O37</f>
        <v>2</v>
      </c>
      <c r="Q37" s="80">
        <f>IFERROR(P37/M37,"-")</f>
        <v>1</v>
      </c>
      <c r="R37" s="79">
        <v>1</v>
      </c>
      <c r="S37" s="79">
        <v>0</v>
      </c>
      <c r="T37" s="80">
        <f>IFERROR(R37/(P37),"-")</f>
        <v>0.5</v>
      </c>
      <c r="U37" s="186"/>
      <c r="V37" s="82">
        <v>1</v>
      </c>
      <c r="W37" s="80">
        <f>IF(P37=0,"-",V37/P37)</f>
        <v>0.5</v>
      </c>
      <c r="X37" s="185">
        <v>151000</v>
      </c>
      <c r="Y37" s="186">
        <f>IFERROR(X37/P37,"-")</f>
        <v>75500</v>
      </c>
      <c r="Z37" s="186">
        <f>IFERROR(X37/V37,"-")</f>
        <v>151000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0.5</v>
      </c>
      <c r="BG37" s="110">
        <v>1</v>
      </c>
      <c r="BH37" s="112">
        <f>IFERROR(BG37/BE37,"-")</f>
        <v>1</v>
      </c>
      <c r="BI37" s="113">
        <v>151000</v>
      </c>
      <c r="BJ37" s="114">
        <f>IFERROR(BI37/BE37,"-")</f>
        <v>151000</v>
      </c>
      <c r="BK37" s="115"/>
      <c r="BL37" s="115"/>
      <c r="BM37" s="115">
        <v>1</v>
      </c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151000</v>
      </c>
      <c r="CQ37" s="139">
        <v>151000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2.5888888888889</v>
      </c>
      <c r="B38" s="189" t="s">
        <v>149</v>
      </c>
      <c r="C38" s="189"/>
      <c r="D38" s="189" t="s">
        <v>141</v>
      </c>
      <c r="E38" s="189" t="s">
        <v>142</v>
      </c>
      <c r="F38" s="189" t="s">
        <v>65</v>
      </c>
      <c r="G38" s="88" t="s">
        <v>70</v>
      </c>
      <c r="H38" s="88" t="s">
        <v>89</v>
      </c>
      <c r="I38" s="190" t="s">
        <v>83</v>
      </c>
      <c r="J38" s="180">
        <v>180000</v>
      </c>
      <c r="K38" s="79">
        <v>13</v>
      </c>
      <c r="L38" s="79">
        <v>0</v>
      </c>
      <c r="M38" s="79">
        <v>67</v>
      </c>
      <c r="N38" s="89">
        <v>4</v>
      </c>
      <c r="O38" s="90">
        <v>0</v>
      </c>
      <c r="P38" s="91">
        <f>N38+O38</f>
        <v>4</v>
      </c>
      <c r="Q38" s="80">
        <f>IFERROR(P38/M38,"-")</f>
        <v>0.059701492537313</v>
      </c>
      <c r="R38" s="79">
        <v>0</v>
      </c>
      <c r="S38" s="79">
        <v>3</v>
      </c>
      <c r="T38" s="80">
        <f>IFERROR(R38/(P38),"-")</f>
        <v>0</v>
      </c>
      <c r="U38" s="186">
        <f>IFERROR(J38/SUM(N38:O39),"-")</f>
        <v>10588.235294118</v>
      </c>
      <c r="V38" s="82">
        <v>1</v>
      </c>
      <c r="W38" s="80">
        <f>IF(P38=0,"-",V38/P38)</f>
        <v>0.25</v>
      </c>
      <c r="X38" s="185">
        <v>3000</v>
      </c>
      <c r="Y38" s="186">
        <f>IFERROR(X38/P38,"-")</f>
        <v>750</v>
      </c>
      <c r="Z38" s="186">
        <f>IFERROR(X38/V38,"-")</f>
        <v>3000</v>
      </c>
      <c r="AA38" s="180">
        <f>SUM(X38:X39)-SUM(J38:J39)</f>
        <v>286000</v>
      </c>
      <c r="AB38" s="83">
        <f>SUM(X38:X39)/SUM(J38:J39)</f>
        <v>2.5888888888889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0.75</v>
      </c>
      <c r="BP38" s="119">
        <v>1</v>
      </c>
      <c r="BQ38" s="120">
        <f>IFERROR(BP38/BN38,"-")</f>
        <v>0.33333333333333</v>
      </c>
      <c r="BR38" s="121">
        <v>3000</v>
      </c>
      <c r="BS38" s="122">
        <f>IFERROR(BR38/BN38,"-")</f>
        <v>1000</v>
      </c>
      <c r="BT38" s="123">
        <v>1</v>
      </c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150</v>
      </c>
      <c r="C39" s="189"/>
      <c r="D39" s="189" t="s">
        <v>141</v>
      </c>
      <c r="E39" s="189" t="s">
        <v>142</v>
      </c>
      <c r="F39" s="189" t="s">
        <v>78</v>
      </c>
      <c r="G39" s="88"/>
      <c r="H39" s="88"/>
      <c r="I39" s="88"/>
      <c r="J39" s="180"/>
      <c r="K39" s="79">
        <v>43</v>
      </c>
      <c r="L39" s="79">
        <v>38</v>
      </c>
      <c r="M39" s="79">
        <v>16</v>
      </c>
      <c r="N39" s="89">
        <v>13</v>
      </c>
      <c r="O39" s="90">
        <v>0</v>
      </c>
      <c r="P39" s="91">
        <f>N39+O39</f>
        <v>13</v>
      </c>
      <c r="Q39" s="80">
        <f>IFERROR(P39/M39,"-")</f>
        <v>0.8125</v>
      </c>
      <c r="R39" s="79">
        <v>2</v>
      </c>
      <c r="S39" s="79">
        <v>3</v>
      </c>
      <c r="T39" s="80">
        <f>IFERROR(R39/(P39),"-")</f>
        <v>0.15384615384615</v>
      </c>
      <c r="U39" s="186"/>
      <c r="V39" s="82">
        <v>2</v>
      </c>
      <c r="W39" s="80">
        <f>IF(P39=0,"-",V39/P39)</f>
        <v>0.15384615384615</v>
      </c>
      <c r="X39" s="185">
        <v>463000</v>
      </c>
      <c r="Y39" s="186">
        <f>IFERROR(X39/P39,"-")</f>
        <v>35615.384615385</v>
      </c>
      <c r="Z39" s="186">
        <f>IFERROR(X39/V39,"-")</f>
        <v>231500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0.076923076923077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3</v>
      </c>
      <c r="BF39" s="111">
        <f>IF(P39=0,"",IF(BE39=0,"",(BE39/P39)))</f>
        <v>0.23076923076923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4</v>
      </c>
      <c r="BO39" s="118">
        <f>IF(P39=0,"",IF(BN39=0,"",(BN39/P39)))</f>
        <v>0.30769230769231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4</v>
      </c>
      <c r="BX39" s="125">
        <f>IF(P39=0,"",IF(BW39=0,"",(BW39/P39)))</f>
        <v>0.30769230769231</v>
      </c>
      <c r="BY39" s="126">
        <v>1</v>
      </c>
      <c r="BZ39" s="127">
        <f>IFERROR(BY39/BW39,"-")</f>
        <v>0.25</v>
      </c>
      <c r="CA39" s="128">
        <v>418000</v>
      </c>
      <c r="CB39" s="129">
        <f>IFERROR(CA39/BW39,"-")</f>
        <v>104500</v>
      </c>
      <c r="CC39" s="130"/>
      <c r="CD39" s="130"/>
      <c r="CE39" s="130">
        <v>1</v>
      </c>
      <c r="CF39" s="131">
        <v>1</v>
      </c>
      <c r="CG39" s="132">
        <f>IF(P39=0,"",IF(CF39=0,"",(CF39/P39)))</f>
        <v>0.076923076923077</v>
      </c>
      <c r="CH39" s="133">
        <v>1</v>
      </c>
      <c r="CI39" s="134">
        <f>IFERROR(CH39/CF39,"-")</f>
        <v>1</v>
      </c>
      <c r="CJ39" s="135">
        <v>45000</v>
      </c>
      <c r="CK39" s="136">
        <f>IFERROR(CJ39/CF39,"-")</f>
        <v>45000</v>
      </c>
      <c r="CL39" s="137"/>
      <c r="CM39" s="137"/>
      <c r="CN39" s="137">
        <v>1</v>
      </c>
      <c r="CO39" s="138">
        <v>2</v>
      </c>
      <c r="CP39" s="139">
        <v>463000</v>
      </c>
      <c r="CQ39" s="139">
        <v>418000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5.5083333333333</v>
      </c>
      <c r="B40" s="189" t="s">
        <v>151</v>
      </c>
      <c r="C40" s="189"/>
      <c r="D40" s="189" t="s">
        <v>152</v>
      </c>
      <c r="E40" s="189" t="s">
        <v>153</v>
      </c>
      <c r="F40" s="189" t="s">
        <v>65</v>
      </c>
      <c r="G40" s="88" t="s">
        <v>154</v>
      </c>
      <c r="H40" s="88" t="s">
        <v>89</v>
      </c>
      <c r="I40" s="88" t="s">
        <v>155</v>
      </c>
      <c r="J40" s="180">
        <v>120000</v>
      </c>
      <c r="K40" s="79">
        <v>15</v>
      </c>
      <c r="L40" s="79">
        <v>0</v>
      </c>
      <c r="M40" s="79">
        <v>46</v>
      </c>
      <c r="N40" s="89">
        <v>3</v>
      </c>
      <c r="O40" s="90">
        <v>0</v>
      </c>
      <c r="P40" s="91">
        <f>N40+O40</f>
        <v>3</v>
      </c>
      <c r="Q40" s="80">
        <f>IFERROR(P40/M40,"-")</f>
        <v>0.065217391304348</v>
      </c>
      <c r="R40" s="79">
        <v>0</v>
      </c>
      <c r="S40" s="79">
        <v>1</v>
      </c>
      <c r="T40" s="80">
        <f>IFERROR(R40/(P40),"-")</f>
        <v>0</v>
      </c>
      <c r="U40" s="186">
        <f>IFERROR(J40/SUM(N40:O41),"-")</f>
        <v>20000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541000</v>
      </c>
      <c r="AB40" s="83">
        <f>SUM(X40:X41)/SUM(J40:J41)</f>
        <v>5.5083333333333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0.33333333333333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156</v>
      </c>
      <c r="C41" s="189"/>
      <c r="D41" s="189" t="s">
        <v>152</v>
      </c>
      <c r="E41" s="189" t="s">
        <v>153</v>
      </c>
      <c r="F41" s="189" t="s">
        <v>78</v>
      </c>
      <c r="G41" s="88"/>
      <c r="H41" s="88"/>
      <c r="I41" s="88"/>
      <c r="J41" s="180"/>
      <c r="K41" s="79">
        <v>20</v>
      </c>
      <c r="L41" s="79">
        <v>15</v>
      </c>
      <c r="M41" s="79">
        <v>1</v>
      </c>
      <c r="N41" s="89">
        <v>3</v>
      </c>
      <c r="O41" s="90">
        <v>0</v>
      </c>
      <c r="P41" s="91">
        <f>N41+O41</f>
        <v>3</v>
      </c>
      <c r="Q41" s="80">
        <f>IFERROR(P41/M41,"-")</f>
        <v>3</v>
      </c>
      <c r="R41" s="79">
        <v>2</v>
      </c>
      <c r="S41" s="79">
        <v>0</v>
      </c>
      <c r="T41" s="80">
        <f>IFERROR(R41/(P41),"-")</f>
        <v>0.66666666666667</v>
      </c>
      <c r="U41" s="186"/>
      <c r="V41" s="82">
        <v>3</v>
      </c>
      <c r="W41" s="80">
        <f>IF(P41=0,"-",V41/P41)</f>
        <v>1</v>
      </c>
      <c r="X41" s="185">
        <v>661000</v>
      </c>
      <c r="Y41" s="186">
        <f>IFERROR(X41/P41,"-")</f>
        <v>220333.33333333</v>
      </c>
      <c r="Z41" s="186">
        <f>IFERROR(X41/V41,"-")</f>
        <v>220333.33333333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2</v>
      </c>
      <c r="BX41" s="125">
        <f>IF(P41=0,"",IF(BW41=0,"",(BW41/P41)))</f>
        <v>0.66666666666667</v>
      </c>
      <c r="BY41" s="126">
        <v>2</v>
      </c>
      <c r="BZ41" s="127">
        <f>IFERROR(BY41/BW41,"-")</f>
        <v>1</v>
      </c>
      <c r="CA41" s="128">
        <v>210000</v>
      </c>
      <c r="CB41" s="129">
        <f>IFERROR(CA41/BW41,"-")</f>
        <v>105000</v>
      </c>
      <c r="CC41" s="130">
        <v>1</v>
      </c>
      <c r="CD41" s="130"/>
      <c r="CE41" s="130">
        <v>1</v>
      </c>
      <c r="CF41" s="131">
        <v>1</v>
      </c>
      <c r="CG41" s="132">
        <f>IF(P41=0,"",IF(CF41=0,"",(CF41/P41)))</f>
        <v>0.33333333333333</v>
      </c>
      <c r="CH41" s="133">
        <v>1</v>
      </c>
      <c r="CI41" s="134">
        <f>IFERROR(CH41/CF41,"-")</f>
        <v>1</v>
      </c>
      <c r="CJ41" s="135">
        <v>471000</v>
      </c>
      <c r="CK41" s="136">
        <f>IFERROR(CJ41/CF41,"-")</f>
        <v>471000</v>
      </c>
      <c r="CL41" s="137"/>
      <c r="CM41" s="137"/>
      <c r="CN41" s="137">
        <v>1</v>
      </c>
      <c r="CO41" s="138">
        <v>3</v>
      </c>
      <c r="CP41" s="139">
        <v>661000</v>
      </c>
      <c r="CQ41" s="139">
        <v>471000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0.041666666666667</v>
      </c>
      <c r="B42" s="189" t="s">
        <v>157</v>
      </c>
      <c r="C42" s="189"/>
      <c r="D42" s="189" t="s">
        <v>63</v>
      </c>
      <c r="E42" s="189" t="s">
        <v>64</v>
      </c>
      <c r="F42" s="189" t="s">
        <v>65</v>
      </c>
      <c r="G42" s="88" t="s">
        <v>154</v>
      </c>
      <c r="H42" s="88" t="s">
        <v>89</v>
      </c>
      <c r="I42" s="88" t="s">
        <v>158</v>
      </c>
      <c r="J42" s="180">
        <v>120000</v>
      </c>
      <c r="K42" s="79">
        <v>10</v>
      </c>
      <c r="L42" s="79">
        <v>0</v>
      </c>
      <c r="M42" s="79">
        <v>26</v>
      </c>
      <c r="N42" s="89">
        <v>3</v>
      </c>
      <c r="O42" s="90">
        <v>0</v>
      </c>
      <c r="P42" s="91">
        <f>N42+O42</f>
        <v>3</v>
      </c>
      <c r="Q42" s="80">
        <f>IFERROR(P42/M42,"-")</f>
        <v>0.11538461538462</v>
      </c>
      <c r="R42" s="79">
        <v>0</v>
      </c>
      <c r="S42" s="79">
        <v>2</v>
      </c>
      <c r="T42" s="80">
        <f>IFERROR(R42/(P42),"-")</f>
        <v>0</v>
      </c>
      <c r="U42" s="186">
        <f>IFERROR(J42/SUM(N42:O43),"-")</f>
        <v>12000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-115000</v>
      </c>
      <c r="AB42" s="83">
        <f>SUM(X42:X43)/SUM(J42:J43)</f>
        <v>0.041666666666667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0.33333333333333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0.33333333333333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159</v>
      </c>
      <c r="C43" s="189"/>
      <c r="D43" s="189" t="s">
        <v>63</v>
      </c>
      <c r="E43" s="189" t="s">
        <v>64</v>
      </c>
      <c r="F43" s="189" t="s">
        <v>78</v>
      </c>
      <c r="G43" s="88"/>
      <c r="H43" s="88"/>
      <c r="I43" s="88"/>
      <c r="J43" s="180"/>
      <c r="K43" s="79">
        <v>41</v>
      </c>
      <c r="L43" s="79">
        <v>33</v>
      </c>
      <c r="M43" s="79">
        <v>4</v>
      </c>
      <c r="N43" s="89">
        <v>7</v>
      </c>
      <c r="O43" s="90">
        <v>0</v>
      </c>
      <c r="P43" s="91">
        <f>N43+O43</f>
        <v>7</v>
      </c>
      <c r="Q43" s="80">
        <f>IFERROR(P43/M43,"-")</f>
        <v>1.75</v>
      </c>
      <c r="R43" s="79">
        <v>1</v>
      </c>
      <c r="S43" s="79">
        <v>1</v>
      </c>
      <c r="T43" s="80">
        <f>IFERROR(R43/(P43),"-")</f>
        <v>0.14285714285714</v>
      </c>
      <c r="U43" s="186"/>
      <c r="V43" s="82">
        <v>1</v>
      </c>
      <c r="W43" s="80">
        <f>IF(P43=0,"-",V43/P43)</f>
        <v>0.14285714285714</v>
      </c>
      <c r="X43" s="185">
        <v>5000</v>
      </c>
      <c r="Y43" s="186">
        <f>IFERROR(X43/P43,"-")</f>
        <v>714.28571428571</v>
      </c>
      <c r="Z43" s="186">
        <f>IFERROR(X43/V43,"-")</f>
        <v>5000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0.14285714285714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0.14285714285714</v>
      </c>
      <c r="BG43" s="110">
        <v>1</v>
      </c>
      <c r="BH43" s="112">
        <f>IFERROR(BG43/BE43,"-")</f>
        <v>1</v>
      </c>
      <c r="BI43" s="113">
        <v>5000</v>
      </c>
      <c r="BJ43" s="114">
        <f>IFERROR(BI43/BE43,"-")</f>
        <v>5000</v>
      </c>
      <c r="BK43" s="115">
        <v>1</v>
      </c>
      <c r="BL43" s="115"/>
      <c r="BM43" s="115"/>
      <c r="BN43" s="117">
        <v>2</v>
      </c>
      <c r="BO43" s="118">
        <f>IF(P43=0,"",IF(BN43=0,"",(BN43/P43)))</f>
        <v>0.28571428571429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3</v>
      </c>
      <c r="BX43" s="125">
        <f>IF(P43=0,"",IF(BW43=0,"",(BW43/P43)))</f>
        <v>0.42857142857143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5000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0.15833333333333</v>
      </c>
      <c r="B44" s="189" t="s">
        <v>160</v>
      </c>
      <c r="C44" s="189"/>
      <c r="D44" s="189" t="s">
        <v>141</v>
      </c>
      <c r="E44" s="189" t="s">
        <v>161</v>
      </c>
      <c r="F44" s="189" t="s">
        <v>65</v>
      </c>
      <c r="G44" s="88" t="s">
        <v>154</v>
      </c>
      <c r="H44" s="88" t="s">
        <v>89</v>
      </c>
      <c r="I44" s="88" t="s">
        <v>90</v>
      </c>
      <c r="J44" s="180">
        <v>120000</v>
      </c>
      <c r="K44" s="79">
        <v>7</v>
      </c>
      <c r="L44" s="79">
        <v>0</v>
      </c>
      <c r="M44" s="79">
        <v>34</v>
      </c>
      <c r="N44" s="89">
        <v>3</v>
      </c>
      <c r="O44" s="90">
        <v>0</v>
      </c>
      <c r="P44" s="91">
        <f>N44+O44</f>
        <v>3</v>
      </c>
      <c r="Q44" s="80">
        <f>IFERROR(P44/M44,"-")</f>
        <v>0.088235294117647</v>
      </c>
      <c r="R44" s="79">
        <v>0</v>
      </c>
      <c r="S44" s="79">
        <v>2</v>
      </c>
      <c r="T44" s="80">
        <f>IFERROR(R44/(P44),"-")</f>
        <v>0</v>
      </c>
      <c r="U44" s="186">
        <f>IFERROR(J44/SUM(N44:O45),"-")</f>
        <v>12000</v>
      </c>
      <c r="V44" s="82">
        <v>1</v>
      </c>
      <c r="W44" s="80">
        <f>IF(P44=0,"-",V44/P44)</f>
        <v>0.33333333333333</v>
      </c>
      <c r="X44" s="185">
        <v>3000</v>
      </c>
      <c r="Y44" s="186">
        <f>IFERROR(X44/P44,"-")</f>
        <v>1000</v>
      </c>
      <c r="Z44" s="186">
        <f>IFERROR(X44/V44,"-")</f>
        <v>3000</v>
      </c>
      <c r="AA44" s="180">
        <f>SUM(X44:X45)-SUM(J44:J45)</f>
        <v>-101000</v>
      </c>
      <c r="AB44" s="83">
        <f>SUM(X44:X45)/SUM(J44:J45)</f>
        <v>0.15833333333333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0.33333333333333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0.33333333333333</v>
      </c>
      <c r="BP44" s="119">
        <v>1</v>
      </c>
      <c r="BQ44" s="120">
        <f>IFERROR(BP44/BN44,"-")</f>
        <v>1</v>
      </c>
      <c r="BR44" s="121">
        <v>3000</v>
      </c>
      <c r="BS44" s="122">
        <f>IFERROR(BR44/BN44,"-")</f>
        <v>3000</v>
      </c>
      <c r="BT44" s="123">
        <v>1</v>
      </c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162</v>
      </c>
      <c r="C45" s="189"/>
      <c r="D45" s="189" t="s">
        <v>141</v>
      </c>
      <c r="E45" s="189" t="s">
        <v>161</v>
      </c>
      <c r="F45" s="189" t="s">
        <v>78</v>
      </c>
      <c r="G45" s="88"/>
      <c r="H45" s="88"/>
      <c r="I45" s="88"/>
      <c r="J45" s="180"/>
      <c r="K45" s="79">
        <v>38</v>
      </c>
      <c r="L45" s="79">
        <v>27</v>
      </c>
      <c r="M45" s="79">
        <v>4</v>
      </c>
      <c r="N45" s="89">
        <v>7</v>
      </c>
      <c r="O45" s="90">
        <v>0</v>
      </c>
      <c r="P45" s="91">
        <f>N45+O45</f>
        <v>7</v>
      </c>
      <c r="Q45" s="80">
        <f>IFERROR(P45/M45,"-")</f>
        <v>1.75</v>
      </c>
      <c r="R45" s="79">
        <v>2</v>
      </c>
      <c r="S45" s="79">
        <v>2</v>
      </c>
      <c r="T45" s="80">
        <f>IFERROR(R45/(P45),"-")</f>
        <v>0.28571428571429</v>
      </c>
      <c r="U45" s="186"/>
      <c r="V45" s="82">
        <v>3</v>
      </c>
      <c r="W45" s="80">
        <f>IF(P45=0,"-",V45/P45)</f>
        <v>0.42857142857143</v>
      </c>
      <c r="X45" s="185">
        <v>16000</v>
      </c>
      <c r="Y45" s="186">
        <f>IFERROR(X45/P45,"-")</f>
        <v>2285.7142857143</v>
      </c>
      <c r="Z45" s="186">
        <f>IFERROR(X45/V45,"-")</f>
        <v>5333.3333333333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0.28571428571429</v>
      </c>
      <c r="BG45" s="110">
        <v>1</v>
      </c>
      <c r="BH45" s="112">
        <f>IFERROR(BG45/BE45,"-")</f>
        <v>0.5</v>
      </c>
      <c r="BI45" s="113">
        <v>10000</v>
      </c>
      <c r="BJ45" s="114">
        <f>IFERROR(BI45/BE45,"-")</f>
        <v>5000</v>
      </c>
      <c r="BK45" s="115"/>
      <c r="BL45" s="115">
        <v>1</v>
      </c>
      <c r="BM45" s="115"/>
      <c r="BN45" s="117">
        <v>2</v>
      </c>
      <c r="BO45" s="118">
        <f>IF(P45=0,"",IF(BN45=0,"",(BN45/P45)))</f>
        <v>0.28571428571429</v>
      </c>
      <c r="BP45" s="119">
        <v>1</v>
      </c>
      <c r="BQ45" s="120">
        <f>IFERROR(BP45/BN45,"-")</f>
        <v>0.5</v>
      </c>
      <c r="BR45" s="121">
        <v>5000</v>
      </c>
      <c r="BS45" s="122">
        <f>IFERROR(BR45/BN45,"-")</f>
        <v>2500</v>
      </c>
      <c r="BT45" s="123">
        <v>1</v>
      </c>
      <c r="BU45" s="123"/>
      <c r="BV45" s="123"/>
      <c r="BW45" s="124">
        <v>2</v>
      </c>
      <c r="BX45" s="125">
        <f>IF(P45=0,"",IF(BW45=0,"",(BW45/P45)))</f>
        <v>0.28571428571429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0.14285714285714</v>
      </c>
      <c r="CH45" s="133">
        <v>1</v>
      </c>
      <c r="CI45" s="134">
        <f>IFERROR(CH45/CF45,"-")</f>
        <v>1</v>
      </c>
      <c r="CJ45" s="135">
        <v>1000</v>
      </c>
      <c r="CK45" s="136">
        <f>IFERROR(CJ45/CF45,"-")</f>
        <v>1000</v>
      </c>
      <c r="CL45" s="137">
        <v>1</v>
      </c>
      <c r="CM45" s="137"/>
      <c r="CN45" s="137"/>
      <c r="CO45" s="138">
        <v>3</v>
      </c>
      <c r="CP45" s="139">
        <v>16000</v>
      </c>
      <c r="CQ45" s="139">
        <v>10000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0.35833333333333</v>
      </c>
      <c r="B46" s="189" t="s">
        <v>163</v>
      </c>
      <c r="C46" s="189"/>
      <c r="D46" s="189" t="s">
        <v>164</v>
      </c>
      <c r="E46" s="189" t="s">
        <v>165</v>
      </c>
      <c r="F46" s="189" t="s">
        <v>65</v>
      </c>
      <c r="G46" s="88" t="s">
        <v>154</v>
      </c>
      <c r="H46" s="88" t="s">
        <v>89</v>
      </c>
      <c r="I46" s="190" t="s">
        <v>68</v>
      </c>
      <c r="J46" s="180">
        <v>120000</v>
      </c>
      <c r="K46" s="79">
        <v>4</v>
      </c>
      <c r="L46" s="79">
        <v>0</v>
      </c>
      <c r="M46" s="79">
        <v>32</v>
      </c>
      <c r="N46" s="89">
        <v>2</v>
      </c>
      <c r="O46" s="90">
        <v>0</v>
      </c>
      <c r="P46" s="91">
        <f>N46+O46</f>
        <v>2</v>
      </c>
      <c r="Q46" s="80">
        <f>IFERROR(P46/M46,"-")</f>
        <v>0.0625</v>
      </c>
      <c r="R46" s="79">
        <v>0</v>
      </c>
      <c r="S46" s="79">
        <v>0</v>
      </c>
      <c r="T46" s="80">
        <f>IFERROR(R46/(P46),"-")</f>
        <v>0</v>
      </c>
      <c r="U46" s="186">
        <f>IFERROR(J46/SUM(N46:O47),"-")</f>
        <v>17142.857142857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-77000</v>
      </c>
      <c r="AB46" s="83">
        <f>SUM(X46:X47)/SUM(J46:J47)</f>
        <v>0.35833333333333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166</v>
      </c>
      <c r="C47" s="189"/>
      <c r="D47" s="189" t="s">
        <v>164</v>
      </c>
      <c r="E47" s="189" t="s">
        <v>165</v>
      </c>
      <c r="F47" s="189" t="s">
        <v>78</v>
      </c>
      <c r="G47" s="88"/>
      <c r="H47" s="88"/>
      <c r="I47" s="88"/>
      <c r="J47" s="180"/>
      <c r="K47" s="79">
        <v>27</v>
      </c>
      <c r="L47" s="79">
        <v>16</v>
      </c>
      <c r="M47" s="79">
        <v>12</v>
      </c>
      <c r="N47" s="89">
        <v>5</v>
      </c>
      <c r="O47" s="90">
        <v>0</v>
      </c>
      <c r="P47" s="91">
        <f>N47+O47</f>
        <v>5</v>
      </c>
      <c r="Q47" s="80">
        <f>IFERROR(P47/M47,"-")</f>
        <v>0.41666666666667</v>
      </c>
      <c r="R47" s="79">
        <v>1</v>
      </c>
      <c r="S47" s="79">
        <v>1</v>
      </c>
      <c r="T47" s="80">
        <f>IFERROR(R47/(P47),"-")</f>
        <v>0.2</v>
      </c>
      <c r="U47" s="186"/>
      <c r="V47" s="82">
        <v>2</v>
      </c>
      <c r="W47" s="80">
        <f>IF(P47=0,"-",V47/P47)</f>
        <v>0.4</v>
      </c>
      <c r="X47" s="185">
        <v>43000</v>
      </c>
      <c r="Y47" s="186">
        <f>IFERROR(X47/P47,"-")</f>
        <v>8600</v>
      </c>
      <c r="Z47" s="186">
        <f>IFERROR(X47/V47,"-")</f>
        <v>21500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0.4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2</v>
      </c>
      <c r="BX47" s="125">
        <f>IF(P47=0,"",IF(BW47=0,"",(BW47/P47)))</f>
        <v>0.4</v>
      </c>
      <c r="BY47" s="126">
        <v>1</v>
      </c>
      <c r="BZ47" s="127">
        <f>IFERROR(BY47/BW47,"-")</f>
        <v>0.5</v>
      </c>
      <c r="CA47" s="128">
        <v>13000</v>
      </c>
      <c r="CB47" s="129">
        <f>IFERROR(CA47/BW47,"-")</f>
        <v>6500</v>
      </c>
      <c r="CC47" s="130"/>
      <c r="CD47" s="130"/>
      <c r="CE47" s="130">
        <v>1</v>
      </c>
      <c r="CF47" s="131">
        <v>1</v>
      </c>
      <c r="CG47" s="132">
        <f>IF(P47=0,"",IF(CF47=0,"",(CF47/P47)))</f>
        <v>0.2</v>
      </c>
      <c r="CH47" s="133">
        <v>1</v>
      </c>
      <c r="CI47" s="134">
        <f>IFERROR(CH47/CF47,"-")</f>
        <v>1</v>
      </c>
      <c r="CJ47" s="135">
        <v>30000</v>
      </c>
      <c r="CK47" s="136">
        <f>IFERROR(CJ47/CF47,"-")</f>
        <v>30000</v>
      </c>
      <c r="CL47" s="137"/>
      <c r="CM47" s="137">
        <v>1</v>
      </c>
      <c r="CN47" s="137"/>
      <c r="CO47" s="138">
        <v>2</v>
      </c>
      <c r="CP47" s="139">
        <v>43000</v>
      </c>
      <c r="CQ47" s="139">
        <v>30000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0.92948717948718</v>
      </c>
      <c r="B48" s="189" t="s">
        <v>167</v>
      </c>
      <c r="C48" s="189"/>
      <c r="D48" s="189" t="s">
        <v>86</v>
      </c>
      <c r="E48" s="189" t="s">
        <v>136</v>
      </c>
      <c r="F48" s="189" t="s">
        <v>65</v>
      </c>
      <c r="G48" s="88" t="s">
        <v>82</v>
      </c>
      <c r="H48" s="88" t="s">
        <v>89</v>
      </c>
      <c r="I48" s="88" t="s">
        <v>90</v>
      </c>
      <c r="J48" s="180">
        <v>156000</v>
      </c>
      <c r="K48" s="79">
        <v>6</v>
      </c>
      <c r="L48" s="79">
        <v>0</v>
      </c>
      <c r="M48" s="79">
        <v>47</v>
      </c>
      <c r="N48" s="89">
        <v>1</v>
      </c>
      <c r="O48" s="90">
        <v>0</v>
      </c>
      <c r="P48" s="91">
        <f>N48+O48</f>
        <v>1</v>
      </c>
      <c r="Q48" s="80">
        <f>IFERROR(P48/M48,"-")</f>
        <v>0.021276595744681</v>
      </c>
      <c r="R48" s="79">
        <v>0</v>
      </c>
      <c r="S48" s="79">
        <v>1</v>
      </c>
      <c r="T48" s="80">
        <f>IFERROR(R48/(P48),"-")</f>
        <v>0</v>
      </c>
      <c r="U48" s="186">
        <f>IFERROR(J48/SUM(N48:O49),"-")</f>
        <v>39000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-11000</v>
      </c>
      <c r="AB48" s="83">
        <f>SUM(X48:X49)/SUM(J48:J49)</f>
        <v>0.92948717948718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168</v>
      </c>
      <c r="C49" s="189"/>
      <c r="D49" s="189" t="s">
        <v>86</v>
      </c>
      <c r="E49" s="189" t="s">
        <v>136</v>
      </c>
      <c r="F49" s="189" t="s">
        <v>78</v>
      </c>
      <c r="G49" s="88"/>
      <c r="H49" s="88"/>
      <c r="I49" s="88"/>
      <c r="J49" s="180"/>
      <c r="K49" s="79">
        <v>9</v>
      </c>
      <c r="L49" s="79">
        <v>7</v>
      </c>
      <c r="M49" s="79">
        <v>9</v>
      </c>
      <c r="N49" s="89">
        <v>3</v>
      </c>
      <c r="O49" s="90">
        <v>0</v>
      </c>
      <c r="P49" s="91">
        <f>N49+O49</f>
        <v>3</v>
      </c>
      <c r="Q49" s="80">
        <f>IFERROR(P49/M49,"-")</f>
        <v>0.33333333333333</v>
      </c>
      <c r="R49" s="79">
        <v>1</v>
      </c>
      <c r="S49" s="79">
        <v>0</v>
      </c>
      <c r="T49" s="80">
        <f>IFERROR(R49/(P49),"-")</f>
        <v>0.33333333333333</v>
      </c>
      <c r="U49" s="186"/>
      <c r="V49" s="82">
        <v>1</v>
      </c>
      <c r="W49" s="80">
        <f>IF(P49=0,"-",V49/P49)</f>
        <v>0.33333333333333</v>
      </c>
      <c r="X49" s="185">
        <v>145000</v>
      </c>
      <c r="Y49" s="186">
        <f>IFERROR(X49/P49,"-")</f>
        <v>48333.333333333</v>
      </c>
      <c r="Z49" s="186">
        <f>IFERROR(X49/V49,"-")</f>
        <v>145000</v>
      </c>
      <c r="AA49" s="180"/>
      <c r="AB49" s="83"/>
      <c r="AC49" s="77"/>
      <c r="AD49" s="92">
        <v>1</v>
      </c>
      <c r="AE49" s="93">
        <f>IF(P49=0,"",IF(AD49=0,"",(AD49/P49)))</f>
        <v>0.33333333333333</v>
      </c>
      <c r="AF49" s="92"/>
      <c r="AG49" s="94">
        <f>IFERROR(AF49/AD49,"-")</f>
        <v>0</v>
      </c>
      <c r="AH49" s="95"/>
      <c r="AI49" s="96">
        <f>IFERROR(AH49/AD49,"-")</f>
        <v>0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0.33333333333333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0.33333333333333</v>
      </c>
      <c r="CH49" s="133">
        <v>1</v>
      </c>
      <c r="CI49" s="134">
        <f>IFERROR(CH49/CF49,"-")</f>
        <v>1</v>
      </c>
      <c r="CJ49" s="135">
        <v>145000</v>
      </c>
      <c r="CK49" s="136">
        <f>IFERROR(CJ49/CF49,"-")</f>
        <v>145000</v>
      </c>
      <c r="CL49" s="137"/>
      <c r="CM49" s="137"/>
      <c r="CN49" s="137">
        <v>1</v>
      </c>
      <c r="CO49" s="138">
        <v>1</v>
      </c>
      <c r="CP49" s="139">
        <v>145000</v>
      </c>
      <c r="CQ49" s="139">
        <v>145000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0.13461538461538</v>
      </c>
      <c r="B50" s="189" t="s">
        <v>169</v>
      </c>
      <c r="C50" s="189"/>
      <c r="D50" s="189" t="s">
        <v>93</v>
      </c>
      <c r="E50" s="189" t="s">
        <v>136</v>
      </c>
      <c r="F50" s="189" t="s">
        <v>65</v>
      </c>
      <c r="G50" s="88" t="s">
        <v>82</v>
      </c>
      <c r="H50" s="88" t="s">
        <v>89</v>
      </c>
      <c r="I50" s="191" t="s">
        <v>170</v>
      </c>
      <c r="J50" s="180">
        <v>156000</v>
      </c>
      <c r="K50" s="79">
        <v>6</v>
      </c>
      <c r="L50" s="79">
        <v>0</v>
      </c>
      <c r="M50" s="79">
        <v>27</v>
      </c>
      <c r="N50" s="89">
        <v>1</v>
      </c>
      <c r="O50" s="90">
        <v>0</v>
      </c>
      <c r="P50" s="91">
        <f>N50+O50</f>
        <v>1</v>
      </c>
      <c r="Q50" s="80">
        <f>IFERROR(P50/M50,"-")</f>
        <v>0.037037037037037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31200</v>
      </c>
      <c r="V50" s="82">
        <v>1</v>
      </c>
      <c r="W50" s="80">
        <f>IF(P50=0,"-",V50/P50)</f>
        <v>1</v>
      </c>
      <c r="X50" s="185">
        <v>21000</v>
      </c>
      <c r="Y50" s="186">
        <f>IFERROR(X50/P50,"-")</f>
        <v>21000</v>
      </c>
      <c r="Z50" s="186">
        <f>IFERROR(X50/V50,"-")</f>
        <v>21000</v>
      </c>
      <c r="AA50" s="180">
        <f>SUM(X50:X51)-SUM(J50:J51)</f>
        <v>-135000</v>
      </c>
      <c r="AB50" s="83">
        <f>SUM(X50:X51)/SUM(J50:J51)</f>
        <v>0.13461538461538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>
        <v>1</v>
      </c>
      <c r="BQ50" s="120">
        <f>IFERROR(BP50/BN50,"-")</f>
        <v>1</v>
      </c>
      <c r="BR50" s="121">
        <v>21000</v>
      </c>
      <c r="BS50" s="122">
        <f>IFERROR(BR50/BN50,"-")</f>
        <v>21000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21000</v>
      </c>
      <c r="CQ50" s="139">
        <v>21000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171</v>
      </c>
      <c r="C51" s="189"/>
      <c r="D51" s="189" t="s">
        <v>93</v>
      </c>
      <c r="E51" s="189" t="s">
        <v>136</v>
      </c>
      <c r="F51" s="189" t="s">
        <v>78</v>
      </c>
      <c r="G51" s="88"/>
      <c r="H51" s="88"/>
      <c r="I51" s="88"/>
      <c r="J51" s="180"/>
      <c r="K51" s="79">
        <v>28</v>
      </c>
      <c r="L51" s="79">
        <v>23</v>
      </c>
      <c r="M51" s="79">
        <v>0</v>
      </c>
      <c r="N51" s="89">
        <v>4</v>
      </c>
      <c r="O51" s="90">
        <v>0</v>
      </c>
      <c r="P51" s="91">
        <f>N51+O51</f>
        <v>4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2.2138888888889</v>
      </c>
      <c r="B52" s="189" t="s">
        <v>172</v>
      </c>
      <c r="C52" s="189"/>
      <c r="D52" s="189" t="s">
        <v>63</v>
      </c>
      <c r="E52" s="189" t="s">
        <v>64</v>
      </c>
      <c r="F52" s="189" t="s">
        <v>65</v>
      </c>
      <c r="G52" s="88" t="s">
        <v>98</v>
      </c>
      <c r="H52" s="88" t="s">
        <v>89</v>
      </c>
      <c r="I52" s="191" t="s">
        <v>170</v>
      </c>
      <c r="J52" s="180">
        <v>360000</v>
      </c>
      <c r="K52" s="79">
        <v>29</v>
      </c>
      <c r="L52" s="79">
        <v>0</v>
      </c>
      <c r="M52" s="79">
        <v>104</v>
      </c>
      <c r="N52" s="89">
        <v>12</v>
      </c>
      <c r="O52" s="90">
        <v>0</v>
      </c>
      <c r="P52" s="91">
        <f>N52+O52</f>
        <v>12</v>
      </c>
      <c r="Q52" s="80">
        <f>IFERROR(P52/M52,"-")</f>
        <v>0.11538461538462</v>
      </c>
      <c r="R52" s="79">
        <v>1</v>
      </c>
      <c r="S52" s="79">
        <v>5</v>
      </c>
      <c r="T52" s="80">
        <f>IFERROR(R52/(P52),"-")</f>
        <v>0.083333333333333</v>
      </c>
      <c r="U52" s="186">
        <f>IFERROR(J52/SUM(N52:O53),"-")</f>
        <v>17142.857142857</v>
      </c>
      <c r="V52" s="82">
        <v>3</v>
      </c>
      <c r="W52" s="80">
        <f>IF(P52=0,"-",V52/P52)</f>
        <v>0.25</v>
      </c>
      <c r="X52" s="185">
        <v>481000</v>
      </c>
      <c r="Y52" s="186">
        <f>IFERROR(X52/P52,"-")</f>
        <v>40083.333333333</v>
      </c>
      <c r="Z52" s="186">
        <f>IFERROR(X52/V52,"-")</f>
        <v>160333.33333333</v>
      </c>
      <c r="AA52" s="180">
        <f>SUM(X52:X53)-SUM(J52:J53)</f>
        <v>437000</v>
      </c>
      <c r="AB52" s="83">
        <f>SUM(X52:X53)/SUM(J52:J53)</f>
        <v>2.2138888888889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0.083333333333333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6</v>
      </c>
      <c r="BF52" s="111">
        <f>IF(P52=0,"",IF(BE52=0,"",(BE52/P52)))</f>
        <v>0.5</v>
      </c>
      <c r="BG52" s="110">
        <v>1</v>
      </c>
      <c r="BH52" s="112">
        <f>IFERROR(BG52/BE52,"-")</f>
        <v>0.16666666666667</v>
      </c>
      <c r="BI52" s="113">
        <v>9000</v>
      </c>
      <c r="BJ52" s="114">
        <f>IFERROR(BI52/BE52,"-")</f>
        <v>1500</v>
      </c>
      <c r="BK52" s="115"/>
      <c r="BL52" s="115"/>
      <c r="BM52" s="115">
        <v>1</v>
      </c>
      <c r="BN52" s="117">
        <v>2</v>
      </c>
      <c r="BO52" s="118">
        <f>IF(P52=0,"",IF(BN52=0,"",(BN52/P52)))</f>
        <v>0.16666666666667</v>
      </c>
      <c r="BP52" s="119">
        <v>1</v>
      </c>
      <c r="BQ52" s="120">
        <f>IFERROR(BP52/BN52,"-")</f>
        <v>0.5</v>
      </c>
      <c r="BR52" s="121">
        <v>5000</v>
      </c>
      <c r="BS52" s="122">
        <f>IFERROR(BR52/BN52,"-")</f>
        <v>2500</v>
      </c>
      <c r="BT52" s="123">
        <v>1</v>
      </c>
      <c r="BU52" s="123"/>
      <c r="BV52" s="123"/>
      <c r="BW52" s="124">
        <v>2</v>
      </c>
      <c r="BX52" s="125">
        <f>IF(P52=0,"",IF(BW52=0,"",(BW52/P52)))</f>
        <v>0.16666666666667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0.083333333333333</v>
      </c>
      <c r="CH52" s="133">
        <v>1</v>
      </c>
      <c r="CI52" s="134">
        <f>IFERROR(CH52/CF52,"-")</f>
        <v>1</v>
      </c>
      <c r="CJ52" s="135">
        <v>467000</v>
      </c>
      <c r="CK52" s="136">
        <f>IFERROR(CJ52/CF52,"-")</f>
        <v>467000</v>
      </c>
      <c r="CL52" s="137"/>
      <c r="CM52" s="137"/>
      <c r="CN52" s="137">
        <v>1</v>
      </c>
      <c r="CO52" s="138">
        <v>3</v>
      </c>
      <c r="CP52" s="139">
        <v>481000</v>
      </c>
      <c r="CQ52" s="139">
        <v>467000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/>
      <c r="B53" s="189" t="s">
        <v>173</v>
      </c>
      <c r="C53" s="189"/>
      <c r="D53" s="189" t="s">
        <v>63</v>
      </c>
      <c r="E53" s="189" t="s">
        <v>64</v>
      </c>
      <c r="F53" s="189" t="s">
        <v>78</v>
      </c>
      <c r="G53" s="88"/>
      <c r="H53" s="88"/>
      <c r="I53" s="88"/>
      <c r="J53" s="180"/>
      <c r="K53" s="79">
        <v>42</v>
      </c>
      <c r="L53" s="79">
        <v>33</v>
      </c>
      <c r="M53" s="79">
        <v>10</v>
      </c>
      <c r="N53" s="89">
        <v>9</v>
      </c>
      <c r="O53" s="90">
        <v>0</v>
      </c>
      <c r="P53" s="91">
        <f>N53+O53</f>
        <v>9</v>
      </c>
      <c r="Q53" s="80">
        <f>IFERROR(P53/M53,"-")</f>
        <v>0.9</v>
      </c>
      <c r="R53" s="79">
        <v>1</v>
      </c>
      <c r="S53" s="79">
        <v>3</v>
      </c>
      <c r="T53" s="80">
        <f>IFERROR(R53/(P53),"-")</f>
        <v>0.11111111111111</v>
      </c>
      <c r="U53" s="186"/>
      <c r="V53" s="82">
        <v>3</v>
      </c>
      <c r="W53" s="80">
        <f>IF(P53=0,"-",V53/P53)</f>
        <v>0.33333333333333</v>
      </c>
      <c r="X53" s="185">
        <v>316000</v>
      </c>
      <c r="Y53" s="186">
        <f>IFERROR(X53/P53,"-")</f>
        <v>35111.111111111</v>
      </c>
      <c r="Z53" s="186">
        <f>IFERROR(X53/V53,"-")</f>
        <v>105333.33333333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0.11111111111111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0.11111111111111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5</v>
      </c>
      <c r="BO53" s="118">
        <f>IF(P53=0,"",IF(BN53=0,"",(BN53/P53)))</f>
        <v>0.55555555555556</v>
      </c>
      <c r="BP53" s="119">
        <v>2</v>
      </c>
      <c r="BQ53" s="120">
        <f>IFERROR(BP53/BN53,"-")</f>
        <v>0.4</v>
      </c>
      <c r="BR53" s="121">
        <v>12000</v>
      </c>
      <c r="BS53" s="122">
        <f>IFERROR(BR53/BN53,"-")</f>
        <v>2400</v>
      </c>
      <c r="BT53" s="123">
        <v>1</v>
      </c>
      <c r="BU53" s="123">
        <v>1</v>
      </c>
      <c r="BV53" s="123"/>
      <c r="BW53" s="124">
        <v>1</v>
      </c>
      <c r="BX53" s="125">
        <f>IF(P53=0,"",IF(BW53=0,"",(BW53/P53)))</f>
        <v>0.11111111111111</v>
      </c>
      <c r="BY53" s="126">
        <v>1</v>
      </c>
      <c r="BZ53" s="127">
        <f>IFERROR(BY53/BW53,"-")</f>
        <v>1</v>
      </c>
      <c r="CA53" s="128">
        <v>304000</v>
      </c>
      <c r="CB53" s="129">
        <f>IFERROR(CA53/BW53,"-")</f>
        <v>304000</v>
      </c>
      <c r="CC53" s="130"/>
      <c r="CD53" s="130"/>
      <c r="CE53" s="130">
        <v>1</v>
      </c>
      <c r="CF53" s="131">
        <v>1</v>
      </c>
      <c r="CG53" s="132">
        <f>IF(P53=0,"",IF(CF53=0,"",(CF53/P53)))</f>
        <v>0.11111111111111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3</v>
      </c>
      <c r="CP53" s="139">
        <v>316000</v>
      </c>
      <c r="CQ53" s="139">
        <v>304000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2.6111111111111</v>
      </c>
      <c r="B54" s="189" t="s">
        <v>174</v>
      </c>
      <c r="C54" s="189"/>
      <c r="D54" s="189" t="s">
        <v>152</v>
      </c>
      <c r="E54" s="189" t="s">
        <v>153</v>
      </c>
      <c r="F54" s="189" t="s">
        <v>65</v>
      </c>
      <c r="G54" s="88" t="s">
        <v>175</v>
      </c>
      <c r="H54" s="88" t="s">
        <v>89</v>
      </c>
      <c r="I54" s="88" t="s">
        <v>176</v>
      </c>
      <c r="J54" s="180">
        <v>270000</v>
      </c>
      <c r="K54" s="79">
        <v>16</v>
      </c>
      <c r="L54" s="79">
        <v>0</v>
      </c>
      <c r="M54" s="79">
        <v>63</v>
      </c>
      <c r="N54" s="89">
        <v>5</v>
      </c>
      <c r="O54" s="90">
        <v>0</v>
      </c>
      <c r="P54" s="91">
        <f>N54+O54</f>
        <v>5</v>
      </c>
      <c r="Q54" s="80">
        <f>IFERROR(P54/M54,"-")</f>
        <v>0.079365079365079</v>
      </c>
      <c r="R54" s="79">
        <v>0</v>
      </c>
      <c r="S54" s="79">
        <v>3</v>
      </c>
      <c r="T54" s="80">
        <f>IFERROR(R54/(P54),"-")</f>
        <v>0</v>
      </c>
      <c r="U54" s="186">
        <f>IFERROR(J54/SUM(N54:O55),"-")</f>
        <v>13500</v>
      </c>
      <c r="V54" s="82">
        <v>1</v>
      </c>
      <c r="W54" s="80">
        <f>IF(P54=0,"-",V54/P54)</f>
        <v>0.2</v>
      </c>
      <c r="X54" s="185">
        <v>3000</v>
      </c>
      <c r="Y54" s="186">
        <f>IFERROR(X54/P54,"-")</f>
        <v>600</v>
      </c>
      <c r="Z54" s="186">
        <f>IFERROR(X54/V54,"-")</f>
        <v>3000</v>
      </c>
      <c r="AA54" s="180">
        <f>SUM(X54:X55)-SUM(J54:J55)</f>
        <v>435000</v>
      </c>
      <c r="AB54" s="83">
        <f>SUM(X54:X55)/SUM(J54:J55)</f>
        <v>2.6111111111111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>
        <v>1</v>
      </c>
      <c r="AW54" s="105">
        <f>IF(P54=0,"",IF(AV54=0,"",(AV54/P54)))</f>
        <v>0.2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3</v>
      </c>
      <c r="BO54" s="118">
        <f>IF(P54=0,"",IF(BN54=0,"",(BN54/P54)))</f>
        <v>0.6</v>
      </c>
      <c r="BP54" s="119">
        <v>1</v>
      </c>
      <c r="BQ54" s="120">
        <f>IFERROR(BP54/BN54,"-")</f>
        <v>0.33333333333333</v>
      </c>
      <c r="BR54" s="121">
        <v>3000</v>
      </c>
      <c r="BS54" s="122">
        <f>IFERROR(BR54/BN54,"-")</f>
        <v>1000</v>
      </c>
      <c r="BT54" s="123">
        <v>1</v>
      </c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177</v>
      </c>
      <c r="C55" s="189"/>
      <c r="D55" s="189" t="s">
        <v>152</v>
      </c>
      <c r="E55" s="189" t="s">
        <v>153</v>
      </c>
      <c r="F55" s="189" t="s">
        <v>78</v>
      </c>
      <c r="G55" s="88"/>
      <c r="H55" s="88"/>
      <c r="I55" s="88"/>
      <c r="J55" s="180"/>
      <c r="K55" s="79">
        <v>80</v>
      </c>
      <c r="L55" s="79">
        <v>52</v>
      </c>
      <c r="M55" s="79">
        <v>45</v>
      </c>
      <c r="N55" s="89">
        <v>15</v>
      </c>
      <c r="O55" s="90">
        <v>0</v>
      </c>
      <c r="P55" s="91">
        <f>N55+O55</f>
        <v>15</v>
      </c>
      <c r="Q55" s="80">
        <f>IFERROR(P55/M55,"-")</f>
        <v>0.33333333333333</v>
      </c>
      <c r="R55" s="79">
        <v>3</v>
      </c>
      <c r="S55" s="79">
        <v>3</v>
      </c>
      <c r="T55" s="80">
        <f>IFERROR(R55/(P55),"-")</f>
        <v>0.2</v>
      </c>
      <c r="U55" s="186"/>
      <c r="V55" s="82">
        <v>5</v>
      </c>
      <c r="W55" s="80">
        <f>IF(P55=0,"-",V55/P55)</f>
        <v>0.33333333333333</v>
      </c>
      <c r="X55" s="185">
        <v>702000</v>
      </c>
      <c r="Y55" s="186">
        <f>IFERROR(X55/P55,"-")</f>
        <v>46800</v>
      </c>
      <c r="Z55" s="186">
        <f>IFERROR(X55/V55,"-")</f>
        <v>140400</v>
      </c>
      <c r="AA55" s="180"/>
      <c r="AB55" s="83"/>
      <c r="AC55" s="77"/>
      <c r="AD55" s="92">
        <v>2</v>
      </c>
      <c r="AE55" s="93">
        <f>IF(P55=0,"",IF(AD55=0,"",(AD55/P55)))</f>
        <v>0.13333333333333</v>
      </c>
      <c r="AF55" s="92"/>
      <c r="AG55" s="94">
        <f>IFERROR(AF55/AD55,"-")</f>
        <v>0</v>
      </c>
      <c r="AH55" s="95"/>
      <c r="AI55" s="96">
        <f>IFERROR(AH55/AD55,"-")</f>
        <v>0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0.066666666666667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2</v>
      </c>
      <c r="BF55" s="111">
        <f>IF(P55=0,"",IF(BE55=0,"",(BE55/P55)))</f>
        <v>0.13333333333333</v>
      </c>
      <c r="BG55" s="110">
        <v>1</v>
      </c>
      <c r="BH55" s="112">
        <f>IFERROR(BG55/BE55,"-")</f>
        <v>0.5</v>
      </c>
      <c r="BI55" s="113">
        <v>3000</v>
      </c>
      <c r="BJ55" s="114">
        <f>IFERROR(BI55/BE55,"-")</f>
        <v>1500</v>
      </c>
      <c r="BK55" s="115">
        <v>1</v>
      </c>
      <c r="BL55" s="115"/>
      <c r="BM55" s="115"/>
      <c r="BN55" s="117">
        <v>5</v>
      </c>
      <c r="BO55" s="118">
        <f>IF(P55=0,"",IF(BN55=0,"",(BN55/P55)))</f>
        <v>0.33333333333333</v>
      </c>
      <c r="BP55" s="119">
        <v>2</v>
      </c>
      <c r="BQ55" s="120">
        <f>IFERROR(BP55/BN55,"-")</f>
        <v>0.4</v>
      </c>
      <c r="BR55" s="121">
        <v>11000</v>
      </c>
      <c r="BS55" s="122">
        <f>IFERROR(BR55/BN55,"-")</f>
        <v>2200</v>
      </c>
      <c r="BT55" s="123">
        <v>2</v>
      </c>
      <c r="BU55" s="123"/>
      <c r="BV55" s="123"/>
      <c r="BW55" s="124">
        <v>4</v>
      </c>
      <c r="BX55" s="125">
        <f>IF(P55=0,"",IF(BW55=0,"",(BW55/P55)))</f>
        <v>0.26666666666667</v>
      </c>
      <c r="BY55" s="126">
        <v>1</v>
      </c>
      <c r="BZ55" s="127">
        <f>IFERROR(BY55/BW55,"-")</f>
        <v>0.25</v>
      </c>
      <c r="CA55" s="128">
        <v>685000</v>
      </c>
      <c r="CB55" s="129">
        <f>IFERROR(CA55/BW55,"-")</f>
        <v>171250</v>
      </c>
      <c r="CC55" s="130"/>
      <c r="CD55" s="130"/>
      <c r="CE55" s="130">
        <v>1</v>
      </c>
      <c r="CF55" s="131">
        <v>1</v>
      </c>
      <c r="CG55" s="132">
        <f>IF(P55=0,"",IF(CF55=0,"",(CF55/P55)))</f>
        <v>0.066666666666667</v>
      </c>
      <c r="CH55" s="133">
        <v>1</v>
      </c>
      <c r="CI55" s="134">
        <f>IFERROR(CH55/CF55,"-")</f>
        <v>1</v>
      </c>
      <c r="CJ55" s="135">
        <v>3000</v>
      </c>
      <c r="CK55" s="136">
        <f>IFERROR(CJ55/CF55,"-")</f>
        <v>3000</v>
      </c>
      <c r="CL55" s="137">
        <v>1</v>
      </c>
      <c r="CM55" s="137"/>
      <c r="CN55" s="137"/>
      <c r="CO55" s="138">
        <v>5</v>
      </c>
      <c r="CP55" s="139">
        <v>702000</v>
      </c>
      <c r="CQ55" s="139">
        <v>685000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</v>
      </c>
      <c r="B56" s="189" t="s">
        <v>178</v>
      </c>
      <c r="C56" s="189"/>
      <c r="D56" s="189" t="s">
        <v>63</v>
      </c>
      <c r="E56" s="189" t="s">
        <v>64</v>
      </c>
      <c r="F56" s="189" t="s">
        <v>65</v>
      </c>
      <c r="G56" s="88" t="s">
        <v>103</v>
      </c>
      <c r="H56" s="88" t="s">
        <v>89</v>
      </c>
      <c r="I56" s="190" t="s">
        <v>179</v>
      </c>
      <c r="J56" s="180">
        <v>156000</v>
      </c>
      <c r="K56" s="79">
        <v>2</v>
      </c>
      <c r="L56" s="79">
        <v>0</v>
      </c>
      <c r="M56" s="79">
        <v>28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186">
        <f>IFERROR(J56/SUM(N56:O57),"-")</f>
        <v>52000</v>
      </c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>
        <f>SUM(X56:X57)-SUM(J56:J57)</f>
        <v>-156000</v>
      </c>
      <c r="AB56" s="83">
        <f>SUM(X56:X57)/SUM(J56:J57)</f>
        <v>0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180</v>
      </c>
      <c r="C57" s="189"/>
      <c r="D57" s="189" t="s">
        <v>63</v>
      </c>
      <c r="E57" s="189" t="s">
        <v>64</v>
      </c>
      <c r="F57" s="189" t="s">
        <v>78</v>
      </c>
      <c r="G57" s="88"/>
      <c r="H57" s="88"/>
      <c r="I57" s="88"/>
      <c r="J57" s="180"/>
      <c r="K57" s="79">
        <v>9</v>
      </c>
      <c r="L57" s="79">
        <v>9</v>
      </c>
      <c r="M57" s="79">
        <v>4</v>
      </c>
      <c r="N57" s="89">
        <v>3</v>
      </c>
      <c r="O57" s="90">
        <v>0</v>
      </c>
      <c r="P57" s="91">
        <f>N57+O57</f>
        <v>3</v>
      </c>
      <c r="Q57" s="80">
        <f>IFERROR(P57/M57,"-")</f>
        <v>0.75</v>
      </c>
      <c r="R57" s="79">
        <v>0</v>
      </c>
      <c r="S57" s="79">
        <v>0</v>
      </c>
      <c r="T57" s="80">
        <f>IFERROR(R57/(P57),"-")</f>
        <v>0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3</v>
      </c>
      <c r="BX57" s="125">
        <f>IF(P57=0,"",IF(BW57=0,"",(BW57/P57)))</f>
        <v>1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0.32051282051282</v>
      </c>
      <c r="B58" s="189" t="s">
        <v>181</v>
      </c>
      <c r="C58" s="189"/>
      <c r="D58" s="189" t="s">
        <v>152</v>
      </c>
      <c r="E58" s="189" t="s">
        <v>153</v>
      </c>
      <c r="F58" s="189" t="s">
        <v>65</v>
      </c>
      <c r="G58" s="88" t="s">
        <v>103</v>
      </c>
      <c r="H58" s="88" t="s">
        <v>89</v>
      </c>
      <c r="I58" s="191" t="s">
        <v>170</v>
      </c>
      <c r="J58" s="180">
        <v>156000</v>
      </c>
      <c r="K58" s="79">
        <v>12</v>
      </c>
      <c r="L58" s="79">
        <v>0</v>
      </c>
      <c r="M58" s="79">
        <v>31</v>
      </c>
      <c r="N58" s="89">
        <v>5</v>
      </c>
      <c r="O58" s="90">
        <v>0</v>
      </c>
      <c r="P58" s="91">
        <f>N58+O58</f>
        <v>5</v>
      </c>
      <c r="Q58" s="80">
        <f>IFERROR(P58/M58,"-")</f>
        <v>0.16129032258065</v>
      </c>
      <c r="R58" s="79">
        <v>0</v>
      </c>
      <c r="S58" s="79">
        <v>3</v>
      </c>
      <c r="T58" s="80">
        <f>IFERROR(R58/(P58),"-")</f>
        <v>0</v>
      </c>
      <c r="U58" s="186">
        <f>IFERROR(J58/SUM(N58:O59),"-")</f>
        <v>17333.333333333</v>
      </c>
      <c r="V58" s="82">
        <v>1</v>
      </c>
      <c r="W58" s="80">
        <f>IF(P58=0,"-",V58/P58)</f>
        <v>0.2</v>
      </c>
      <c r="X58" s="185">
        <v>4000</v>
      </c>
      <c r="Y58" s="186">
        <f>IFERROR(X58/P58,"-")</f>
        <v>800</v>
      </c>
      <c r="Z58" s="186">
        <f>IFERROR(X58/V58,"-")</f>
        <v>4000</v>
      </c>
      <c r="AA58" s="180">
        <f>SUM(X58:X59)-SUM(J58:J59)</f>
        <v>-106000</v>
      </c>
      <c r="AB58" s="83">
        <f>SUM(X58:X59)/SUM(J58:J59)</f>
        <v>0.32051282051282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0.4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3</v>
      </c>
      <c r="BO58" s="118">
        <f>IF(P58=0,"",IF(BN58=0,"",(BN58/P58)))</f>
        <v>0.6</v>
      </c>
      <c r="BP58" s="119">
        <v>1</v>
      </c>
      <c r="BQ58" s="120">
        <f>IFERROR(BP58/BN58,"-")</f>
        <v>0.33333333333333</v>
      </c>
      <c r="BR58" s="121">
        <v>4000</v>
      </c>
      <c r="BS58" s="122">
        <f>IFERROR(BR58/BN58,"-")</f>
        <v>1333.3333333333</v>
      </c>
      <c r="BT58" s="123"/>
      <c r="BU58" s="123">
        <v>1</v>
      </c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4000</v>
      </c>
      <c r="CQ58" s="139">
        <v>4000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182</v>
      </c>
      <c r="C59" s="189"/>
      <c r="D59" s="189" t="s">
        <v>152</v>
      </c>
      <c r="E59" s="189" t="s">
        <v>153</v>
      </c>
      <c r="F59" s="189" t="s">
        <v>78</v>
      </c>
      <c r="G59" s="88"/>
      <c r="H59" s="88"/>
      <c r="I59" s="88"/>
      <c r="J59" s="180"/>
      <c r="K59" s="79">
        <v>23</v>
      </c>
      <c r="L59" s="79">
        <v>15</v>
      </c>
      <c r="M59" s="79">
        <v>10</v>
      </c>
      <c r="N59" s="89">
        <v>4</v>
      </c>
      <c r="O59" s="90">
        <v>0</v>
      </c>
      <c r="P59" s="91">
        <f>N59+O59</f>
        <v>4</v>
      </c>
      <c r="Q59" s="80">
        <f>IFERROR(P59/M59,"-")</f>
        <v>0.4</v>
      </c>
      <c r="R59" s="79">
        <v>2</v>
      </c>
      <c r="S59" s="79">
        <v>2</v>
      </c>
      <c r="T59" s="80">
        <f>IFERROR(R59/(P59),"-")</f>
        <v>0.5</v>
      </c>
      <c r="U59" s="186"/>
      <c r="V59" s="82">
        <v>2</v>
      </c>
      <c r="W59" s="80">
        <f>IF(P59=0,"-",V59/P59)</f>
        <v>0.5</v>
      </c>
      <c r="X59" s="185">
        <v>46000</v>
      </c>
      <c r="Y59" s="186">
        <f>IFERROR(X59/P59,"-")</f>
        <v>11500</v>
      </c>
      <c r="Z59" s="186">
        <f>IFERROR(X59/V59,"-")</f>
        <v>23000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0.25</v>
      </c>
      <c r="AX59" s="104">
        <v>1</v>
      </c>
      <c r="AY59" s="106">
        <f>IFERROR(AX59/AV59,"-")</f>
        <v>1</v>
      </c>
      <c r="AZ59" s="107">
        <v>2000</v>
      </c>
      <c r="BA59" s="108">
        <f>IFERROR(AZ59/AV59,"-")</f>
        <v>2000</v>
      </c>
      <c r="BB59" s="109">
        <v>1</v>
      </c>
      <c r="BC59" s="109"/>
      <c r="BD59" s="109"/>
      <c r="BE59" s="110">
        <v>1</v>
      </c>
      <c r="BF59" s="111">
        <f>IF(P59=0,"",IF(BE59=0,"",(BE59/P59)))</f>
        <v>0.25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1</v>
      </c>
      <c r="BO59" s="118">
        <f>IF(P59=0,"",IF(BN59=0,"",(BN59/P59)))</f>
        <v>0.25</v>
      </c>
      <c r="BP59" s="119">
        <v>1</v>
      </c>
      <c r="BQ59" s="120">
        <f>IFERROR(BP59/BN59,"-")</f>
        <v>1</v>
      </c>
      <c r="BR59" s="121">
        <v>44000</v>
      </c>
      <c r="BS59" s="122">
        <f>IFERROR(BR59/BN59,"-")</f>
        <v>44000</v>
      </c>
      <c r="BT59" s="123"/>
      <c r="BU59" s="123"/>
      <c r="BV59" s="123">
        <v>1</v>
      </c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0.25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2</v>
      </c>
      <c r="CP59" s="139">
        <v>46000</v>
      </c>
      <c r="CQ59" s="139">
        <v>44000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2.9930555555556</v>
      </c>
      <c r="B60" s="189" t="s">
        <v>183</v>
      </c>
      <c r="C60" s="189"/>
      <c r="D60" s="189" t="s">
        <v>63</v>
      </c>
      <c r="E60" s="189" t="s">
        <v>64</v>
      </c>
      <c r="F60" s="189" t="s">
        <v>65</v>
      </c>
      <c r="G60" s="88" t="s">
        <v>184</v>
      </c>
      <c r="H60" s="88" t="s">
        <v>67</v>
      </c>
      <c r="I60" s="88" t="s">
        <v>185</v>
      </c>
      <c r="J60" s="180">
        <v>144000</v>
      </c>
      <c r="K60" s="79">
        <v>10</v>
      </c>
      <c r="L60" s="79">
        <v>0</v>
      </c>
      <c r="M60" s="79">
        <v>47</v>
      </c>
      <c r="N60" s="89">
        <v>4</v>
      </c>
      <c r="O60" s="90">
        <v>0</v>
      </c>
      <c r="P60" s="91">
        <f>N60+O60</f>
        <v>4</v>
      </c>
      <c r="Q60" s="80">
        <f>IFERROR(P60/M60,"-")</f>
        <v>0.085106382978723</v>
      </c>
      <c r="R60" s="79">
        <v>1</v>
      </c>
      <c r="S60" s="79">
        <v>2</v>
      </c>
      <c r="T60" s="80">
        <f>IFERROR(R60/(P60),"-")</f>
        <v>0.25</v>
      </c>
      <c r="U60" s="186">
        <f>IFERROR(J60/SUM(N60:O61),"-")</f>
        <v>13090.909090909</v>
      </c>
      <c r="V60" s="82">
        <v>2</v>
      </c>
      <c r="W60" s="80">
        <f>IF(P60=0,"-",V60/P60)</f>
        <v>0.5</v>
      </c>
      <c r="X60" s="185">
        <v>134000</v>
      </c>
      <c r="Y60" s="186">
        <f>IFERROR(X60/P60,"-")</f>
        <v>33500</v>
      </c>
      <c r="Z60" s="186">
        <f>IFERROR(X60/V60,"-")</f>
        <v>67000</v>
      </c>
      <c r="AA60" s="180">
        <f>SUM(X60:X61)-SUM(J60:J61)</f>
        <v>287000</v>
      </c>
      <c r="AB60" s="83">
        <f>SUM(X60:X61)/SUM(J60:J61)</f>
        <v>2.9930555555556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0.25</v>
      </c>
      <c r="BG60" s="110">
        <v>1</v>
      </c>
      <c r="BH60" s="112">
        <f>IFERROR(BG60/BE60,"-")</f>
        <v>1</v>
      </c>
      <c r="BI60" s="113">
        <v>74000</v>
      </c>
      <c r="BJ60" s="114">
        <f>IFERROR(BI60/BE60,"-")</f>
        <v>74000</v>
      </c>
      <c r="BK60" s="115"/>
      <c r="BL60" s="115"/>
      <c r="BM60" s="115">
        <v>1</v>
      </c>
      <c r="BN60" s="117">
        <v>2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>
        <v>1</v>
      </c>
      <c r="CG60" s="132">
        <f>IF(P60=0,"",IF(CF60=0,"",(CF60/P60)))</f>
        <v>0.25</v>
      </c>
      <c r="CH60" s="133">
        <v>1</v>
      </c>
      <c r="CI60" s="134">
        <f>IFERROR(CH60/CF60,"-")</f>
        <v>1</v>
      </c>
      <c r="CJ60" s="135">
        <v>60000</v>
      </c>
      <c r="CK60" s="136">
        <f>IFERROR(CJ60/CF60,"-")</f>
        <v>60000</v>
      </c>
      <c r="CL60" s="137"/>
      <c r="CM60" s="137"/>
      <c r="CN60" s="137">
        <v>1</v>
      </c>
      <c r="CO60" s="138">
        <v>2</v>
      </c>
      <c r="CP60" s="139">
        <v>134000</v>
      </c>
      <c r="CQ60" s="139">
        <v>74000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186</v>
      </c>
      <c r="C61" s="189"/>
      <c r="D61" s="189" t="s">
        <v>63</v>
      </c>
      <c r="E61" s="189" t="s">
        <v>64</v>
      </c>
      <c r="F61" s="189" t="s">
        <v>78</v>
      </c>
      <c r="G61" s="88"/>
      <c r="H61" s="88"/>
      <c r="I61" s="88"/>
      <c r="J61" s="180"/>
      <c r="K61" s="79">
        <v>62</v>
      </c>
      <c r="L61" s="79">
        <v>36</v>
      </c>
      <c r="M61" s="79">
        <v>50</v>
      </c>
      <c r="N61" s="89">
        <v>7</v>
      </c>
      <c r="O61" s="90">
        <v>0</v>
      </c>
      <c r="P61" s="91">
        <f>N61+O61</f>
        <v>7</v>
      </c>
      <c r="Q61" s="80">
        <f>IFERROR(P61/M61,"-")</f>
        <v>0.14</v>
      </c>
      <c r="R61" s="79">
        <v>2</v>
      </c>
      <c r="S61" s="79">
        <v>3</v>
      </c>
      <c r="T61" s="80">
        <f>IFERROR(R61/(P61),"-")</f>
        <v>0.28571428571429</v>
      </c>
      <c r="U61" s="186"/>
      <c r="V61" s="82">
        <v>2</v>
      </c>
      <c r="W61" s="80">
        <f>IF(P61=0,"-",V61/P61)</f>
        <v>0.28571428571429</v>
      </c>
      <c r="X61" s="185">
        <v>297000</v>
      </c>
      <c r="Y61" s="186">
        <f>IFERROR(X61/P61,"-")</f>
        <v>42428.571428571</v>
      </c>
      <c r="Z61" s="186">
        <f>IFERROR(X61/V61,"-")</f>
        <v>148500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0.14285714285714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4</v>
      </c>
      <c r="BO61" s="118">
        <f>IF(P61=0,"",IF(BN61=0,"",(BN61/P61)))</f>
        <v>0.57142857142857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0.28571428571429</v>
      </c>
      <c r="BY61" s="126">
        <v>2</v>
      </c>
      <c r="BZ61" s="127">
        <f>IFERROR(BY61/BW61,"-")</f>
        <v>1</v>
      </c>
      <c r="CA61" s="128">
        <v>297000</v>
      </c>
      <c r="CB61" s="129">
        <f>IFERROR(CA61/BW61,"-")</f>
        <v>148500</v>
      </c>
      <c r="CC61" s="130"/>
      <c r="CD61" s="130">
        <v>1</v>
      </c>
      <c r="CE61" s="130">
        <v>1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297000</v>
      </c>
      <c r="CQ61" s="139">
        <v>293000</v>
      </c>
      <c r="CR61" s="139"/>
      <c r="CS61" s="140" t="str">
        <f>IF(AND(CQ61=0,CR61=0),"",IF(AND(CQ61&lt;=100000,CR61&lt;=100000),"",IF(CQ61/CP61&gt;0.7,"男高",IF(CR61/CP61&gt;0.7,"女高",""))))</f>
        <v>男高</v>
      </c>
    </row>
    <row r="62" spans="1:98">
      <c r="A62" s="78">
        <f>AB62</f>
        <v>0.11111111111111</v>
      </c>
      <c r="B62" s="189" t="s">
        <v>187</v>
      </c>
      <c r="C62" s="189"/>
      <c r="D62" s="189" t="s">
        <v>152</v>
      </c>
      <c r="E62" s="189" t="s">
        <v>153</v>
      </c>
      <c r="F62" s="189" t="s">
        <v>65</v>
      </c>
      <c r="G62" s="88" t="s">
        <v>184</v>
      </c>
      <c r="H62" s="88" t="s">
        <v>67</v>
      </c>
      <c r="I62" s="191" t="s">
        <v>170</v>
      </c>
      <c r="J62" s="180">
        <v>144000</v>
      </c>
      <c r="K62" s="79">
        <v>9</v>
      </c>
      <c r="L62" s="79">
        <v>0</v>
      </c>
      <c r="M62" s="79">
        <v>60</v>
      </c>
      <c r="N62" s="89">
        <v>4</v>
      </c>
      <c r="O62" s="90">
        <v>0</v>
      </c>
      <c r="P62" s="91">
        <f>N62+O62</f>
        <v>4</v>
      </c>
      <c r="Q62" s="80">
        <f>IFERROR(P62/M62,"-")</f>
        <v>0.066666666666667</v>
      </c>
      <c r="R62" s="79">
        <v>0</v>
      </c>
      <c r="S62" s="79">
        <v>0</v>
      </c>
      <c r="T62" s="80">
        <f>IFERROR(R62/(P62),"-")</f>
        <v>0</v>
      </c>
      <c r="U62" s="186">
        <f>IFERROR(J62/SUM(N62:O63),"-")</f>
        <v>11076.923076923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-128000</v>
      </c>
      <c r="AB62" s="83">
        <f>SUM(X62:X63)/SUM(J62:J63)</f>
        <v>0.11111111111111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188</v>
      </c>
      <c r="C63" s="189"/>
      <c r="D63" s="189" t="s">
        <v>152</v>
      </c>
      <c r="E63" s="189" t="s">
        <v>153</v>
      </c>
      <c r="F63" s="189" t="s">
        <v>78</v>
      </c>
      <c r="G63" s="88"/>
      <c r="H63" s="88"/>
      <c r="I63" s="88"/>
      <c r="J63" s="180"/>
      <c r="K63" s="79">
        <v>40</v>
      </c>
      <c r="L63" s="79">
        <v>26</v>
      </c>
      <c r="M63" s="79">
        <v>4</v>
      </c>
      <c r="N63" s="89">
        <v>9</v>
      </c>
      <c r="O63" s="90">
        <v>0</v>
      </c>
      <c r="P63" s="91">
        <f>N63+O63</f>
        <v>9</v>
      </c>
      <c r="Q63" s="80">
        <f>IFERROR(P63/M63,"-")</f>
        <v>2.25</v>
      </c>
      <c r="R63" s="79">
        <v>0</v>
      </c>
      <c r="S63" s="79">
        <v>2</v>
      </c>
      <c r="T63" s="80">
        <f>IFERROR(R63/(P63),"-")</f>
        <v>0</v>
      </c>
      <c r="U63" s="186"/>
      <c r="V63" s="82">
        <v>2</v>
      </c>
      <c r="W63" s="80">
        <f>IF(P63=0,"-",V63/P63)</f>
        <v>0.22222222222222</v>
      </c>
      <c r="X63" s="185">
        <v>16000</v>
      </c>
      <c r="Y63" s="186">
        <f>IFERROR(X63/P63,"-")</f>
        <v>1777.7777777778</v>
      </c>
      <c r="Z63" s="186">
        <f>IFERROR(X63/V63,"-")</f>
        <v>8000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0.11111111111111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0.11111111111111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1</v>
      </c>
      <c r="BF63" s="111">
        <f>IF(P63=0,"",IF(BE63=0,"",(BE63/P63)))</f>
        <v>0.11111111111111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5</v>
      </c>
      <c r="BO63" s="118">
        <f>IF(P63=0,"",IF(BN63=0,"",(BN63/P63)))</f>
        <v>0.55555555555556</v>
      </c>
      <c r="BP63" s="119">
        <v>1</v>
      </c>
      <c r="BQ63" s="120">
        <f>IFERROR(BP63/BN63,"-")</f>
        <v>0.2</v>
      </c>
      <c r="BR63" s="121">
        <v>13000</v>
      </c>
      <c r="BS63" s="122">
        <f>IFERROR(BR63/BN63,"-")</f>
        <v>2600</v>
      </c>
      <c r="BT63" s="123"/>
      <c r="BU63" s="123"/>
      <c r="BV63" s="123">
        <v>1</v>
      </c>
      <c r="BW63" s="124">
        <v>1</v>
      </c>
      <c r="BX63" s="125">
        <f>IF(P63=0,"",IF(BW63=0,"",(BW63/P63)))</f>
        <v>0.11111111111111</v>
      </c>
      <c r="BY63" s="126">
        <v>1</v>
      </c>
      <c r="BZ63" s="127">
        <f>IFERROR(BY63/BW63,"-")</f>
        <v>1</v>
      </c>
      <c r="CA63" s="128">
        <v>3000</v>
      </c>
      <c r="CB63" s="129">
        <f>IFERROR(CA63/BW63,"-")</f>
        <v>3000</v>
      </c>
      <c r="CC63" s="130">
        <v>1</v>
      </c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2</v>
      </c>
      <c r="CP63" s="139">
        <v>16000</v>
      </c>
      <c r="CQ63" s="139">
        <v>13000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11.416666666667</v>
      </c>
      <c r="B64" s="189" t="s">
        <v>189</v>
      </c>
      <c r="C64" s="189"/>
      <c r="D64" s="189" t="s">
        <v>141</v>
      </c>
      <c r="E64" s="189" t="s">
        <v>161</v>
      </c>
      <c r="F64" s="189" t="s">
        <v>65</v>
      </c>
      <c r="G64" s="88" t="s">
        <v>190</v>
      </c>
      <c r="H64" s="88" t="s">
        <v>89</v>
      </c>
      <c r="I64" s="191" t="s">
        <v>100</v>
      </c>
      <c r="J64" s="180">
        <v>96000</v>
      </c>
      <c r="K64" s="79">
        <v>4</v>
      </c>
      <c r="L64" s="79">
        <v>0</v>
      </c>
      <c r="M64" s="79">
        <v>22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186">
        <f>IFERROR(J64/SUM(N64:O65),"-")</f>
        <v>9600</v>
      </c>
      <c r="V64" s="82">
        <v>0</v>
      </c>
      <c r="W64" s="80" t="str">
        <f>IF(P64=0,"-",V64/P64)</f>
        <v>-</v>
      </c>
      <c r="X64" s="185">
        <v>0</v>
      </c>
      <c r="Y64" s="186" t="str">
        <f>IFERROR(X64/P64,"-")</f>
        <v>-</v>
      </c>
      <c r="Z64" s="186" t="str">
        <f>IFERROR(X64/V64,"-")</f>
        <v>-</v>
      </c>
      <c r="AA64" s="180">
        <f>SUM(X64:X65)-SUM(J64:J65)</f>
        <v>1000000</v>
      </c>
      <c r="AB64" s="83">
        <f>SUM(X64:X65)/SUM(J64:J65)</f>
        <v>11.416666666667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191</v>
      </c>
      <c r="C65" s="189"/>
      <c r="D65" s="189" t="s">
        <v>141</v>
      </c>
      <c r="E65" s="189" t="s">
        <v>161</v>
      </c>
      <c r="F65" s="189" t="s">
        <v>78</v>
      </c>
      <c r="G65" s="88"/>
      <c r="H65" s="88"/>
      <c r="I65" s="88"/>
      <c r="J65" s="180"/>
      <c r="K65" s="79">
        <v>35</v>
      </c>
      <c r="L65" s="79">
        <v>25</v>
      </c>
      <c r="M65" s="79">
        <v>4</v>
      </c>
      <c r="N65" s="89">
        <v>10</v>
      </c>
      <c r="O65" s="90">
        <v>0</v>
      </c>
      <c r="P65" s="91">
        <f>N65+O65</f>
        <v>10</v>
      </c>
      <c r="Q65" s="80">
        <f>IFERROR(P65/M65,"-")</f>
        <v>2.5</v>
      </c>
      <c r="R65" s="79">
        <v>1</v>
      </c>
      <c r="S65" s="79">
        <v>0</v>
      </c>
      <c r="T65" s="80">
        <f>IFERROR(R65/(P65),"-")</f>
        <v>0.1</v>
      </c>
      <c r="U65" s="186"/>
      <c r="V65" s="82">
        <v>2</v>
      </c>
      <c r="W65" s="80">
        <f>IF(P65=0,"-",V65/P65)</f>
        <v>0.2</v>
      </c>
      <c r="X65" s="185">
        <v>1096000</v>
      </c>
      <c r="Y65" s="186">
        <f>IFERROR(X65/P65,"-")</f>
        <v>109600</v>
      </c>
      <c r="Z65" s="186">
        <f>IFERROR(X65/V65,"-")</f>
        <v>548000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0.1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2</v>
      </c>
      <c r="BF65" s="111">
        <f>IF(P65=0,"",IF(BE65=0,"",(BE65/P65)))</f>
        <v>0.2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4</v>
      </c>
      <c r="BX65" s="125">
        <f>IF(P65=0,"",IF(BW65=0,"",(BW65/P65)))</f>
        <v>0.4</v>
      </c>
      <c r="BY65" s="126">
        <v>2</v>
      </c>
      <c r="BZ65" s="127">
        <f>IFERROR(BY65/BW65,"-")</f>
        <v>0.5</v>
      </c>
      <c r="CA65" s="128">
        <v>1096000</v>
      </c>
      <c r="CB65" s="129">
        <f>IFERROR(CA65/BW65,"-")</f>
        <v>274000</v>
      </c>
      <c r="CC65" s="130"/>
      <c r="CD65" s="130"/>
      <c r="CE65" s="130">
        <v>2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2</v>
      </c>
      <c r="CP65" s="139">
        <v>1096000</v>
      </c>
      <c r="CQ65" s="139">
        <v>1085000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78">
        <f>AB66</f>
        <v>0.18333333333333</v>
      </c>
      <c r="B66" s="189" t="s">
        <v>192</v>
      </c>
      <c r="C66" s="189"/>
      <c r="D66" s="189" t="s">
        <v>63</v>
      </c>
      <c r="E66" s="189" t="s">
        <v>64</v>
      </c>
      <c r="F66" s="189" t="s">
        <v>65</v>
      </c>
      <c r="G66" s="88" t="s">
        <v>108</v>
      </c>
      <c r="H66" s="88" t="s">
        <v>193</v>
      </c>
      <c r="I66" s="88" t="s">
        <v>158</v>
      </c>
      <c r="J66" s="180">
        <v>60000</v>
      </c>
      <c r="K66" s="79">
        <v>6</v>
      </c>
      <c r="L66" s="79">
        <v>0</v>
      </c>
      <c r="M66" s="79">
        <v>20</v>
      </c>
      <c r="N66" s="89">
        <v>6</v>
      </c>
      <c r="O66" s="90">
        <v>0</v>
      </c>
      <c r="P66" s="91">
        <f>N66+O66</f>
        <v>6</v>
      </c>
      <c r="Q66" s="80">
        <f>IFERROR(P66/M66,"-")</f>
        <v>0.3</v>
      </c>
      <c r="R66" s="79">
        <v>1</v>
      </c>
      <c r="S66" s="79">
        <v>3</v>
      </c>
      <c r="T66" s="80">
        <f>IFERROR(R66/(P66),"-")</f>
        <v>0.16666666666667</v>
      </c>
      <c r="U66" s="186">
        <f>IFERROR(J66/SUM(N66:O67),"-")</f>
        <v>10000</v>
      </c>
      <c r="V66" s="82">
        <v>2</v>
      </c>
      <c r="W66" s="80">
        <f>IF(P66=0,"-",V66/P66)</f>
        <v>0.33333333333333</v>
      </c>
      <c r="X66" s="185">
        <v>11000</v>
      </c>
      <c r="Y66" s="186">
        <f>IFERROR(X66/P66,"-")</f>
        <v>1833.3333333333</v>
      </c>
      <c r="Z66" s="186">
        <f>IFERROR(X66/V66,"-")</f>
        <v>5500</v>
      </c>
      <c r="AA66" s="180">
        <f>SUM(X66:X67)-SUM(J66:J67)</f>
        <v>-49000</v>
      </c>
      <c r="AB66" s="83">
        <f>SUM(X66:X67)/SUM(J66:J67)</f>
        <v>0.18333333333333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0.16666666666667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>
        <v>1</v>
      </c>
      <c r="AW66" s="105">
        <f>IF(P66=0,"",IF(AV66=0,"",(AV66/P66)))</f>
        <v>0.16666666666667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1</v>
      </c>
      <c r="BF66" s="111">
        <f>IF(P66=0,"",IF(BE66=0,"",(BE66/P66)))</f>
        <v>0.16666666666667</v>
      </c>
      <c r="BG66" s="110">
        <v>1</v>
      </c>
      <c r="BH66" s="112">
        <f>IFERROR(BG66/BE66,"-")</f>
        <v>1</v>
      </c>
      <c r="BI66" s="113">
        <v>3000</v>
      </c>
      <c r="BJ66" s="114">
        <f>IFERROR(BI66/BE66,"-")</f>
        <v>3000</v>
      </c>
      <c r="BK66" s="115">
        <v>1</v>
      </c>
      <c r="BL66" s="115"/>
      <c r="BM66" s="115"/>
      <c r="BN66" s="117">
        <v>1</v>
      </c>
      <c r="BO66" s="118">
        <f>IF(P66=0,"",IF(BN66=0,"",(BN66/P66)))</f>
        <v>0.16666666666667</v>
      </c>
      <c r="BP66" s="119">
        <v>1</v>
      </c>
      <c r="BQ66" s="120">
        <f>IFERROR(BP66/BN66,"-")</f>
        <v>1</v>
      </c>
      <c r="BR66" s="121">
        <v>8000</v>
      </c>
      <c r="BS66" s="122">
        <f>IFERROR(BR66/BN66,"-")</f>
        <v>8000</v>
      </c>
      <c r="BT66" s="123"/>
      <c r="BU66" s="123">
        <v>1</v>
      </c>
      <c r="BV66" s="123"/>
      <c r="BW66" s="124">
        <v>2</v>
      </c>
      <c r="BX66" s="125">
        <f>IF(P66=0,"",IF(BW66=0,"",(BW66/P66)))</f>
        <v>0.33333333333333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2</v>
      </c>
      <c r="CP66" s="139">
        <v>11000</v>
      </c>
      <c r="CQ66" s="139">
        <v>8000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194</v>
      </c>
      <c r="C67" s="189"/>
      <c r="D67" s="189" t="s">
        <v>63</v>
      </c>
      <c r="E67" s="189" t="s">
        <v>64</v>
      </c>
      <c r="F67" s="189" t="s">
        <v>78</v>
      </c>
      <c r="G67" s="88"/>
      <c r="H67" s="88"/>
      <c r="I67" s="88"/>
      <c r="J67" s="180"/>
      <c r="K67" s="79">
        <v>5</v>
      </c>
      <c r="L67" s="79">
        <v>4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186"/>
      <c r="V67" s="82">
        <v>0</v>
      </c>
      <c r="W67" s="80" t="str">
        <f>IF(P67=0,"-",V67/P67)</f>
        <v>-</v>
      </c>
      <c r="X67" s="185">
        <v>0</v>
      </c>
      <c r="Y67" s="186" t="str">
        <f>IFERROR(X67/P67,"-")</f>
        <v>-</v>
      </c>
      <c r="Z67" s="186" t="str">
        <f>IFERROR(X67/V67,"-")</f>
        <v>-</v>
      </c>
      <c r="AA67" s="18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0.05</v>
      </c>
      <c r="B68" s="189" t="s">
        <v>195</v>
      </c>
      <c r="C68" s="189"/>
      <c r="D68" s="189" t="s">
        <v>141</v>
      </c>
      <c r="E68" s="189" t="s">
        <v>161</v>
      </c>
      <c r="F68" s="189" t="s">
        <v>65</v>
      </c>
      <c r="G68" s="88" t="s">
        <v>108</v>
      </c>
      <c r="H68" s="88" t="s">
        <v>193</v>
      </c>
      <c r="I68" s="191" t="s">
        <v>100</v>
      </c>
      <c r="J68" s="180">
        <v>60000</v>
      </c>
      <c r="K68" s="79">
        <v>7</v>
      </c>
      <c r="L68" s="79">
        <v>0</v>
      </c>
      <c r="M68" s="79">
        <v>28</v>
      </c>
      <c r="N68" s="89">
        <v>3</v>
      </c>
      <c r="O68" s="90">
        <v>0</v>
      </c>
      <c r="P68" s="91">
        <f>N68+O68</f>
        <v>3</v>
      </c>
      <c r="Q68" s="80">
        <f>IFERROR(P68/M68,"-")</f>
        <v>0.10714285714286</v>
      </c>
      <c r="R68" s="79">
        <v>0</v>
      </c>
      <c r="S68" s="79">
        <v>0</v>
      </c>
      <c r="T68" s="80">
        <f>IFERROR(R68/(P68),"-")</f>
        <v>0</v>
      </c>
      <c r="U68" s="186">
        <f>IFERROR(J68/SUM(N68:O69),"-")</f>
        <v>8571.4285714286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SUM(X68:X69)-SUM(J68:J69)</f>
        <v>-57000</v>
      </c>
      <c r="AB68" s="83">
        <f>SUM(X68:X69)/SUM(J68:J69)</f>
        <v>0.05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0.33333333333333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0.33333333333333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0.33333333333333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196</v>
      </c>
      <c r="C69" s="189"/>
      <c r="D69" s="189" t="s">
        <v>141</v>
      </c>
      <c r="E69" s="189" t="s">
        <v>161</v>
      </c>
      <c r="F69" s="189" t="s">
        <v>78</v>
      </c>
      <c r="G69" s="88"/>
      <c r="H69" s="88"/>
      <c r="I69" s="88"/>
      <c r="J69" s="180"/>
      <c r="K69" s="79">
        <v>15</v>
      </c>
      <c r="L69" s="79">
        <v>11</v>
      </c>
      <c r="M69" s="79">
        <v>4</v>
      </c>
      <c r="N69" s="89">
        <v>4</v>
      </c>
      <c r="O69" s="90">
        <v>0</v>
      </c>
      <c r="P69" s="91">
        <f>N69+O69</f>
        <v>4</v>
      </c>
      <c r="Q69" s="80">
        <f>IFERROR(P69/M69,"-")</f>
        <v>1</v>
      </c>
      <c r="R69" s="79">
        <v>1</v>
      </c>
      <c r="S69" s="79">
        <v>0</v>
      </c>
      <c r="T69" s="80">
        <f>IFERROR(R69/(P69),"-")</f>
        <v>0.25</v>
      </c>
      <c r="U69" s="186"/>
      <c r="V69" s="82">
        <v>1</v>
      </c>
      <c r="W69" s="80">
        <f>IF(P69=0,"-",V69/P69)</f>
        <v>0.25</v>
      </c>
      <c r="X69" s="185">
        <v>3000</v>
      </c>
      <c r="Y69" s="186">
        <f>IFERROR(X69/P69,"-")</f>
        <v>750</v>
      </c>
      <c r="Z69" s="186">
        <f>IFERROR(X69/V69,"-")</f>
        <v>3000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1</v>
      </c>
      <c r="AN69" s="99">
        <f>IF(P69=0,"",IF(AM69=0,"",(AM69/P69)))</f>
        <v>0.25</v>
      </c>
      <c r="AO69" s="98"/>
      <c r="AP69" s="100">
        <f>IFERROR(AO69/AM69,"-")</f>
        <v>0</v>
      </c>
      <c r="AQ69" s="101"/>
      <c r="AR69" s="102">
        <f>IFERROR(AQ69/AM69,"-")</f>
        <v>0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0.25</v>
      </c>
      <c r="BG69" s="110">
        <v>1</v>
      </c>
      <c r="BH69" s="112">
        <f>IFERROR(BG69/BE69,"-")</f>
        <v>1</v>
      </c>
      <c r="BI69" s="113">
        <v>3000</v>
      </c>
      <c r="BJ69" s="114">
        <f>IFERROR(BI69/BE69,"-")</f>
        <v>3000</v>
      </c>
      <c r="BK69" s="115">
        <v>1</v>
      </c>
      <c r="BL69" s="115"/>
      <c r="BM69" s="115"/>
      <c r="BN69" s="117">
        <v>1</v>
      </c>
      <c r="BO69" s="118">
        <f>IF(P69=0,"",IF(BN69=0,"",(BN69/P69)))</f>
        <v>0.25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0.25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3000</v>
      </c>
      <c r="CQ69" s="139">
        <v>3000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0.58333333333333</v>
      </c>
      <c r="B70" s="189" t="s">
        <v>197</v>
      </c>
      <c r="C70" s="189"/>
      <c r="D70" s="189" t="s">
        <v>198</v>
      </c>
      <c r="E70" s="189" t="s">
        <v>199</v>
      </c>
      <c r="F70" s="189" t="s">
        <v>65</v>
      </c>
      <c r="G70" s="88" t="s">
        <v>184</v>
      </c>
      <c r="H70" s="88" t="s">
        <v>200</v>
      </c>
      <c r="I70" s="191" t="s">
        <v>109</v>
      </c>
      <c r="J70" s="180">
        <v>120000</v>
      </c>
      <c r="K70" s="79">
        <v>0</v>
      </c>
      <c r="L70" s="79">
        <v>0</v>
      </c>
      <c r="M70" s="79">
        <v>20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186">
        <f>IFERROR(J70/SUM(N70:O74),"-")</f>
        <v>10909.090909091</v>
      </c>
      <c r="V70" s="82">
        <v>0</v>
      </c>
      <c r="W70" s="80" t="str">
        <f>IF(P70=0,"-",V70/P70)</f>
        <v>-</v>
      </c>
      <c r="X70" s="185">
        <v>0</v>
      </c>
      <c r="Y70" s="186" t="str">
        <f>IFERROR(X70/P70,"-")</f>
        <v>-</v>
      </c>
      <c r="Z70" s="186" t="str">
        <f>IFERROR(X70/V70,"-")</f>
        <v>-</v>
      </c>
      <c r="AA70" s="180">
        <f>SUM(X70:X74)-SUM(J70:J74)</f>
        <v>-50000</v>
      </c>
      <c r="AB70" s="83">
        <f>SUM(X70:X74)/SUM(J70:J74)</f>
        <v>0.58333333333333</v>
      </c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201</v>
      </c>
      <c r="C71" s="189"/>
      <c r="D71" s="189" t="s">
        <v>202</v>
      </c>
      <c r="E71" s="189" t="s">
        <v>118</v>
      </c>
      <c r="F71" s="189" t="s">
        <v>65</v>
      </c>
      <c r="G71" s="88" t="s">
        <v>184</v>
      </c>
      <c r="H71" s="88" t="s">
        <v>200</v>
      </c>
      <c r="I71" s="190" t="s">
        <v>68</v>
      </c>
      <c r="J71" s="180"/>
      <c r="K71" s="79">
        <v>6</v>
      </c>
      <c r="L71" s="79">
        <v>0</v>
      </c>
      <c r="M71" s="79">
        <v>21</v>
      </c>
      <c r="N71" s="89">
        <v>2</v>
      </c>
      <c r="O71" s="90">
        <v>0</v>
      </c>
      <c r="P71" s="91">
        <f>N71+O71</f>
        <v>2</v>
      </c>
      <c r="Q71" s="80">
        <f>IFERROR(P71/M71,"-")</f>
        <v>0.095238095238095</v>
      </c>
      <c r="R71" s="79">
        <v>0</v>
      </c>
      <c r="S71" s="79">
        <v>1</v>
      </c>
      <c r="T71" s="80">
        <f>IFERROR(R71/(P71),"-")</f>
        <v>0</v>
      </c>
      <c r="U71" s="186"/>
      <c r="V71" s="82">
        <v>1</v>
      </c>
      <c r="W71" s="80">
        <f>IF(P71=0,"-",V71/P71)</f>
        <v>0.5</v>
      </c>
      <c r="X71" s="185">
        <v>63000</v>
      </c>
      <c r="Y71" s="186">
        <f>IFERROR(X71/P71,"-")</f>
        <v>31500</v>
      </c>
      <c r="Z71" s="186">
        <f>IFERROR(X71/V71,"-")</f>
        <v>63000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0.5</v>
      </c>
      <c r="BY71" s="126">
        <v>1</v>
      </c>
      <c r="BZ71" s="127">
        <f>IFERROR(BY71/BW71,"-")</f>
        <v>1</v>
      </c>
      <c r="CA71" s="128">
        <v>63000</v>
      </c>
      <c r="CB71" s="129">
        <f>IFERROR(CA71/BW71,"-")</f>
        <v>63000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63000</v>
      </c>
      <c r="CQ71" s="139">
        <v>63000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203</v>
      </c>
      <c r="C72" s="189"/>
      <c r="D72" s="189" t="s">
        <v>204</v>
      </c>
      <c r="E72" s="189" t="s">
        <v>121</v>
      </c>
      <c r="F72" s="189" t="s">
        <v>65</v>
      </c>
      <c r="G72" s="88" t="s">
        <v>184</v>
      </c>
      <c r="H72" s="88" t="s">
        <v>200</v>
      </c>
      <c r="I72" s="191" t="s">
        <v>104</v>
      </c>
      <c r="J72" s="180"/>
      <c r="K72" s="79">
        <v>5</v>
      </c>
      <c r="L72" s="79">
        <v>0</v>
      </c>
      <c r="M72" s="79">
        <v>24</v>
      </c>
      <c r="N72" s="89">
        <v>2</v>
      </c>
      <c r="O72" s="90">
        <v>0</v>
      </c>
      <c r="P72" s="91">
        <f>N72+O72</f>
        <v>2</v>
      </c>
      <c r="Q72" s="80">
        <f>IFERROR(P72/M72,"-")</f>
        <v>0.083333333333333</v>
      </c>
      <c r="R72" s="79">
        <v>0</v>
      </c>
      <c r="S72" s="79">
        <v>0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205</v>
      </c>
      <c r="C73" s="189"/>
      <c r="D73" s="189" t="s">
        <v>206</v>
      </c>
      <c r="E73" s="189" t="s">
        <v>207</v>
      </c>
      <c r="F73" s="189" t="s">
        <v>65</v>
      </c>
      <c r="G73" s="88" t="s">
        <v>184</v>
      </c>
      <c r="H73" s="88" t="s">
        <v>200</v>
      </c>
      <c r="I73" s="190" t="s">
        <v>208</v>
      </c>
      <c r="J73" s="180"/>
      <c r="K73" s="79">
        <v>6</v>
      </c>
      <c r="L73" s="79">
        <v>0</v>
      </c>
      <c r="M73" s="79">
        <v>33</v>
      </c>
      <c r="N73" s="89">
        <v>1</v>
      </c>
      <c r="O73" s="90">
        <v>0</v>
      </c>
      <c r="P73" s="91">
        <f>N73+O73</f>
        <v>1</v>
      </c>
      <c r="Q73" s="80">
        <f>IFERROR(P73/M73,"-")</f>
        <v>0.03030303030303</v>
      </c>
      <c r="R73" s="79">
        <v>0</v>
      </c>
      <c r="S73" s="79">
        <v>1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1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209</v>
      </c>
      <c r="C74" s="189"/>
      <c r="D74" s="189" t="s">
        <v>126</v>
      </c>
      <c r="E74" s="189" t="s">
        <v>126</v>
      </c>
      <c r="F74" s="189" t="s">
        <v>78</v>
      </c>
      <c r="G74" s="88" t="s">
        <v>210</v>
      </c>
      <c r="H74" s="88"/>
      <c r="I74" s="88"/>
      <c r="J74" s="180"/>
      <c r="K74" s="79">
        <v>47</v>
      </c>
      <c r="L74" s="79">
        <v>38</v>
      </c>
      <c r="M74" s="79">
        <v>3</v>
      </c>
      <c r="N74" s="89">
        <v>6</v>
      </c>
      <c r="O74" s="90">
        <v>0</v>
      </c>
      <c r="P74" s="91">
        <f>N74+O74</f>
        <v>6</v>
      </c>
      <c r="Q74" s="80">
        <f>IFERROR(P74/M74,"-")</f>
        <v>2</v>
      </c>
      <c r="R74" s="79">
        <v>0</v>
      </c>
      <c r="S74" s="79">
        <v>2</v>
      </c>
      <c r="T74" s="80">
        <f>IFERROR(R74/(P74),"-")</f>
        <v>0</v>
      </c>
      <c r="U74" s="186"/>
      <c r="V74" s="82">
        <v>2</v>
      </c>
      <c r="W74" s="80">
        <f>IF(P74=0,"-",V74/P74)</f>
        <v>0.33333333333333</v>
      </c>
      <c r="X74" s="185">
        <v>7000</v>
      </c>
      <c r="Y74" s="186">
        <f>IFERROR(X74/P74,"-")</f>
        <v>1166.6666666667</v>
      </c>
      <c r="Z74" s="186">
        <f>IFERROR(X74/V74,"-")</f>
        <v>3500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3</v>
      </c>
      <c r="BF74" s="111">
        <f>IF(P74=0,"",IF(BE74=0,"",(BE74/P74)))</f>
        <v>0.5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3</v>
      </c>
      <c r="BO74" s="118">
        <f>IF(P74=0,"",IF(BN74=0,"",(BN74/P74)))</f>
        <v>0.5</v>
      </c>
      <c r="BP74" s="119">
        <v>2</v>
      </c>
      <c r="BQ74" s="120">
        <f>IFERROR(BP74/BN74,"-")</f>
        <v>0.66666666666667</v>
      </c>
      <c r="BR74" s="121">
        <v>7000</v>
      </c>
      <c r="BS74" s="122">
        <f>IFERROR(BR74/BN74,"-")</f>
        <v>2333.3333333333</v>
      </c>
      <c r="BT74" s="123">
        <v>1</v>
      </c>
      <c r="BU74" s="123"/>
      <c r="BV74" s="123">
        <v>1</v>
      </c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2</v>
      </c>
      <c r="CP74" s="139">
        <v>7000</v>
      </c>
      <c r="CQ74" s="139">
        <v>6000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0.85</v>
      </c>
      <c r="B75" s="189" t="s">
        <v>211</v>
      </c>
      <c r="C75" s="189"/>
      <c r="D75" s="189" t="s">
        <v>63</v>
      </c>
      <c r="E75" s="189" t="s">
        <v>64</v>
      </c>
      <c r="F75" s="189" t="s">
        <v>65</v>
      </c>
      <c r="G75" s="88" t="s">
        <v>212</v>
      </c>
      <c r="H75" s="88" t="s">
        <v>67</v>
      </c>
      <c r="I75" s="191" t="s">
        <v>170</v>
      </c>
      <c r="J75" s="180">
        <v>180000</v>
      </c>
      <c r="K75" s="79">
        <v>11</v>
      </c>
      <c r="L75" s="79">
        <v>0</v>
      </c>
      <c r="M75" s="79">
        <v>52</v>
      </c>
      <c r="N75" s="89">
        <v>6</v>
      </c>
      <c r="O75" s="90">
        <v>0</v>
      </c>
      <c r="P75" s="91">
        <f>N75+O75</f>
        <v>6</v>
      </c>
      <c r="Q75" s="80">
        <f>IFERROR(P75/M75,"-")</f>
        <v>0.11538461538462</v>
      </c>
      <c r="R75" s="79">
        <v>1</v>
      </c>
      <c r="S75" s="79">
        <v>0</v>
      </c>
      <c r="T75" s="80">
        <f>IFERROR(R75/(P75),"-")</f>
        <v>0.16666666666667</v>
      </c>
      <c r="U75" s="186">
        <f>IFERROR(J75/SUM(N75:O76),"-")</f>
        <v>15000</v>
      </c>
      <c r="V75" s="82">
        <v>2</v>
      </c>
      <c r="W75" s="80">
        <f>IF(P75=0,"-",V75/P75)</f>
        <v>0.33333333333333</v>
      </c>
      <c r="X75" s="185">
        <v>153000</v>
      </c>
      <c r="Y75" s="186">
        <f>IFERROR(X75/P75,"-")</f>
        <v>25500</v>
      </c>
      <c r="Z75" s="186">
        <f>IFERROR(X75/V75,"-")</f>
        <v>76500</v>
      </c>
      <c r="AA75" s="180">
        <f>SUM(X75:X76)-SUM(J75:J76)</f>
        <v>-27000</v>
      </c>
      <c r="AB75" s="83">
        <f>SUM(X75:X76)/SUM(J75:J76)</f>
        <v>0.85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4</v>
      </c>
      <c r="BF75" s="111">
        <f>IF(P75=0,"",IF(BE75=0,"",(BE75/P75)))</f>
        <v>0.66666666666667</v>
      </c>
      <c r="BG75" s="110">
        <v>1</v>
      </c>
      <c r="BH75" s="112">
        <f>IFERROR(BG75/BE75,"-")</f>
        <v>0.25</v>
      </c>
      <c r="BI75" s="113">
        <v>3000</v>
      </c>
      <c r="BJ75" s="114">
        <f>IFERROR(BI75/BE75,"-")</f>
        <v>750</v>
      </c>
      <c r="BK75" s="115">
        <v>1</v>
      </c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>
        <v>2</v>
      </c>
      <c r="BX75" s="125">
        <f>IF(P75=0,"",IF(BW75=0,"",(BW75/P75)))</f>
        <v>0.33333333333333</v>
      </c>
      <c r="BY75" s="126">
        <v>1</v>
      </c>
      <c r="BZ75" s="127">
        <f>IFERROR(BY75/BW75,"-")</f>
        <v>0.5</v>
      </c>
      <c r="CA75" s="128">
        <v>150000</v>
      </c>
      <c r="CB75" s="129">
        <f>IFERROR(CA75/BW75,"-")</f>
        <v>75000</v>
      </c>
      <c r="CC75" s="130"/>
      <c r="CD75" s="130"/>
      <c r="CE75" s="130">
        <v>1</v>
      </c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2</v>
      </c>
      <c r="CP75" s="139">
        <v>153000</v>
      </c>
      <c r="CQ75" s="139">
        <v>150000</v>
      </c>
      <c r="CR75" s="139"/>
      <c r="CS75" s="140" t="str">
        <f>IF(AND(CQ75=0,CR75=0),"",IF(AND(CQ75&lt;=100000,CR75&lt;=100000),"",IF(CQ75/CP75&gt;0.7,"男高",IF(CR75/CP75&gt;0.7,"女高",""))))</f>
        <v>男高</v>
      </c>
    </row>
    <row r="76" spans="1:98">
      <c r="A76" s="78"/>
      <c r="B76" s="189" t="s">
        <v>213</v>
      </c>
      <c r="C76" s="189"/>
      <c r="D76" s="189" t="s">
        <v>63</v>
      </c>
      <c r="E76" s="189" t="s">
        <v>64</v>
      </c>
      <c r="F76" s="189" t="s">
        <v>78</v>
      </c>
      <c r="G76" s="88"/>
      <c r="H76" s="88"/>
      <c r="I76" s="88"/>
      <c r="J76" s="180"/>
      <c r="K76" s="79">
        <v>31</v>
      </c>
      <c r="L76" s="79">
        <v>21</v>
      </c>
      <c r="M76" s="79">
        <v>1</v>
      </c>
      <c r="N76" s="89">
        <v>5</v>
      </c>
      <c r="O76" s="90">
        <v>1</v>
      </c>
      <c r="P76" s="91">
        <f>N76+O76</f>
        <v>6</v>
      </c>
      <c r="Q76" s="80">
        <f>IFERROR(P76/M76,"-")</f>
        <v>6</v>
      </c>
      <c r="R76" s="79">
        <v>0</v>
      </c>
      <c r="S76" s="79">
        <v>1</v>
      </c>
      <c r="T76" s="80">
        <f>IFERROR(R76/(P76),"-")</f>
        <v>0</v>
      </c>
      <c r="U76" s="186"/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>
        <v>2</v>
      </c>
      <c r="AW76" s="105">
        <f>IF(P76=0,"",IF(AV76=0,"",(AV76/P76)))</f>
        <v>0.33333333333333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>
        <v>1</v>
      </c>
      <c r="BF76" s="111">
        <f>IF(P76=0,"",IF(BE76=0,"",(BE76/P76)))</f>
        <v>0.16666666666667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1</v>
      </c>
      <c r="BO76" s="118">
        <f>IF(P76=0,"",IF(BN76=0,"",(BN76/P76)))</f>
        <v>0.16666666666667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2</v>
      </c>
      <c r="BX76" s="125">
        <f>IF(P76=0,"",IF(BW76=0,"",(BW76/P76)))</f>
        <v>0.33333333333333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0.74074074074074</v>
      </c>
      <c r="B77" s="189" t="s">
        <v>214</v>
      </c>
      <c r="C77" s="189"/>
      <c r="D77" s="189" t="s">
        <v>152</v>
      </c>
      <c r="E77" s="189" t="s">
        <v>153</v>
      </c>
      <c r="F77" s="189" t="s">
        <v>65</v>
      </c>
      <c r="G77" s="88" t="s">
        <v>212</v>
      </c>
      <c r="H77" s="88" t="s">
        <v>89</v>
      </c>
      <c r="I77" s="191" t="s">
        <v>104</v>
      </c>
      <c r="J77" s="180">
        <v>108000</v>
      </c>
      <c r="K77" s="79">
        <v>12</v>
      </c>
      <c r="L77" s="79">
        <v>0</v>
      </c>
      <c r="M77" s="79">
        <v>29</v>
      </c>
      <c r="N77" s="89">
        <v>3</v>
      </c>
      <c r="O77" s="90">
        <v>0</v>
      </c>
      <c r="P77" s="91">
        <f>N77+O77</f>
        <v>3</v>
      </c>
      <c r="Q77" s="80">
        <f>IFERROR(P77/M77,"-")</f>
        <v>0.10344827586207</v>
      </c>
      <c r="R77" s="79">
        <v>0</v>
      </c>
      <c r="S77" s="79">
        <v>1</v>
      </c>
      <c r="T77" s="80">
        <f>IFERROR(R77/(P77),"-")</f>
        <v>0</v>
      </c>
      <c r="U77" s="186">
        <f>IFERROR(J77/SUM(N77:O78),"-")</f>
        <v>27000</v>
      </c>
      <c r="V77" s="82">
        <v>1</v>
      </c>
      <c r="W77" s="80">
        <f>IF(P77=0,"-",V77/P77)</f>
        <v>0.33333333333333</v>
      </c>
      <c r="X77" s="185">
        <v>80000</v>
      </c>
      <c r="Y77" s="186">
        <f>IFERROR(X77/P77,"-")</f>
        <v>26666.666666667</v>
      </c>
      <c r="Z77" s="186">
        <f>IFERROR(X77/V77,"-")</f>
        <v>80000</v>
      </c>
      <c r="AA77" s="180">
        <f>SUM(X77:X78)-SUM(J77:J78)</f>
        <v>-28000</v>
      </c>
      <c r="AB77" s="83">
        <f>SUM(X77:X78)/SUM(J77:J78)</f>
        <v>0.74074074074074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2</v>
      </c>
      <c r="BF77" s="111">
        <f>IF(P77=0,"",IF(BE77=0,"",(BE77/P77)))</f>
        <v>0.66666666666667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>
        <v>1</v>
      </c>
      <c r="BZ77" s="127">
        <f>IFERROR(BY77/BW77,"-")</f>
        <v>1</v>
      </c>
      <c r="CA77" s="128">
        <v>80000</v>
      </c>
      <c r="CB77" s="129">
        <f>IFERROR(CA77/BW77,"-")</f>
        <v>80000</v>
      </c>
      <c r="CC77" s="130"/>
      <c r="CD77" s="130"/>
      <c r="CE77" s="130">
        <v>1</v>
      </c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80000</v>
      </c>
      <c r="CQ77" s="139">
        <v>80000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215</v>
      </c>
      <c r="C78" s="189"/>
      <c r="D78" s="189" t="s">
        <v>152</v>
      </c>
      <c r="E78" s="189" t="s">
        <v>153</v>
      </c>
      <c r="F78" s="189" t="s">
        <v>78</v>
      </c>
      <c r="G78" s="88"/>
      <c r="H78" s="88"/>
      <c r="I78" s="88"/>
      <c r="J78" s="180"/>
      <c r="K78" s="79">
        <v>15</v>
      </c>
      <c r="L78" s="79">
        <v>12</v>
      </c>
      <c r="M78" s="79">
        <v>11</v>
      </c>
      <c r="N78" s="89">
        <v>1</v>
      </c>
      <c r="O78" s="90">
        <v>0</v>
      </c>
      <c r="P78" s="91">
        <f>N78+O78</f>
        <v>1</v>
      </c>
      <c r="Q78" s="80">
        <f>IFERROR(P78/M78,"-")</f>
        <v>0.090909090909091</v>
      </c>
      <c r="R78" s="79">
        <v>0</v>
      </c>
      <c r="S78" s="79">
        <v>0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1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0.50877192982456</v>
      </c>
      <c r="B79" s="189" t="s">
        <v>216</v>
      </c>
      <c r="C79" s="189"/>
      <c r="D79" s="189" t="s">
        <v>63</v>
      </c>
      <c r="E79" s="189" t="s">
        <v>64</v>
      </c>
      <c r="F79" s="189" t="s">
        <v>65</v>
      </c>
      <c r="G79" s="88" t="s">
        <v>217</v>
      </c>
      <c r="H79" s="88" t="s">
        <v>67</v>
      </c>
      <c r="I79" s="191" t="s">
        <v>109</v>
      </c>
      <c r="J79" s="180">
        <v>228000</v>
      </c>
      <c r="K79" s="79">
        <v>11</v>
      </c>
      <c r="L79" s="79">
        <v>0</v>
      </c>
      <c r="M79" s="79">
        <v>33</v>
      </c>
      <c r="N79" s="89">
        <v>5</v>
      </c>
      <c r="O79" s="90">
        <v>0</v>
      </c>
      <c r="P79" s="91">
        <f>N79+O79</f>
        <v>5</v>
      </c>
      <c r="Q79" s="80">
        <f>IFERROR(P79/M79,"-")</f>
        <v>0.15151515151515</v>
      </c>
      <c r="R79" s="79">
        <v>1</v>
      </c>
      <c r="S79" s="79">
        <v>3</v>
      </c>
      <c r="T79" s="80">
        <f>IFERROR(R79/(P79),"-")</f>
        <v>0.2</v>
      </c>
      <c r="U79" s="186">
        <f>IFERROR(J79/SUM(N79:O80),"-")</f>
        <v>19000</v>
      </c>
      <c r="V79" s="82">
        <v>2</v>
      </c>
      <c r="W79" s="80">
        <f>IF(P79=0,"-",V79/P79)</f>
        <v>0.4</v>
      </c>
      <c r="X79" s="185">
        <v>110000</v>
      </c>
      <c r="Y79" s="186">
        <f>IFERROR(X79/P79,"-")</f>
        <v>22000</v>
      </c>
      <c r="Z79" s="186">
        <f>IFERROR(X79/V79,"-")</f>
        <v>55000</v>
      </c>
      <c r="AA79" s="180">
        <f>SUM(X79:X80)-SUM(J79:J80)</f>
        <v>-112000</v>
      </c>
      <c r="AB79" s="83">
        <f>SUM(X79:X80)/SUM(J79:J80)</f>
        <v>0.50877192982456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0.2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3</v>
      </c>
      <c r="BO79" s="118">
        <f>IF(P79=0,"",IF(BN79=0,"",(BN79/P79)))</f>
        <v>0.6</v>
      </c>
      <c r="BP79" s="119">
        <v>1</v>
      </c>
      <c r="BQ79" s="120">
        <f>IFERROR(BP79/BN79,"-")</f>
        <v>0.33333333333333</v>
      </c>
      <c r="BR79" s="121">
        <v>107000</v>
      </c>
      <c r="BS79" s="122">
        <f>IFERROR(BR79/BN79,"-")</f>
        <v>35666.666666667</v>
      </c>
      <c r="BT79" s="123"/>
      <c r="BU79" s="123"/>
      <c r="BV79" s="123">
        <v>1</v>
      </c>
      <c r="BW79" s="124">
        <v>1</v>
      </c>
      <c r="BX79" s="125">
        <f>IF(P79=0,"",IF(BW79=0,"",(BW79/P79)))</f>
        <v>0.2</v>
      </c>
      <c r="BY79" s="126">
        <v>1</v>
      </c>
      <c r="BZ79" s="127">
        <f>IFERROR(BY79/BW79,"-")</f>
        <v>1</v>
      </c>
      <c r="CA79" s="128">
        <v>3000</v>
      </c>
      <c r="CB79" s="129">
        <f>IFERROR(CA79/BW79,"-")</f>
        <v>3000</v>
      </c>
      <c r="CC79" s="130">
        <v>1</v>
      </c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2</v>
      </c>
      <c r="CP79" s="139">
        <v>110000</v>
      </c>
      <c r="CQ79" s="139">
        <v>107000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/>
      <c r="B80" s="189" t="s">
        <v>218</v>
      </c>
      <c r="C80" s="189"/>
      <c r="D80" s="189" t="s">
        <v>63</v>
      </c>
      <c r="E80" s="189" t="s">
        <v>64</v>
      </c>
      <c r="F80" s="189" t="s">
        <v>78</v>
      </c>
      <c r="G80" s="88"/>
      <c r="H80" s="88"/>
      <c r="I80" s="88"/>
      <c r="J80" s="180"/>
      <c r="K80" s="79">
        <v>36</v>
      </c>
      <c r="L80" s="79">
        <v>23</v>
      </c>
      <c r="M80" s="79">
        <v>4</v>
      </c>
      <c r="N80" s="89">
        <v>7</v>
      </c>
      <c r="O80" s="90">
        <v>0</v>
      </c>
      <c r="P80" s="91">
        <f>N80+O80</f>
        <v>7</v>
      </c>
      <c r="Q80" s="80">
        <f>IFERROR(P80/M80,"-")</f>
        <v>1.75</v>
      </c>
      <c r="R80" s="79">
        <v>0</v>
      </c>
      <c r="S80" s="79">
        <v>2</v>
      </c>
      <c r="T80" s="80">
        <f>IFERROR(R80/(P80),"-")</f>
        <v>0</v>
      </c>
      <c r="U80" s="186"/>
      <c r="V80" s="82">
        <v>1</v>
      </c>
      <c r="W80" s="80">
        <f>IF(P80=0,"-",V80/P80)</f>
        <v>0.14285714285714</v>
      </c>
      <c r="X80" s="185">
        <v>6000</v>
      </c>
      <c r="Y80" s="186">
        <f>IFERROR(X80/P80,"-")</f>
        <v>857.14285714286</v>
      </c>
      <c r="Z80" s="186">
        <f>IFERROR(X80/V80,"-")</f>
        <v>6000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2</v>
      </c>
      <c r="BF80" s="111">
        <f>IF(P80=0,"",IF(BE80=0,"",(BE80/P80)))</f>
        <v>0.28571428571429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3</v>
      </c>
      <c r="BO80" s="118">
        <f>IF(P80=0,"",IF(BN80=0,"",(BN80/P80)))</f>
        <v>0.42857142857143</v>
      </c>
      <c r="BP80" s="119">
        <v>1</v>
      </c>
      <c r="BQ80" s="120">
        <f>IFERROR(BP80/BN80,"-")</f>
        <v>0.33333333333333</v>
      </c>
      <c r="BR80" s="121">
        <v>6000</v>
      </c>
      <c r="BS80" s="122">
        <f>IFERROR(BR80/BN80,"-")</f>
        <v>2000</v>
      </c>
      <c r="BT80" s="123"/>
      <c r="BU80" s="123">
        <v>1</v>
      </c>
      <c r="BV80" s="123"/>
      <c r="BW80" s="124">
        <v>1</v>
      </c>
      <c r="BX80" s="125">
        <f>IF(P80=0,"",IF(BW80=0,"",(BW80/P80)))</f>
        <v>0.14285714285714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>
        <v>1</v>
      </c>
      <c r="CG80" s="132">
        <f>IF(P80=0,"",IF(CF80=0,"",(CF80/P80)))</f>
        <v>0.14285714285714</v>
      </c>
      <c r="CH80" s="133"/>
      <c r="CI80" s="134">
        <f>IFERROR(CH80/CF80,"-")</f>
        <v>0</v>
      </c>
      <c r="CJ80" s="135"/>
      <c r="CK80" s="136">
        <f>IFERROR(CJ80/CF80,"-")</f>
        <v>0</v>
      </c>
      <c r="CL80" s="137"/>
      <c r="CM80" s="137"/>
      <c r="CN80" s="137"/>
      <c r="CO80" s="138">
        <v>1</v>
      </c>
      <c r="CP80" s="139">
        <v>6000</v>
      </c>
      <c r="CQ80" s="139">
        <v>6000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9.9895833333333</v>
      </c>
      <c r="B81" s="189" t="s">
        <v>219</v>
      </c>
      <c r="C81" s="189"/>
      <c r="D81" s="189" t="s">
        <v>220</v>
      </c>
      <c r="E81" s="189" t="s">
        <v>221</v>
      </c>
      <c r="F81" s="189" t="s">
        <v>65</v>
      </c>
      <c r="G81" s="88" t="s">
        <v>190</v>
      </c>
      <c r="H81" s="88" t="s">
        <v>89</v>
      </c>
      <c r="I81" s="190" t="s">
        <v>83</v>
      </c>
      <c r="J81" s="180">
        <v>96000</v>
      </c>
      <c r="K81" s="79">
        <v>6</v>
      </c>
      <c r="L81" s="79">
        <v>0</v>
      </c>
      <c r="M81" s="79">
        <v>23</v>
      </c>
      <c r="N81" s="89">
        <v>3</v>
      </c>
      <c r="O81" s="90">
        <v>0</v>
      </c>
      <c r="P81" s="91">
        <f>N81+O81</f>
        <v>3</v>
      </c>
      <c r="Q81" s="80">
        <f>IFERROR(P81/M81,"-")</f>
        <v>0.1304347826087</v>
      </c>
      <c r="R81" s="79">
        <v>0</v>
      </c>
      <c r="S81" s="79">
        <v>1</v>
      </c>
      <c r="T81" s="80">
        <f>IFERROR(R81/(P81),"-")</f>
        <v>0</v>
      </c>
      <c r="U81" s="186">
        <f>IFERROR(J81/SUM(N81:O82),"-")</f>
        <v>13714.285714286</v>
      </c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>
        <f>SUM(X81:X82)-SUM(J81:J82)</f>
        <v>863000</v>
      </c>
      <c r="AB81" s="83">
        <f>SUM(X81:X82)/SUM(J81:J82)</f>
        <v>9.9895833333333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>
        <v>1</v>
      </c>
      <c r="AW81" s="105">
        <f>IF(P81=0,"",IF(AV81=0,"",(AV81/P81)))</f>
        <v>0.33333333333333</v>
      </c>
      <c r="AX81" s="104"/>
      <c r="AY81" s="106">
        <f>IFERROR(AX81/AV81,"-")</f>
        <v>0</v>
      </c>
      <c r="AZ81" s="107"/>
      <c r="BA81" s="108">
        <f>IFERROR(AZ81/AV81,"-")</f>
        <v>0</v>
      </c>
      <c r="BB81" s="109"/>
      <c r="BC81" s="109"/>
      <c r="BD81" s="109"/>
      <c r="BE81" s="110">
        <v>1</v>
      </c>
      <c r="BF81" s="111">
        <f>IF(P81=0,"",IF(BE81=0,"",(BE81/P81)))</f>
        <v>0.33333333333333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222</v>
      </c>
      <c r="C82" s="189"/>
      <c r="D82" s="189" t="s">
        <v>220</v>
      </c>
      <c r="E82" s="189" t="s">
        <v>221</v>
      </c>
      <c r="F82" s="189" t="s">
        <v>78</v>
      </c>
      <c r="G82" s="88"/>
      <c r="H82" s="88"/>
      <c r="I82" s="88"/>
      <c r="J82" s="180"/>
      <c r="K82" s="79">
        <v>17</v>
      </c>
      <c r="L82" s="79">
        <v>12</v>
      </c>
      <c r="M82" s="79">
        <v>6</v>
      </c>
      <c r="N82" s="89">
        <v>4</v>
      </c>
      <c r="O82" s="90">
        <v>0</v>
      </c>
      <c r="P82" s="91">
        <f>N82+O82</f>
        <v>4</v>
      </c>
      <c r="Q82" s="80">
        <f>IFERROR(P82/M82,"-")</f>
        <v>0.66666666666667</v>
      </c>
      <c r="R82" s="79">
        <v>1</v>
      </c>
      <c r="S82" s="79">
        <v>1</v>
      </c>
      <c r="T82" s="80">
        <f>IFERROR(R82/(P82),"-")</f>
        <v>0.25</v>
      </c>
      <c r="U82" s="186"/>
      <c r="V82" s="82">
        <v>2</v>
      </c>
      <c r="W82" s="80">
        <f>IF(P82=0,"-",V82/P82)</f>
        <v>0.5</v>
      </c>
      <c r="X82" s="185">
        <v>959000</v>
      </c>
      <c r="Y82" s="186">
        <f>IFERROR(X82/P82,"-")</f>
        <v>239750</v>
      </c>
      <c r="Z82" s="186">
        <f>IFERROR(X82/V82,"-")</f>
        <v>479500</v>
      </c>
      <c r="AA82" s="180"/>
      <c r="AB82" s="83"/>
      <c r="AC82" s="77"/>
      <c r="AD82" s="92">
        <v>1</v>
      </c>
      <c r="AE82" s="93">
        <f>IF(P82=0,"",IF(AD82=0,"",(AD82/P82)))</f>
        <v>0.25</v>
      </c>
      <c r="AF82" s="92">
        <v>1</v>
      </c>
      <c r="AG82" s="94">
        <f>IFERROR(AF82/AD82,"-")</f>
        <v>1</v>
      </c>
      <c r="AH82" s="95">
        <v>958000</v>
      </c>
      <c r="AI82" s="96">
        <f>IFERROR(AH82/AD82,"-")</f>
        <v>958000</v>
      </c>
      <c r="AJ82" s="97"/>
      <c r="AK82" s="97"/>
      <c r="AL82" s="97">
        <v>1</v>
      </c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3</v>
      </c>
      <c r="BO82" s="118">
        <f>IF(P82=0,"",IF(BN82=0,"",(BN82/P82)))</f>
        <v>0.75</v>
      </c>
      <c r="BP82" s="119">
        <v>1</v>
      </c>
      <c r="BQ82" s="120">
        <f>IFERROR(BP82/BN82,"-")</f>
        <v>0.33333333333333</v>
      </c>
      <c r="BR82" s="121">
        <v>1000</v>
      </c>
      <c r="BS82" s="122">
        <f>IFERROR(BR82/BN82,"-")</f>
        <v>333.33333333333</v>
      </c>
      <c r="BT82" s="123">
        <v>1</v>
      </c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2</v>
      </c>
      <c r="CP82" s="139">
        <v>959000</v>
      </c>
      <c r="CQ82" s="139">
        <v>958000</v>
      </c>
      <c r="CR82" s="139"/>
      <c r="CS82" s="140" t="str">
        <f>IF(AND(CQ82=0,CR82=0),"",IF(AND(CQ82&lt;=100000,CR82&lt;=100000),"",IF(CQ82/CP82&gt;0.7,"男高",IF(CR82/CP82&gt;0.7,"女高",""))))</f>
        <v>男高</v>
      </c>
    </row>
    <row r="83" spans="1:98">
      <c r="A83" s="78">
        <f>AB83</f>
        <v>0.11842105263158</v>
      </c>
      <c r="B83" s="189" t="s">
        <v>223</v>
      </c>
      <c r="C83" s="189"/>
      <c r="D83" s="189" t="s">
        <v>63</v>
      </c>
      <c r="E83" s="189" t="s">
        <v>64</v>
      </c>
      <c r="F83" s="189" t="s">
        <v>65</v>
      </c>
      <c r="G83" s="88" t="s">
        <v>217</v>
      </c>
      <c r="H83" s="88" t="s">
        <v>67</v>
      </c>
      <c r="I83" s="191" t="s">
        <v>100</v>
      </c>
      <c r="J83" s="180">
        <v>228000</v>
      </c>
      <c r="K83" s="79">
        <v>5</v>
      </c>
      <c r="L83" s="79">
        <v>0</v>
      </c>
      <c r="M83" s="79">
        <v>29</v>
      </c>
      <c r="N83" s="89">
        <v>4</v>
      </c>
      <c r="O83" s="90">
        <v>0</v>
      </c>
      <c r="P83" s="91">
        <f>N83+O83</f>
        <v>4</v>
      </c>
      <c r="Q83" s="80">
        <f>IFERROR(P83/M83,"-")</f>
        <v>0.13793103448276</v>
      </c>
      <c r="R83" s="79">
        <v>0</v>
      </c>
      <c r="S83" s="79">
        <v>1</v>
      </c>
      <c r="T83" s="80">
        <f>IFERROR(R83/(P83),"-")</f>
        <v>0</v>
      </c>
      <c r="U83" s="186">
        <f>IFERROR(J83/SUM(N83:O84),"-")</f>
        <v>25333.333333333</v>
      </c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>
        <f>SUM(X83:X84)-SUM(J83:J84)</f>
        <v>-201000</v>
      </c>
      <c r="AB83" s="83">
        <f>SUM(X83:X84)/SUM(J83:J84)</f>
        <v>0.11842105263158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3</v>
      </c>
      <c r="BF83" s="111">
        <f>IF(P83=0,"",IF(BE83=0,"",(BE83/P83)))</f>
        <v>0.75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1</v>
      </c>
      <c r="BO83" s="118">
        <f>IF(P83=0,"",IF(BN83=0,"",(BN83/P83)))</f>
        <v>0.25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224</v>
      </c>
      <c r="C84" s="189"/>
      <c r="D84" s="189" t="s">
        <v>63</v>
      </c>
      <c r="E84" s="189" t="s">
        <v>64</v>
      </c>
      <c r="F84" s="189" t="s">
        <v>78</v>
      </c>
      <c r="G84" s="88"/>
      <c r="H84" s="88"/>
      <c r="I84" s="88"/>
      <c r="J84" s="180"/>
      <c r="K84" s="79">
        <v>35</v>
      </c>
      <c r="L84" s="79">
        <v>25</v>
      </c>
      <c r="M84" s="79">
        <v>11</v>
      </c>
      <c r="N84" s="89">
        <v>5</v>
      </c>
      <c r="O84" s="90">
        <v>0</v>
      </c>
      <c r="P84" s="91">
        <f>N84+O84</f>
        <v>5</v>
      </c>
      <c r="Q84" s="80">
        <f>IFERROR(P84/M84,"-")</f>
        <v>0.45454545454545</v>
      </c>
      <c r="R84" s="79">
        <v>2</v>
      </c>
      <c r="S84" s="79">
        <v>1</v>
      </c>
      <c r="T84" s="80">
        <f>IFERROR(R84/(P84),"-")</f>
        <v>0.4</v>
      </c>
      <c r="U84" s="186"/>
      <c r="V84" s="82">
        <v>2</v>
      </c>
      <c r="W84" s="80">
        <f>IF(P84=0,"-",V84/P84)</f>
        <v>0.4</v>
      </c>
      <c r="X84" s="185">
        <v>27000</v>
      </c>
      <c r="Y84" s="186">
        <f>IFERROR(X84/P84,"-")</f>
        <v>5400</v>
      </c>
      <c r="Z84" s="186">
        <f>IFERROR(X84/V84,"-")</f>
        <v>13500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0.2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2</v>
      </c>
      <c r="BO84" s="118">
        <f>IF(P84=0,"",IF(BN84=0,"",(BN84/P84)))</f>
        <v>0.4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2</v>
      </c>
      <c r="BX84" s="125">
        <f>IF(P84=0,"",IF(BW84=0,"",(BW84/P84)))</f>
        <v>0.4</v>
      </c>
      <c r="BY84" s="126">
        <v>2</v>
      </c>
      <c r="BZ84" s="127">
        <f>IFERROR(BY84/BW84,"-")</f>
        <v>1</v>
      </c>
      <c r="CA84" s="128">
        <v>27000</v>
      </c>
      <c r="CB84" s="129">
        <f>IFERROR(CA84/BW84,"-")</f>
        <v>13500</v>
      </c>
      <c r="CC84" s="130"/>
      <c r="CD84" s="130">
        <v>1</v>
      </c>
      <c r="CE84" s="130">
        <v>1</v>
      </c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2</v>
      </c>
      <c r="CP84" s="139">
        <v>27000</v>
      </c>
      <c r="CQ84" s="139">
        <v>17000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0.60677083333333</v>
      </c>
      <c r="B85" s="189" t="s">
        <v>225</v>
      </c>
      <c r="C85" s="189"/>
      <c r="D85" s="189" t="s">
        <v>226</v>
      </c>
      <c r="E85" s="189" t="s">
        <v>227</v>
      </c>
      <c r="F85" s="189" t="s">
        <v>65</v>
      </c>
      <c r="G85" s="88" t="s">
        <v>217</v>
      </c>
      <c r="H85" s="88" t="s">
        <v>99</v>
      </c>
      <c r="I85" s="190" t="s">
        <v>179</v>
      </c>
      <c r="J85" s="180">
        <v>384000</v>
      </c>
      <c r="K85" s="79">
        <v>30</v>
      </c>
      <c r="L85" s="79">
        <v>0</v>
      </c>
      <c r="M85" s="79">
        <v>90</v>
      </c>
      <c r="N85" s="89">
        <v>14</v>
      </c>
      <c r="O85" s="90">
        <v>0</v>
      </c>
      <c r="P85" s="91">
        <f>N85+O85</f>
        <v>14</v>
      </c>
      <c r="Q85" s="80">
        <f>IFERROR(P85/M85,"-")</f>
        <v>0.15555555555556</v>
      </c>
      <c r="R85" s="79">
        <v>1</v>
      </c>
      <c r="S85" s="79">
        <v>7</v>
      </c>
      <c r="T85" s="80">
        <f>IFERROR(R85/(P85),"-")</f>
        <v>0.071428571428571</v>
      </c>
      <c r="U85" s="186">
        <f>IFERROR(J85/SUM(N85:O86),"-")</f>
        <v>14222.222222222</v>
      </c>
      <c r="V85" s="82">
        <v>4</v>
      </c>
      <c r="W85" s="80">
        <f>IF(P85=0,"-",V85/P85)</f>
        <v>0.28571428571429</v>
      </c>
      <c r="X85" s="185">
        <v>147000</v>
      </c>
      <c r="Y85" s="186">
        <f>IFERROR(X85/P85,"-")</f>
        <v>10500</v>
      </c>
      <c r="Z85" s="186">
        <f>IFERROR(X85/V85,"-")</f>
        <v>36750</v>
      </c>
      <c r="AA85" s="180">
        <f>SUM(X85:X86)-SUM(J85:J86)</f>
        <v>-151000</v>
      </c>
      <c r="AB85" s="83">
        <f>SUM(X85:X86)/SUM(J85:J86)</f>
        <v>0.60677083333333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>
        <v>2</v>
      </c>
      <c r="AW85" s="105">
        <f>IF(P85=0,"",IF(AV85=0,"",(AV85/P85)))</f>
        <v>0.14285714285714</v>
      </c>
      <c r="AX85" s="104"/>
      <c r="AY85" s="106">
        <f>IFERROR(AX85/AV85,"-")</f>
        <v>0</v>
      </c>
      <c r="AZ85" s="107"/>
      <c r="BA85" s="108">
        <f>IFERROR(AZ85/AV85,"-")</f>
        <v>0</v>
      </c>
      <c r="BB85" s="109"/>
      <c r="BC85" s="109"/>
      <c r="BD85" s="109"/>
      <c r="BE85" s="110">
        <v>4</v>
      </c>
      <c r="BF85" s="111">
        <f>IF(P85=0,"",IF(BE85=0,"",(BE85/P85)))</f>
        <v>0.28571428571429</v>
      </c>
      <c r="BG85" s="110">
        <v>1</v>
      </c>
      <c r="BH85" s="112">
        <f>IFERROR(BG85/BE85,"-")</f>
        <v>0.25</v>
      </c>
      <c r="BI85" s="113">
        <v>5000</v>
      </c>
      <c r="BJ85" s="114">
        <f>IFERROR(BI85/BE85,"-")</f>
        <v>1250</v>
      </c>
      <c r="BK85" s="115">
        <v>1</v>
      </c>
      <c r="BL85" s="115"/>
      <c r="BM85" s="115"/>
      <c r="BN85" s="117">
        <v>7</v>
      </c>
      <c r="BO85" s="118">
        <f>IF(P85=0,"",IF(BN85=0,"",(BN85/P85)))</f>
        <v>0.5</v>
      </c>
      <c r="BP85" s="119">
        <v>2</v>
      </c>
      <c r="BQ85" s="120">
        <f>IFERROR(BP85/BN85,"-")</f>
        <v>0.28571428571429</v>
      </c>
      <c r="BR85" s="121">
        <v>136000</v>
      </c>
      <c r="BS85" s="122">
        <f>IFERROR(BR85/BN85,"-")</f>
        <v>19428.571428571</v>
      </c>
      <c r="BT85" s="123">
        <v>1</v>
      </c>
      <c r="BU85" s="123"/>
      <c r="BV85" s="123">
        <v>1</v>
      </c>
      <c r="BW85" s="124">
        <v>1</v>
      </c>
      <c r="BX85" s="125">
        <f>IF(P85=0,"",IF(BW85=0,"",(BW85/P85)))</f>
        <v>0.071428571428571</v>
      </c>
      <c r="BY85" s="126">
        <v>1</v>
      </c>
      <c r="BZ85" s="127">
        <f>IFERROR(BY85/BW85,"-")</f>
        <v>1</v>
      </c>
      <c r="CA85" s="128">
        <v>6000</v>
      </c>
      <c r="CB85" s="129">
        <f>IFERROR(CA85/BW85,"-")</f>
        <v>6000</v>
      </c>
      <c r="CC85" s="130"/>
      <c r="CD85" s="130">
        <v>1</v>
      </c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4</v>
      </c>
      <c r="CP85" s="139">
        <v>147000</v>
      </c>
      <c r="CQ85" s="139">
        <v>134000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78"/>
      <c r="B86" s="189" t="s">
        <v>228</v>
      </c>
      <c r="C86" s="189"/>
      <c r="D86" s="189" t="s">
        <v>226</v>
      </c>
      <c r="E86" s="189" t="s">
        <v>227</v>
      </c>
      <c r="F86" s="189" t="s">
        <v>78</v>
      </c>
      <c r="G86" s="88"/>
      <c r="H86" s="88"/>
      <c r="I86" s="88"/>
      <c r="J86" s="180"/>
      <c r="K86" s="79">
        <v>54</v>
      </c>
      <c r="L86" s="79">
        <v>34</v>
      </c>
      <c r="M86" s="79">
        <v>10</v>
      </c>
      <c r="N86" s="89">
        <v>13</v>
      </c>
      <c r="O86" s="90">
        <v>0</v>
      </c>
      <c r="P86" s="91">
        <f>N86+O86</f>
        <v>13</v>
      </c>
      <c r="Q86" s="80">
        <f>IFERROR(P86/M86,"-")</f>
        <v>1.3</v>
      </c>
      <c r="R86" s="79">
        <v>3</v>
      </c>
      <c r="S86" s="79">
        <v>2</v>
      </c>
      <c r="T86" s="80">
        <f>IFERROR(R86/(P86),"-")</f>
        <v>0.23076923076923</v>
      </c>
      <c r="U86" s="186"/>
      <c r="V86" s="82">
        <v>3</v>
      </c>
      <c r="W86" s="80">
        <f>IF(P86=0,"-",V86/P86)</f>
        <v>0.23076923076923</v>
      </c>
      <c r="X86" s="185">
        <v>86000</v>
      </c>
      <c r="Y86" s="186">
        <f>IFERROR(X86/P86,"-")</f>
        <v>6615.3846153846</v>
      </c>
      <c r="Z86" s="186">
        <f>IFERROR(X86/V86,"-")</f>
        <v>28666.666666667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3</v>
      </c>
      <c r="BF86" s="111">
        <f>IF(P86=0,"",IF(BE86=0,"",(BE86/P86)))</f>
        <v>0.23076923076923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>
        <v>4</v>
      </c>
      <c r="BO86" s="118">
        <f>IF(P86=0,"",IF(BN86=0,"",(BN86/P86)))</f>
        <v>0.30769230769231</v>
      </c>
      <c r="BP86" s="119">
        <v>2</v>
      </c>
      <c r="BQ86" s="120">
        <f>IFERROR(BP86/BN86,"-")</f>
        <v>0.5</v>
      </c>
      <c r="BR86" s="121">
        <v>66000</v>
      </c>
      <c r="BS86" s="122">
        <f>IFERROR(BR86/BN86,"-")</f>
        <v>16500</v>
      </c>
      <c r="BT86" s="123">
        <v>1</v>
      </c>
      <c r="BU86" s="123"/>
      <c r="BV86" s="123">
        <v>1</v>
      </c>
      <c r="BW86" s="124">
        <v>5</v>
      </c>
      <c r="BX86" s="125">
        <f>IF(P86=0,"",IF(BW86=0,"",(BW86/P86)))</f>
        <v>0.38461538461538</v>
      </c>
      <c r="BY86" s="126"/>
      <c r="BZ86" s="127">
        <f>IFERROR(BY86/BW86,"-")</f>
        <v>0</v>
      </c>
      <c r="CA86" s="128"/>
      <c r="CB86" s="129">
        <f>IFERROR(CA86/BW86,"-")</f>
        <v>0</v>
      </c>
      <c r="CC86" s="130"/>
      <c r="CD86" s="130"/>
      <c r="CE86" s="130"/>
      <c r="CF86" s="131">
        <v>1</v>
      </c>
      <c r="CG86" s="132">
        <f>IF(P86=0,"",IF(CF86=0,"",(CF86/P86)))</f>
        <v>0.076923076923077</v>
      </c>
      <c r="CH86" s="133">
        <v>1</v>
      </c>
      <c r="CI86" s="134">
        <f>IFERROR(CH86/CF86,"-")</f>
        <v>1</v>
      </c>
      <c r="CJ86" s="135">
        <v>20000</v>
      </c>
      <c r="CK86" s="136">
        <f>IFERROR(CJ86/CF86,"-")</f>
        <v>20000</v>
      </c>
      <c r="CL86" s="137"/>
      <c r="CM86" s="137"/>
      <c r="CN86" s="137">
        <v>1</v>
      </c>
      <c r="CO86" s="138">
        <v>3</v>
      </c>
      <c r="CP86" s="139">
        <v>86000</v>
      </c>
      <c r="CQ86" s="139">
        <v>56000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0.34375</v>
      </c>
      <c r="B87" s="189" t="s">
        <v>229</v>
      </c>
      <c r="C87" s="189"/>
      <c r="D87" s="189" t="s">
        <v>226</v>
      </c>
      <c r="E87" s="189" t="s">
        <v>227</v>
      </c>
      <c r="F87" s="189" t="s">
        <v>65</v>
      </c>
      <c r="G87" s="88" t="s">
        <v>230</v>
      </c>
      <c r="H87" s="88" t="s">
        <v>231</v>
      </c>
      <c r="I87" s="88" t="s">
        <v>143</v>
      </c>
      <c r="J87" s="180">
        <v>96000</v>
      </c>
      <c r="K87" s="79">
        <v>4</v>
      </c>
      <c r="L87" s="79">
        <v>0</v>
      </c>
      <c r="M87" s="79">
        <v>84</v>
      </c>
      <c r="N87" s="89">
        <v>1</v>
      </c>
      <c r="O87" s="90">
        <v>0</v>
      </c>
      <c r="P87" s="91">
        <f>N87+O87</f>
        <v>1</v>
      </c>
      <c r="Q87" s="80">
        <f>IFERROR(P87/M87,"-")</f>
        <v>0.011904761904762</v>
      </c>
      <c r="R87" s="79">
        <v>0</v>
      </c>
      <c r="S87" s="79">
        <v>0</v>
      </c>
      <c r="T87" s="80">
        <f>IFERROR(R87/(P87),"-")</f>
        <v>0</v>
      </c>
      <c r="U87" s="186">
        <f>IFERROR(J87/SUM(N87:O88),"-")</f>
        <v>13714.285714286</v>
      </c>
      <c r="V87" s="82">
        <v>0</v>
      </c>
      <c r="W87" s="80">
        <f>IF(P87=0,"-",V87/P87)</f>
        <v>0</v>
      </c>
      <c r="X87" s="185">
        <v>0</v>
      </c>
      <c r="Y87" s="186">
        <f>IFERROR(X87/P87,"-")</f>
        <v>0</v>
      </c>
      <c r="Z87" s="186" t="str">
        <f>IFERROR(X87/V87,"-")</f>
        <v>-</v>
      </c>
      <c r="AA87" s="180">
        <f>SUM(X87:X88)-SUM(J87:J88)</f>
        <v>-63000</v>
      </c>
      <c r="AB87" s="83">
        <f>SUM(X87:X88)/SUM(J87:J88)</f>
        <v>0.34375</v>
      </c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>
        <v>1</v>
      </c>
      <c r="BO87" s="118">
        <f>IF(P87=0,"",IF(BN87=0,"",(BN87/P87)))</f>
        <v>1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232</v>
      </c>
      <c r="C88" s="189"/>
      <c r="D88" s="189" t="s">
        <v>226</v>
      </c>
      <c r="E88" s="189" t="s">
        <v>227</v>
      </c>
      <c r="F88" s="189" t="s">
        <v>78</v>
      </c>
      <c r="G88" s="88"/>
      <c r="H88" s="88"/>
      <c r="I88" s="88"/>
      <c r="J88" s="180"/>
      <c r="K88" s="79">
        <v>18</v>
      </c>
      <c r="L88" s="79">
        <v>15</v>
      </c>
      <c r="M88" s="79">
        <v>2</v>
      </c>
      <c r="N88" s="89">
        <v>6</v>
      </c>
      <c r="O88" s="90">
        <v>0</v>
      </c>
      <c r="P88" s="91">
        <f>N88+O88</f>
        <v>6</v>
      </c>
      <c r="Q88" s="80">
        <f>IFERROR(P88/M88,"-")</f>
        <v>3</v>
      </c>
      <c r="R88" s="79">
        <v>0</v>
      </c>
      <c r="S88" s="79">
        <v>3</v>
      </c>
      <c r="T88" s="80">
        <f>IFERROR(R88/(P88),"-")</f>
        <v>0</v>
      </c>
      <c r="U88" s="186"/>
      <c r="V88" s="82">
        <v>2</v>
      </c>
      <c r="W88" s="80">
        <f>IF(P88=0,"-",V88/P88)</f>
        <v>0.33333333333333</v>
      </c>
      <c r="X88" s="185">
        <v>33000</v>
      </c>
      <c r="Y88" s="186">
        <f>IFERROR(X88/P88,"-")</f>
        <v>5500</v>
      </c>
      <c r="Z88" s="186">
        <f>IFERROR(X88/V88,"-")</f>
        <v>16500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>
        <v>1</v>
      </c>
      <c r="AW88" s="105">
        <f>IF(P88=0,"",IF(AV88=0,"",(AV88/P88)))</f>
        <v>0.16666666666667</v>
      </c>
      <c r="AX88" s="104"/>
      <c r="AY88" s="106">
        <f>IFERROR(AX88/AV88,"-")</f>
        <v>0</v>
      </c>
      <c r="AZ88" s="107"/>
      <c r="BA88" s="108">
        <f>IFERROR(AZ88/AV88,"-")</f>
        <v>0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>
        <v>4</v>
      </c>
      <c r="BO88" s="118">
        <f>IF(P88=0,"",IF(BN88=0,"",(BN88/P88)))</f>
        <v>0.66666666666667</v>
      </c>
      <c r="BP88" s="119">
        <v>2</v>
      </c>
      <c r="BQ88" s="120">
        <f>IFERROR(BP88/BN88,"-")</f>
        <v>0.5</v>
      </c>
      <c r="BR88" s="121">
        <v>33000</v>
      </c>
      <c r="BS88" s="122">
        <f>IFERROR(BR88/BN88,"-")</f>
        <v>8250</v>
      </c>
      <c r="BT88" s="123">
        <v>1</v>
      </c>
      <c r="BU88" s="123"/>
      <c r="BV88" s="123">
        <v>1</v>
      </c>
      <c r="BW88" s="124">
        <v>1</v>
      </c>
      <c r="BX88" s="125">
        <f>IF(P88=0,"",IF(BW88=0,"",(BW88/P88)))</f>
        <v>0.16666666666667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2</v>
      </c>
      <c r="CP88" s="139">
        <v>33000</v>
      </c>
      <c r="CQ88" s="139">
        <v>30000</v>
      </c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>
        <f>AB89</f>
        <v>0.070512820512821</v>
      </c>
      <c r="B89" s="189" t="s">
        <v>233</v>
      </c>
      <c r="C89" s="189"/>
      <c r="D89" s="189" t="s">
        <v>107</v>
      </c>
      <c r="E89" s="189" t="s">
        <v>234</v>
      </c>
      <c r="F89" s="189" t="s">
        <v>65</v>
      </c>
      <c r="G89" s="88" t="s">
        <v>235</v>
      </c>
      <c r="H89" s="88" t="s">
        <v>89</v>
      </c>
      <c r="I89" s="88"/>
      <c r="J89" s="180">
        <v>312000</v>
      </c>
      <c r="K89" s="79">
        <v>13</v>
      </c>
      <c r="L89" s="79">
        <v>0</v>
      </c>
      <c r="M89" s="79">
        <v>64</v>
      </c>
      <c r="N89" s="89">
        <v>6</v>
      </c>
      <c r="O89" s="90">
        <v>0</v>
      </c>
      <c r="P89" s="91">
        <f>N89+O89</f>
        <v>6</v>
      </c>
      <c r="Q89" s="80">
        <f>IFERROR(P89/M89,"-")</f>
        <v>0.09375</v>
      </c>
      <c r="R89" s="79">
        <v>0</v>
      </c>
      <c r="S89" s="79">
        <v>5</v>
      </c>
      <c r="T89" s="80">
        <f>IFERROR(R89/(P89),"-")</f>
        <v>0</v>
      </c>
      <c r="U89" s="186">
        <f>IFERROR(J89/SUM(N89:O90),"-")</f>
        <v>39000</v>
      </c>
      <c r="V89" s="82">
        <v>4</v>
      </c>
      <c r="W89" s="80">
        <f>IF(P89=0,"-",V89/P89)</f>
        <v>0.66666666666667</v>
      </c>
      <c r="X89" s="185">
        <v>22000</v>
      </c>
      <c r="Y89" s="186">
        <f>IFERROR(X89/P89,"-")</f>
        <v>3666.6666666667</v>
      </c>
      <c r="Z89" s="186">
        <f>IFERROR(X89/V89,"-")</f>
        <v>5500</v>
      </c>
      <c r="AA89" s="180">
        <f>SUM(X89:X90)-SUM(J89:J90)</f>
        <v>-290000</v>
      </c>
      <c r="AB89" s="83">
        <f>SUM(X89:X90)/SUM(J89:J90)</f>
        <v>0.070512820512821</v>
      </c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2</v>
      </c>
      <c r="BF89" s="111">
        <f>IF(P89=0,"",IF(BE89=0,"",(BE89/P89)))</f>
        <v>0.33333333333333</v>
      </c>
      <c r="BG89" s="110">
        <v>1</v>
      </c>
      <c r="BH89" s="112">
        <f>IFERROR(BG89/BE89,"-")</f>
        <v>0.5</v>
      </c>
      <c r="BI89" s="113">
        <v>10000</v>
      </c>
      <c r="BJ89" s="114">
        <f>IFERROR(BI89/BE89,"-")</f>
        <v>5000</v>
      </c>
      <c r="BK89" s="115">
        <v>1</v>
      </c>
      <c r="BL89" s="115"/>
      <c r="BM89" s="115"/>
      <c r="BN89" s="117">
        <v>3</v>
      </c>
      <c r="BO89" s="118">
        <f>IF(P89=0,"",IF(BN89=0,"",(BN89/P89)))</f>
        <v>0.5</v>
      </c>
      <c r="BP89" s="119">
        <v>3</v>
      </c>
      <c r="BQ89" s="120">
        <f>IFERROR(BP89/BN89,"-")</f>
        <v>1</v>
      </c>
      <c r="BR89" s="121">
        <v>12000</v>
      </c>
      <c r="BS89" s="122">
        <f>IFERROR(BR89/BN89,"-")</f>
        <v>4000</v>
      </c>
      <c r="BT89" s="123">
        <v>2</v>
      </c>
      <c r="BU89" s="123">
        <v>1</v>
      </c>
      <c r="BV89" s="123"/>
      <c r="BW89" s="124">
        <v>1</v>
      </c>
      <c r="BX89" s="125">
        <f>IF(P89=0,"",IF(BW89=0,"",(BW89/P89)))</f>
        <v>0.16666666666667</v>
      </c>
      <c r="BY89" s="126"/>
      <c r="BZ89" s="127">
        <f>IFERROR(BY89/BW89,"-")</f>
        <v>0</v>
      </c>
      <c r="CA89" s="128"/>
      <c r="CB89" s="129">
        <f>IFERROR(CA89/BW89,"-")</f>
        <v>0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4</v>
      </c>
      <c r="CP89" s="139">
        <v>22000</v>
      </c>
      <c r="CQ89" s="139">
        <v>10000</v>
      </c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236</v>
      </c>
      <c r="C90" s="189"/>
      <c r="D90" s="189" t="s">
        <v>107</v>
      </c>
      <c r="E90" s="189" t="s">
        <v>234</v>
      </c>
      <c r="F90" s="189" t="s">
        <v>78</v>
      </c>
      <c r="G90" s="88"/>
      <c r="H90" s="88"/>
      <c r="I90" s="88"/>
      <c r="J90" s="180"/>
      <c r="K90" s="79">
        <v>84</v>
      </c>
      <c r="L90" s="79">
        <v>11</v>
      </c>
      <c r="M90" s="79">
        <v>0</v>
      </c>
      <c r="N90" s="89">
        <v>2</v>
      </c>
      <c r="O90" s="90">
        <v>0</v>
      </c>
      <c r="P90" s="91">
        <f>N90+O90</f>
        <v>2</v>
      </c>
      <c r="Q90" s="80" t="str">
        <f>IFERROR(P90/M90,"-")</f>
        <v>-</v>
      </c>
      <c r="R90" s="79">
        <v>0</v>
      </c>
      <c r="S90" s="79">
        <v>0</v>
      </c>
      <c r="T90" s="80">
        <f>IFERROR(R90/(P90),"-")</f>
        <v>0</v>
      </c>
      <c r="U90" s="186"/>
      <c r="V90" s="82">
        <v>0</v>
      </c>
      <c r="W90" s="80">
        <f>IF(P90=0,"-",V90/P90)</f>
        <v>0</v>
      </c>
      <c r="X90" s="185">
        <v>0</v>
      </c>
      <c r="Y90" s="186">
        <f>IFERROR(X90/P90,"-")</f>
        <v>0</v>
      </c>
      <c r="Z90" s="186" t="str">
        <f>IFERROR(X90/V90,"-")</f>
        <v>-</v>
      </c>
      <c r="AA90" s="18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>
        <v>2</v>
      </c>
      <c r="BF90" s="111">
        <f>IF(P90=0,"",IF(BE90=0,"",(BE90/P90)))</f>
        <v>1</v>
      </c>
      <c r="BG90" s="110"/>
      <c r="BH90" s="112">
        <f>IFERROR(BG90/BE90,"-")</f>
        <v>0</v>
      </c>
      <c r="BI90" s="113"/>
      <c r="BJ90" s="114">
        <f>IFERROR(BI90/BE90,"-")</f>
        <v>0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>
        <f>IF(P90=0,"",IF(BW90=0,"",(BW90/P90)))</f>
        <v>0</v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30"/>
      <c r="B91" s="85"/>
      <c r="C91" s="86"/>
      <c r="D91" s="86"/>
      <c r="E91" s="86"/>
      <c r="F91" s="87"/>
      <c r="G91" s="88"/>
      <c r="H91" s="88"/>
      <c r="I91" s="88"/>
      <c r="J91" s="181"/>
      <c r="K91" s="34"/>
      <c r="L91" s="34"/>
      <c r="M91" s="31"/>
      <c r="N91" s="23"/>
      <c r="O91" s="23"/>
      <c r="P91" s="23"/>
      <c r="Q91" s="32"/>
      <c r="R91" s="32"/>
      <c r="S91" s="23"/>
      <c r="T91" s="32"/>
      <c r="U91" s="187"/>
      <c r="V91" s="25"/>
      <c r="W91" s="25"/>
      <c r="X91" s="187"/>
      <c r="Y91" s="187"/>
      <c r="Z91" s="187"/>
      <c r="AA91" s="187"/>
      <c r="AB91" s="33"/>
      <c r="AC91" s="57"/>
      <c r="AD91" s="61"/>
      <c r="AE91" s="62"/>
      <c r="AF91" s="61"/>
      <c r="AG91" s="65"/>
      <c r="AH91" s="66"/>
      <c r="AI91" s="67"/>
      <c r="AJ91" s="68"/>
      <c r="AK91" s="68"/>
      <c r="AL91" s="68"/>
      <c r="AM91" s="61"/>
      <c r="AN91" s="62"/>
      <c r="AO91" s="61"/>
      <c r="AP91" s="65"/>
      <c r="AQ91" s="66"/>
      <c r="AR91" s="67"/>
      <c r="AS91" s="68"/>
      <c r="AT91" s="68"/>
      <c r="AU91" s="68"/>
      <c r="AV91" s="61"/>
      <c r="AW91" s="62"/>
      <c r="AX91" s="61"/>
      <c r="AY91" s="65"/>
      <c r="AZ91" s="66"/>
      <c r="BA91" s="67"/>
      <c r="BB91" s="68"/>
      <c r="BC91" s="68"/>
      <c r="BD91" s="68"/>
      <c r="BE91" s="61"/>
      <c r="BF91" s="62"/>
      <c r="BG91" s="61"/>
      <c r="BH91" s="65"/>
      <c r="BI91" s="66"/>
      <c r="BJ91" s="67"/>
      <c r="BK91" s="68"/>
      <c r="BL91" s="68"/>
      <c r="BM91" s="68"/>
      <c r="BN91" s="63"/>
      <c r="BO91" s="64"/>
      <c r="BP91" s="61"/>
      <c r="BQ91" s="65"/>
      <c r="BR91" s="66"/>
      <c r="BS91" s="67"/>
      <c r="BT91" s="68"/>
      <c r="BU91" s="68"/>
      <c r="BV91" s="68"/>
      <c r="BW91" s="63"/>
      <c r="BX91" s="64"/>
      <c r="BY91" s="61"/>
      <c r="BZ91" s="65"/>
      <c r="CA91" s="66"/>
      <c r="CB91" s="67"/>
      <c r="CC91" s="68"/>
      <c r="CD91" s="68"/>
      <c r="CE91" s="68"/>
      <c r="CF91" s="63"/>
      <c r="CG91" s="64"/>
      <c r="CH91" s="61"/>
      <c r="CI91" s="65"/>
      <c r="CJ91" s="66"/>
      <c r="CK91" s="67"/>
      <c r="CL91" s="68"/>
      <c r="CM91" s="68"/>
      <c r="CN91" s="68"/>
      <c r="CO91" s="69"/>
      <c r="CP91" s="66"/>
      <c r="CQ91" s="66"/>
      <c r="CR91" s="66"/>
      <c r="CS91" s="70"/>
    </row>
    <row r="92" spans="1:98">
      <c r="A92" s="30"/>
      <c r="B92" s="37"/>
      <c r="C92" s="21"/>
      <c r="D92" s="21"/>
      <c r="E92" s="21"/>
      <c r="F92" s="22"/>
      <c r="G92" s="36"/>
      <c r="H92" s="36"/>
      <c r="I92" s="73"/>
      <c r="J92" s="182"/>
      <c r="K92" s="34"/>
      <c r="L92" s="34"/>
      <c r="M92" s="31"/>
      <c r="N92" s="23"/>
      <c r="O92" s="23"/>
      <c r="P92" s="23"/>
      <c r="Q92" s="32"/>
      <c r="R92" s="32"/>
      <c r="S92" s="23"/>
      <c r="T92" s="32"/>
      <c r="U92" s="187"/>
      <c r="V92" s="25"/>
      <c r="W92" s="25"/>
      <c r="X92" s="187"/>
      <c r="Y92" s="187"/>
      <c r="Z92" s="187"/>
      <c r="AA92" s="187"/>
      <c r="AB92" s="33"/>
      <c r="AC92" s="59"/>
      <c r="AD92" s="61"/>
      <c r="AE92" s="62"/>
      <c r="AF92" s="61"/>
      <c r="AG92" s="65"/>
      <c r="AH92" s="66"/>
      <c r="AI92" s="67"/>
      <c r="AJ92" s="68"/>
      <c r="AK92" s="68"/>
      <c r="AL92" s="68"/>
      <c r="AM92" s="61"/>
      <c r="AN92" s="62"/>
      <c r="AO92" s="61"/>
      <c r="AP92" s="65"/>
      <c r="AQ92" s="66"/>
      <c r="AR92" s="67"/>
      <c r="AS92" s="68"/>
      <c r="AT92" s="68"/>
      <c r="AU92" s="68"/>
      <c r="AV92" s="61"/>
      <c r="AW92" s="62"/>
      <c r="AX92" s="61"/>
      <c r="AY92" s="65"/>
      <c r="AZ92" s="66"/>
      <c r="BA92" s="67"/>
      <c r="BB92" s="68"/>
      <c r="BC92" s="68"/>
      <c r="BD92" s="68"/>
      <c r="BE92" s="61"/>
      <c r="BF92" s="62"/>
      <c r="BG92" s="61"/>
      <c r="BH92" s="65"/>
      <c r="BI92" s="66"/>
      <c r="BJ92" s="67"/>
      <c r="BK92" s="68"/>
      <c r="BL92" s="68"/>
      <c r="BM92" s="68"/>
      <c r="BN92" s="63"/>
      <c r="BO92" s="64"/>
      <c r="BP92" s="61"/>
      <c r="BQ92" s="65"/>
      <c r="BR92" s="66"/>
      <c r="BS92" s="67"/>
      <c r="BT92" s="68"/>
      <c r="BU92" s="68"/>
      <c r="BV92" s="68"/>
      <c r="BW92" s="63"/>
      <c r="BX92" s="64"/>
      <c r="BY92" s="61"/>
      <c r="BZ92" s="65"/>
      <c r="CA92" s="66"/>
      <c r="CB92" s="67"/>
      <c r="CC92" s="68"/>
      <c r="CD92" s="68"/>
      <c r="CE92" s="68"/>
      <c r="CF92" s="63"/>
      <c r="CG92" s="64"/>
      <c r="CH92" s="61"/>
      <c r="CI92" s="65"/>
      <c r="CJ92" s="66"/>
      <c r="CK92" s="67"/>
      <c r="CL92" s="68"/>
      <c r="CM92" s="68"/>
      <c r="CN92" s="68"/>
      <c r="CO92" s="69"/>
      <c r="CP92" s="66"/>
      <c r="CQ92" s="66"/>
      <c r="CR92" s="66"/>
      <c r="CS92" s="70"/>
    </row>
    <row r="93" spans="1:98">
      <c r="A93" s="19">
        <f>AB93</f>
        <v>1.3455683355886</v>
      </c>
      <c r="B93" s="39"/>
      <c r="C93" s="39"/>
      <c r="D93" s="39"/>
      <c r="E93" s="39"/>
      <c r="F93" s="39"/>
      <c r="G93" s="40" t="s">
        <v>237</v>
      </c>
      <c r="H93" s="40"/>
      <c r="I93" s="40"/>
      <c r="J93" s="183">
        <f>SUM(J6:J92)</f>
        <v>8868000</v>
      </c>
      <c r="K93" s="41">
        <f>SUM(K6:K92)</f>
        <v>2308</v>
      </c>
      <c r="L93" s="41">
        <f>SUM(L6:L92)</f>
        <v>1091</v>
      </c>
      <c r="M93" s="41">
        <f>SUM(M6:M92)</f>
        <v>3029</v>
      </c>
      <c r="N93" s="41">
        <f>SUM(N6:N92)</f>
        <v>564</v>
      </c>
      <c r="O93" s="41">
        <f>SUM(O6:O92)</f>
        <v>4</v>
      </c>
      <c r="P93" s="41">
        <f>SUM(P6:P92)</f>
        <v>568</v>
      </c>
      <c r="Q93" s="42">
        <f>IFERROR(P93/M93,"-")</f>
        <v>0.18752063387257</v>
      </c>
      <c r="R93" s="76">
        <f>SUM(R6:R92)</f>
        <v>61</v>
      </c>
      <c r="S93" s="76">
        <f>SUM(S6:S92)</f>
        <v>183</v>
      </c>
      <c r="T93" s="42">
        <f>IFERROR(R93/P93,"-")</f>
        <v>0.10739436619718</v>
      </c>
      <c r="U93" s="188">
        <f>IFERROR(J93/P93,"-")</f>
        <v>15612.676056338</v>
      </c>
      <c r="V93" s="44">
        <f>SUM(V6:V92)</f>
        <v>143</v>
      </c>
      <c r="W93" s="42">
        <f>IFERROR(V93/P93,"-")</f>
        <v>0.25176056338028</v>
      </c>
      <c r="X93" s="183">
        <f>SUM(X6:X92)</f>
        <v>11932500</v>
      </c>
      <c r="Y93" s="183">
        <f>IFERROR(X93/P93,"-")</f>
        <v>21007.922535211</v>
      </c>
      <c r="Z93" s="183">
        <f>IFERROR(X93/V93,"-")</f>
        <v>83444.055944056</v>
      </c>
      <c r="AA93" s="183">
        <f>X93-J93</f>
        <v>3064500</v>
      </c>
      <c r="AB93" s="45">
        <f>X93/J93</f>
        <v>1.3455683355886</v>
      </c>
      <c r="AC93" s="58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31"/>
    <mergeCell ref="J28:J31"/>
    <mergeCell ref="U28:U31"/>
    <mergeCell ref="AA28:AA31"/>
    <mergeCell ref="AB28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4"/>
    <mergeCell ref="J70:J74"/>
    <mergeCell ref="U70:U74"/>
    <mergeCell ref="AA70:AA74"/>
    <mergeCell ref="AB70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2.1969696969697</v>
      </c>
      <c r="B6" s="189" t="s">
        <v>239</v>
      </c>
      <c r="C6" s="189" t="s">
        <v>240</v>
      </c>
      <c r="D6" s="189" t="s">
        <v>241</v>
      </c>
      <c r="E6" s="189"/>
      <c r="F6" s="189" t="s">
        <v>242</v>
      </c>
      <c r="G6" s="88" t="s">
        <v>243</v>
      </c>
      <c r="H6" s="88" t="s">
        <v>244</v>
      </c>
      <c r="I6" s="88" t="s">
        <v>245</v>
      </c>
      <c r="J6" s="180">
        <v>330000</v>
      </c>
      <c r="K6" s="79">
        <v>43</v>
      </c>
      <c r="L6" s="79">
        <v>0</v>
      </c>
      <c r="M6" s="79">
        <v>163</v>
      </c>
      <c r="N6" s="89">
        <v>26</v>
      </c>
      <c r="O6" s="90">
        <v>0</v>
      </c>
      <c r="P6" s="91">
        <f>N6+O6</f>
        <v>26</v>
      </c>
      <c r="Q6" s="80">
        <f>IFERROR(P6/M6,"-")</f>
        <v>0.15950920245399</v>
      </c>
      <c r="R6" s="79">
        <v>0</v>
      </c>
      <c r="S6" s="79">
        <v>17</v>
      </c>
      <c r="T6" s="80">
        <f>IFERROR(R6/(P6),"-")</f>
        <v>0</v>
      </c>
      <c r="U6" s="186">
        <f>IFERROR(J6/SUM(N6:O7),"-")</f>
        <v>6470.5882352941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395000</v>
      </c>
      <c r="AB6" s="83">
        <f>SUM(X6:X7)/SUM(J6:J7)</f>
        <v>2.1969696969697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7</v>
      </c>
      <c r="AN6" s="99">
        <f>IF(P6=0,"",IF(AM6=0,"",(AM6/P6)))</f>
        <v>0.26923076923077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0.11538461538462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11</v>
      </c>
      <c r="BF6" s="111">
        <f>IF(P6=0,"",IF(BE6=0,"",(BE6/P6)))</f>
        <v>0.42307692307692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0.11538461538462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0.038461538461538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0.038461538461538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246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59</v>
      </c>
      <c r="L7" s="79">
        <v>48</v>
      </c>
      <c r="M7" s="79">
        <v>18</v>
      </c>
      <c r="N7" s="89">
        <v>25</v>
      </c>
      <c r="O7" s="90">
        <v>0</v>
      </c>
      <c r="P7" s="91">
        <f>N7+O7</f>
        <v>25</v>
      </c>
      <c r="Q7" s="80">
        <f>IFERROR(P7/M7,"-")</f>
        <v>1.3888888888889</v>
      </c>
      <c r="R7" s="79">
        <v>5</v>
      </c>
      <c r="S7" s="79">
        <v>5</v>
      </c>
      <c r="T7" s="80">
        <f>IFERROR(R7/(P7),"-")</f>
        <v>0.2</v>
      </c>
      <c r="U7" s="186"/>
      <c r="V7" s="82">
        <v>8</v>
      </c>
      <c r="W7" s="80">
        <f>IF(P7=0,"-",V7/P7)</f>
        <v>0.32</v>
      </c>
      <c r="X7" s="185">
        <v>725000</v>
      </c>
      <c r="Y7" s="186">
        <f>IFERROR(X7/P7,"-")</f>
        <v>29000</v>
      </c>
      <c r="Z7" s="186">
        <f>IFERROR(X7/V7,"-")</f>
        <v>90625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0.08</v>
      </c>
      <c r="AX7" s="104">
        <v>1</v>
      </c>
      <c r="AY7" s="106">
        <f>IFERROR(AX7/AV7,"-")</f>
        <v>0.5</v>
      </c>
      <c r="AZ7" s="107">
        <v>3000</v>
      </c>
      <c r="BA7" s="108">
        <f>IFERROR(AZ7/AV7,"-")</f>
        <v>1500</v>
      </c>
      <c r="BB7" s="109">
        <v>1</v>
      </c>
      <c r="BC7" s="109"/>
      <c r="BD7" s="109"/>
      <c r="BE7" s="110">
        <v>4</v>
      </c>
      <c r="BF7" s="111">
        <f>IF(P7=0,"",IF(BE7=0,"",(BE7/P7)))</f>
        <v>0.16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0.32</v>
      </c>
      <c r="BP7" s="119">
        <v>3</v>
      </c>
      <c r="BQ7" s="120">
        <f>IFERROR(BP7/BN7,"-")</f>
        <v>0.375</v>
      </c>
      <c r="BR7" s="121">
        <v>626000</v>
      </c>
      <c r="BS7" s="122">
        <f>IFERROR(BR7/BN7,"-")</f>
        <v>78250</v>
      </c>
      <c r="BT7" s="123"/>
      <c r="BU7" s="123"/>
      <c r="BV7" s="123">
        <v>3</v>
      </c>
      <c r="BW7" s="124">
        <v>10</v>
      </c>
      <c r="BX7" s="125">
        <f>IF(P7=0,"",IF(BW7=0,"",(BW7/P7)))</f>
        <v>0.4</v>
      </c>
      <c r="BY7" s="126">
        <v>3</v>
      </c>
      <c r="BZ7" s="127">
        <f>IFERROR(BY7/BW7,"-")</f>
        <v>0.3</v>
      </c>
      <c r="CA7" s="128">
        <v>63000</v>
      </c>
      <c r="CB7" s="129">
        <f>IFERROR(CA7/BW7,"-")</f>
        <v>6300</v>
      </c>
      <c r="CC7" s="130"/>
      <c r="CD7" s="130">
        <v>1</v>
      </c>
      <c r="CE7" s="130">
        <v>2</v>
      </c>
      <c r="CF7" s="131">
        <v>1</v>
      </c>
      <c r="CG7" s="132">
        <f>IF(P7=0,"",IF(CF7=0,"",(CF7/P7)))</f>
        <v>0.04</v>
      </c>
      <c r="CH7" s="133">
        <v>1</v>
      </c>
      <c r="CI7" s="134">
        <f>IFERROR(CH7/CF7,"-")</f>
        <v>1</v>
      </c>
      <c r="CJ7" s="135">
        <v>36000</v>
      </c>
      <c r="CK7" s="136">
        <f>IFERROR(CJ7/CF7,"-")</f>
        <v>36000</v>
      </c>
      <c r="CL7" s="137"/>
      <c r="CM7" s="137"/>
      <c r="CN7" s="137">
        <v>1</v>
      </c>
      <c r="CO7" s="138">
        <v>8</v>
      </c>
      <c r="CP7" s="139">
        <v>725000</v>
      </c>
      <c r="CQ7" s="139">
        <v>576000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2.2791666666667</v>
      </c>
      <c r="B8" s="189" t="s">
        <v>247</v>
      </c>
      <c r="C8" s="189" t="s">
        <v>248</v>
      </c>
      <c r="D8" s="189" t="s">
        <v>241</v>
      </c>
      <c r="E8" s="189"/>
      <c r="F8" s="189" t="s">
        <v>242</v>
      </c>
      <c r="G8" s="88" t="s">
        <v>249</v>
      </c>
      <c r="H8" s="88" t="s">
        <v>244</v>
      </c>
      <c r="I8" s="88" t="s">
        <v>250</v>
      </c>
      <c r="J8" s="180">
        <v>240000</v>
      </c>
      <c r="K8" s="79">
        <v>37</v>
      </c>
      <c r="L8" s="79">
        <v>0</v>
      </c>
      <c r="M8" s="79">
        <v>137</v>
      </c>
      <c r="N8" s="89">
        <v>14</v>
      </c>
      <c r="O8" s="90">
        <v>0</v>
      </c>
      <c r="P8" s="91">
        <f>N8+O8</f>
        <v>14</v>
      </c>
      <c r="Q8" s="80">
        <f>IFERROR(P8/M8,"-")</f>
        <v>0.1021897810219</v>
      </c>
      <c r="R8" s="79">
        <v>1</v>
      </c>
      <c r="S8" s="79">
        <v>6</v>
      </c>
      <c r="T8" s="80">
        <f>IFERROR(R8/(P8),"-")</f>
        <v>0.071428571428571</v>
      </c>
      <c r="U8" s="186">
        <f>IFERROR(J8/SUM(N8:O9),"-")</f>
        <v>8000</v>
      </c>
      <c r="V8" s="82">
        <v>3</v>
      </c>
      <c r="W8" s="80">
        <f>IF(P8=0,"-",V8/P8)</f>
        <v>0.21428571428571</v>
      </c>
      <c r="X8" s="185">
        <v>37000</v>
      </c>
      <c r="Y8" s="186">
        <f>IFERROR(X8/P8,"-")</f>
        <v>2642.8571428571</v>
      </c>
      <c r="Z8" s="186">
        <f>IFERROR(X8/V8,"-")</f>
        <v>12333.333333333</v>
      </c>
      <c r="AA8" s="180">
        <f>SUM(X8:X9)-SUM(J8:J9)</f>
        <v>307000</v>
      </c>
      <c r="AB8" s="83">
        <f>SUM(X8:X9)/SUM(J8:J9)</f>
        <v>2.2791666666667</v>
      </c>
      <c r="AC8" s="77"/>
      <c r="AD8" s="92">
        <v>1</v>
      </c>
      <c r="AE8" s="93">
        <f>IF(P8=0,"",IF(AD8=0,"",(AD8/P8)))</f>
        <v>0.071428571428571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0.071428571428571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0.21428571428571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0.42857142857143</v>
      </c>
      <c r="BP8" s="119">
        <v>2</v>
      </c>
      <c r="BQ8" s="120">
        <f>IFERROR(BP8/BN8,"-")</f>
        <v>0.33333333333333</v>
      </c>
      <c r="BR8" s="121">
        <v>34000</v>
      </c>
      <c r="BS8" s="122">
        <f>IFERROR(BR8/BN8,"-")</f>
        <v>5666.6666666667</v>
      </c>
      <c r="BT8" s="123">
        <v>1</v>
      </c>
      <c r="BU8" s="123"/>
      <c r="BV8" s="123">
        <v>1</v>
      </c>
      <c r="BW8" s="124">
        <v>2</v>
      </c>
      <c r="BX8" s="125">
        <f>IF(P8=0,"",IF(BW8=0,"",(BW8/P8)))</f>
        <v>0.14285714285714</v>
      </c>
      <c r="BY8" s="126">
        <v>1</v>
      </c>
      <c r="BZ8" s="127">
        <f>IFERROR(BY8/BW8,"-")</f>
        <v>0.5</v>
      </c>
      <c r="CA8" s="128">
        <v>3000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37000</v>
      </c>
      <c r="CQ8" s="139">
        <v>33000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251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112</v>
      </c>
      <c r="L9" s="79">
        <v>57</v>
      </c>
      <c r="M9" s="79">
        <v>20</v>
      </c>
      <c r="N9" s="89">
        <v>16</v>
      </c>
      <c r="O9" s="90">
        <v>0</v>
      </c>
      <c r="P9" s="91">
        <f>N9+O9</f>
        <v>16</v>
      </c>
      <c r="Q9" s="80">
        <f>IFERROR(P9/M9,"-")</f>
        <v>0.8</v>
      </c>
      <c r="R9" s="79">
        <v>5</v>
      </c>
      <c r="S9" s="79">
        <v>5</v>
      </c>
      <c r="T9" s="80">
        <f>IFERROR(R9/(P9),"-")</f>
        <v>0.3125</v>
      </c>
      <c r="U9" s="186"/>
      <c r="V9" s="82">
        <v>7</v>
      </c>
      <c r="W9" s="80">
        <f>IF(P9=0,"-",V9/P9)</f>
        <v>0.4375</v>
      </c>
      <c r="X9" s="185">
        <v>510000</v>
      </c>
      <c r="Y9" s="186">
        <f>IFERROR(X9/P9,"-")</f>
        <v>31875</v>
      </c>
      <c r="Z9" s="186">
        <f>IFERROR(X9/V9,"-")</f>
        <v>72857.142857143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0.0625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0.25</v>
      </c>
      <c r="BP9" s="119">
        <v>2</v>
      </c>
      <c r="BQ9" s="120">
        <f>IFERROR(BP9/BN9,"-")</f>
        <v>0.5</v>
      </c>
      <c r="BR9" s="121">
        <v>12000</v>
      </c>
      <c r="BS9" s="122">
        <f>IFERROR(BR9/BN9,"-")</f>
        <v>3000</v>
      </c>
      <c r="BT9" s="123">
        <v>1</v>
      </c>
      <c r="BU9" s="123"/>
      <c r="BV9" s="123">
        <v>1</v>
      </c>
      <c r="BW9" s="124">
        <v>8</v>
      </c>
      <c r="BX9" s="125">
        <f>IF(P9=0,"",IF(BW9=0,"",(BW9/P9)))</f>
        <v>0.5</v>
      </c>
      <c r="BY9" s="126">
        <v>4</v>
      </c>
      <c r="BZ9" s="127">
        <f>IFERROR(BY9/BW9,"-")</f>
        <v>0.5</v>
      </c>
      <c r="CA9" s="128">
        <v>257000</v>
      </c>
      <c r="CB9" s="129">
        <f>IFERROR(CA9/BW9,"-")</f>
        <v>32125</v>
      </c>
      <c r="CC9" s="130"/>
      <c r="CD9" s="130">
        <v>1</v>
      </c>
      <c r="CE9" s="130">
        <v>3</v>
      </c>
      <c r="CF9" s="131">
        <v>1</v>
      </c>
      <c r="CG9" s="132">
        <f>IF(P9=0,"",IF(CF9=0,"",(CF9/P9)))</f>
        <v>0.0625</v>
      </c>
      <c r="CH9" s="133">
        <v>1</v>
      </c>
      <c r="CI9" s="134">
        <f>IFERROR(CH9/CF9,"-")</f>
        <v>1</v>
      </c>
      <c r="CJ9" s="135">
        <v>241000</v>
      </c>
      <c r="CK9" s="136">
        <f>IFERROR(CJ9/CF9,"-")</f>
        <v>241000</v>
      </c>
      <c r="CL9" s="137"/>
      <c r="CM9" s="137"/>
      <c r="CN9" s="137">
        <v>1</v>
      </c>
      <c r="CO9" s="138">
        <v>7</v>
      </c>
      <c r="CP9" s="139">
        <v>510000</v>
      </c>
      <c r="CQ9" s="139">
        <v>241000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0.72380952380952</v>
      </c>
      <c r="B10" s="189" t="s">
        <v>252</v>
      </c>
      <c r="C10" s="189" t="s">
        <v>253</v>
      </c>
      <c r="D10" s="189" t="s">
        <v>254</v>
      </c>
      <c r="E10" s="189"/>
      <c r="F10" s="189" t="s">
        <v>242</v>
      </c>
      <c r="G10" s="88" t="s">
        <v>255</v>
      </c>
      <c r="H10" s="88" t="s">
        <v>256</v>
      </c>
      <c r="I10" s="88" t="s">
        <v>143</v>
      </c>
      <c r="J10" s="180">
        <v>210000</v>
      </c>
      <c r="K10" s="79">
        <v>22</v>
      </c>
      <c r="L10" s="79">
        <v>0</v>
      </c>
      <c r="M10" s="79">
        <v>75</v>
      </c>
      <c r="N10" s="89">
        <v>7</v>
      </c>
      <c r="O10" s="90">
        <v>0</v>
      </c>
      <c r="P10" s="91">
        <f>N10+O10</f>
        <v>7</v>
      </c>
      <c r="Q10" s="80">
        <f>IFERROR(P10/M10,"-")</f>
        <v>0.093333333333333</v>
      </c>
      <c r="R10" s="79">
        <v>0</v>
      </c>
      <c r="S10" s="79">
        <v>2</v>
      </c>
      <c r="T10" s="80">
        <f>IFERROR(R10/(P10),"-")</f>
        <v>0</v>
      </c>
      <c r="U10" s="186">
        <f>IFERROR(J10/SUM(N10:O13),"-")</f>
        <v>9130.4347826087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SUM(X10:X13)-SUM(J10:J13)</f>
        <v>-58000</v>
      </c>
      <c r="AB10" s="83">
        <f>SUM(X10:X13)/SUM(J10:J13)</f>
        <v>0.72380952380952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257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55</v>
      </c>
      <c r="L11" s="79">
        <v>35</v>
      </c>
      <c r="M11" s="79">
        <v>16</v>
      </c>
      <c r="N11" s="89">
        <v>5</v>
      </c>
      <c r="O11" s="90">
        <v>0</v>
      </c>
      <c r="P11" s="91">
        <f>N11+O11</f>
        <v>5</v>
      </c>
      <c r="Q11" s="80">
        <f>IFERROR(P11/M11,"-")</f>
        <v>0.3125</v>
      </c>
      <c r="R11" s="79">
        <v>1</v>
      </c>
      <c r="S11" s="79">
        <v>2</v>
      </c>
      <c r="T11" s="80">
        <f>IFERROR(R11/(P11),"-")</f>
        <v>0.2</v>
      </c>
      <c r="U11" s="186"/>
      <c r="V11" s="82">
        <v>1</v>
      </c>
      <c r="W11" s="80">
        <f>IF(P11=0,"-",V11/P11)</f>
        <v>0.2</v>
      </c>
      <c r="X11" s="185">
        <v>70000</v>
      </c>
      <c r="Y11" s="186">
        <f>IFERROR(X11/P11,"-")</f>
        <v>14000</v>
      </c>
      <c r="Z11" s="186">
        <f>IFERROR(X11/V11,"-")</f>
        <v>70000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</v>
      </c>
      <c r="CH11" s="133">
        <v>1</v>
      </c>
      <c r="CI11" s="134">
        <f>IFERROR(CH11/CF11,"-")</f>
        <v>1</v>
      </c>
      <c r="CJ11" s="135">
        <v>70000</v>
      </c>
      <c r="CK11" s="136">
        <f>IFERROR(CJ11/CF11,"-")</f>
        <v>70000</v>
      </c>
      <c r="CL11" s="137"/>
      <c r="CM11" s="137"/>
      <c r="CN11" s="137">
        <v>1</v>
      </c>
      <c r="CO11" s="138">
        <v>1</v>
      </c>
      <c r="CP11" s="139">
        <v>70000</v>
      </c>
      <c r="CQ11" s="139">
        <v>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258</v>
      </c>
      <c r="C12" s="189" t="s">
        <v>253</v>
      </c>
      <c r="D12" s="189" t="s">
        <v>259</v>
      </c>
      <c r="E12" s="189"/>
      <c r="F12" s="189" t="s">
        <v>242</v>
      </c>
      <c r="G12" s="88" t="s">
        <v>255</v>
      </c>
      <c r="H12" s="88" t="s">
        <v>256</v>
      </c>
      <c r="I12" s="88"/>
      <c r="J12" s="180"/>
      <c r="K12" s="79">
        <v>14</v>
      </c>
      <c r="L12" s="79">
        <v>0</v>
      </c>
      <c r="M12" s="79">
        <v>65</v>
      </c>
      <c r="N12" s="89">
        <v>3</v>
      </c>
      <c r="O12" s="90">
        <v>1</v>
      </c>
      <c r="P12" s="91">
        <f>N12+O12</f>
        <v>4</v>
      </c>
      <c r="Q12" s="80">
        <f>IFERROR(P12/M12,"-")</f>
        <v>0.061538461538462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0.25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260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57</v>
      </c>
      <c r="L13" s="79">
        <v>40</v>
      </c>
      <c r="M13" s="79">
        <v>32</v>
      </c>
      <c r="N13" s="89">
        <v>7</v>
      </c>
      <c r="O13" s="90">
        <v>0</v>
      </c>
      <c r="P13" s="91">
        <f>N13+O13</f>
        <v>7</v>
      </c>
      <c r="Q13" s="80">
        <f>IFERROR(P13/M13,"-")</f>
        <v>0.21875</v>
      </c>
      <c r="R13" s="79">
        <v>1</v>
      </c>
      <c r="S13" s="79">
        <v>1</v>
      </c>
      <c r="T13" s="80">
        <f>IFERROR(R13/(P13),"-")</f>
        <v>0.14285714285714</v>
      </c>
      <c r="U13" s="186"/>
      <c r="V13" s="82">
        <v>3</v>
      </c>
      <c r="W13" s="80">
        <f>IF(P13=0,"-",V13/P13)</f>
        <v>0.42857142857143</v>
      </c>
      <c r="X13" s="185">
        <v>82000</v>
      </c>
      <c r="Y13" s="186">
        <f>IFERROR(X13/P13,"-")</f>
        <v>11714.285714286</v>
      </c>
      <c r="Z13" s="186">
        <f>IFERROR(X13/V13,"-")</f>
        <v>27333.333333333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0.14285714285714</v>
      </c>
      <c r="BP13" s="119">
        <v>1</v>
      </c>
      <c r="BQ13" s="120">
        <f>IFERROR(BP13/BN13,"-")</f>
        <v>1</v>
      </c>
      <c r="BR13" s="121">
        <v>72000</v>
      </c>
      <c r="BS13" s="122">
        <f>IFERROR(BR13/BN13,"-")</f>
        <v>72000</v>
      </c>
      <c r="BT13" s="123"/>
      <c r="BU13" s="123"/>
      <c r="BV13" s="123">
        <v>1</v>
      </c>
      <c r="BW13" s="124">
        <v>5</v>
      </c>
      <c r="BX13" s="125">
        <f>IF(P13=0,"",IF(BW13=0,"",(BW13/P13)))</f>
        <v>0.71428571428571</v>
      </c>
      <c r="BY13" s="126">
        <v>2</v>
      </c>
      <c r="BZ13" s="127">
        <f>IFERROR(BY13/BW13,"-")</f>
        <v>0.4</v>
      </c>
      <c r="CA13" s="128">
        <v>10000</v>
      </c>
      <c r="CB13" s="129">
        <f>IFERROR(CA13/BW13,"-")</f>
        <v>2000</v>
      </c>
      <c r="CC13" s="130"/>
      <c r="CD13" s="130">
        <v>2</v>
      </c>
      <c r="CE13" s="130"/>
      <c r="CF13" s="131">
        <v>1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3</v>
      </c>
      <c r="CP13" s="139">
        <v>82000</v>
      </c>
      <c r="CQ13" s="139">
        <v>72000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6.6060606060606</v>
      </c>
      <c r="B14" s="189" t="s">
        <v>261</v>
      </c>
      <c r="C14" s="189" t="s">
        <v>262</v>
      </c>
      <c r="D14" s="189" t="s">
        <v>263</v>
      </c>
      <c r="E14" s="189"/>
      <c r="F14" s="189" t="s">
        <v>264</v>
      </c>
      <c r="G14" s="88" t="s">
        <v>265</v>
      </c>
      <c r="H14" s="88" t="s">
        <v>266</v>
      </c>
      <c r="I14" s="88" t="s">
        <v>138</v>
      </c>
      <c r="J14" s="180">
        <v>66000</v>
      </c>
      <c r="K14" s="79">
        <v>4</v>
      </c>
      <c r="L14" s="79">
        <v>0</v>
      </c>
      <c r="M14" s="79">
        <v>18</v>
      </c>
      <c r="N14" s="89">
        <v>4</v>
      </c>
      <c r="O14" s="90">
        <v>0</v>
      </c>
      <c r="P14" s="91">
        <f>N14+O14</f>
        <v>4</v>
      </c>
      <c r="Q14" s="80">
        <f>IFERROR(P14/M14,"-")</f>
        <v>0.22222222222222</v>
      </c>
      <c r="R14" s="79">
        <v>1</v>
      </c>
      <c r="S14" s="79">
        <v>1</v>
      </c>
      <c r="T14" s="80">
        <f>IFERROR(R14/(P14),"-")</f>
        <v>0.25</v>
      </c>
      <c r="U14" s="186">
        <f>IFERROR(J14/SUM(N14:O15),"-")</f>
        <v>4400</v>
      </c>
      <c r="V14" s="82">
        <v>2</v>
      </c>
      <c r="W14" s="80">
        <f>IF(P14=0,"-",V14/P14)</f>
        <v>0.5</v>
      </c>
      <c r="X14" s="185">
        <v>29000</v>
      </c>
      <c r="Y14" s="186">
        <f>IFERROR(X14/P14,"-")</f>
        <v>7250</v>
      </c>
      <c r="Z14" s="186">
        <f>IFERROR(X14/V14,"-")</f>
        <v>14500</v>
      </c>
      <c r="AA14" s="180">
        <f>SUM(X14:X15)-SUM(J14:J15)</f>
        <v>370000</v>
      </c>
      <c r="AB14" s="83">
        <f>SUM(X14:X15)/SUM(J14:J15)</f>
        <v>6.6060606060606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>
        <v>1</v>
      </c>
      <c r="BH14" s="112">
        <f>IFERROR(BG14/BE14,"-")</f>
        <v>1</v>
      </c>
      <c r="BI14" s="113">
        <v>13000</v>
      </c>
      <c r="BJ14" s="114">
        <f>IFERROR(BI14/BE14,"-")</f>
        <v>13000</v>
      </c>
      <c r="BK14" s="115"/>
      <c r="BL14" s="115"/>
      <c r="BM14" s="115">
        <v>1</v>
      </c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0.25</v>
      </c>
      <c r="BY14" s="126">
        <v>1</v>
      </c>
      <c r="BZ14" s="127">
        <f>IFERROR(BY14/BW14,"-")</f>
        <v>1</v>
      </c>
      <c r="CA14" s="128">
        <v>16000</v>
      </c>
      <c r="CB14" s="129">
        <f>IFERROR(CA14/BW14,"-")</f>
        <v>16000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29000</v>
      </c>
      <c r="CQ14" s="139">
        <v>16000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267</v>
      </c>
      <c r="C15" s="189" t="s">
        <v>268</v>
      </c>
      <c r="D15" s="189"/>
      <c r="E15" s="189"/>
      <c r="F15" s="189" t="s">
        <v>78</v>
      </c>
      <c r="G15" s="88"/>
      <c r="H15" s="88"/>
      <c r="I15" s="88"/>
      <c r="J15" s="180"/>
      <c r="K15" s="79">
        <v>41</v>
      </c>
      <c r="L15" s="79">
        <v>28</v>
      </c>
      <c r="M15" s="79">
        <v>4</v>
      </c>
      <c r="N15" s="89">
        <v>10</v>
      </c>
      <c r="O15" s="90">
        <v>1</v>
      </c>
      <c r="P15" s="91">
        <f>N15+O15</f>
        <v>11</v>
      </c>
      <c r="Q15" s="80">
        <f>IFERROR(P15/M15,"-")</f>
        <v>2.75</v>
      </c>
      <c r="R15" s="79">
        <v>1</v>
      </c>
      <c r="S15" s="79">
        <v>2</v>
      </c>
      <c r="T15" s="80">
        <f>IFERROR(R15/(P15),"-")</f>
        <v>0.090909090909091</v>
      </c>
      <c r="U15" s="186"/>
      <c r="V15" s="82">
        <v>4</v>
      </c>
      <c r="W15" s="80">
        <f>IF(P15=0,"-",V15/P15)</f>
        <v>0.36363636363636</v>
      </c>
      <c r="X15" s="185">
        <v>407000</v>
      </c>
      <c r="Y15" s="186">
        <f>IFERROR(X15/P15,"-")</f>
        <v>37000</v>
      </c>
      <c r="Z15" s="186">
        <f>IFERROR(X15/V15,"-")</f>
        <v>101750</v>
      </c>
      <c r="AA15" s="180"/>
      <c r="AB15" s="83"/>
      <c r="AC15" s="77"/>
      <c r="AD15" s="92">
        <v>1</v>
      </c>
      <c r="AE15" s="93">
        <f>IF(P15=0,"",IF(AD15=0,"",(AD15/P15)))</f>
        <v>0.090909090909091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0.090909090909091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0.090909090909091</v>
      </c>
      <c r="AX15" s="104">
        <v>1</v>
      </c>
      <c r="AY15" s="106">
        <f>IFERROR(AX15/AV15,"-")</f>
        <v>1</v>
      </c>
      <c r="AZ15" s="107">
        <v>240000</v>
      </c>
      <c r="BA15" s="108">
        <f>IFERROR(AZ15/AV15,"-")</f>
        <v>240000</v>
      </c>
      <c r="BB15" s="109"/>
      <c r="BC15" s="109"/>
      <c r="BD15" s="109">
        <v>1</v>
      </c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4</v>
      </c>
      <c r="BO15" s="118">
        <f>IF(P15=0,"",IF(BN15=0,"",(BN15/P15)))</f>
        <v>0.36363636363636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4</v>
      </c>
      <c r="BX15" s="125">
        <f>IF(P15=0,"",IF(BW15=0,"",(BW15/P15)))</f>
        <v>0.36363636363636</v>
      </c>
      <c r="BY15" s="126">
        <v>3</v>
      </c>
      <c r="BZ15" s="127">
        <f>IFERROR(BY15/BW15,"-")</f>
        <v>0.75</v>
      </c>
      <c r="CA15" s="128">
        <v>167000</v>
      </c>
      <c r="CB15" s="129">
        <f>IFERROR(CA15/BW15,"-")</f>
        <v>41750</v>
      </c>
      <c r="CC15" s="130"/>
      <c r="CD15" s="130">
        <v>1</v>
      </c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407000</v>
      </c>
      <c r="CQ15" s="139">
        <v>240000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1.3690476190476</v>
      </c>
      <c r="B16" s="189" t="s">
        <v>269</v>
      </c>
      <c r="C16" s="189" t="s">
        <v>270</v>
      </c>
      <c r="D16" s="189" t="s">
        <v>263</v>
      </c>
      <c r="E16" s="189"/>
      <c r="F16" s="189" t="s">
        <v>264</v>
      </c>
      <c r="G16" s="88" t="s">
        <v>271</v>
      </c>
      <c r="H16" s="88" t="s">
        <v>272</v>
      </c>
      <c r="I16" s="88" t="s">
        <v>273</v>
      </c>
      <c r="J16" s="180">
        <v>84000</v>
      </c>
      <c r="K16" s="79">
        <v>15</v>
      </c>
      <c r="L16" s="79">
        <v>0</v>
      </c>
      <c r="M16" s="79">
        <v>31</v>
      </c>
      <c r="N16" s="89">
        <v>8</v>
      </c>
      <c r="O16" s="90">
        <v>0</v>
      </c>
      <c r="P16" s="91">
        <f>N16+O16</f>
        <v>8</v>
      </c>
      <c r="Q16" s="80">
        <f>IFERROR(P16/M16,"-")</f>
        <v>0.25806451612903</v>
      </c>
      <c r="R16" s="79">
        <v>0</v>
      </c>
      <c r="S16" s="79">
        <v>4</v>
      </c>
      <c r="T16" s="80">
        <f>IFERROR(R16/(P16),"-")</f>
        <v>0</v>
      </c>
      <c r="U16" s="186">
        <f>IFERROR(J16/SUM(N16:O17),"-")</f>
        <v>8400</v>
      </c>
      <c r="V16" s="82">
        <v>1</v>
      </c>
      <c r="W16" s="80">
        <f>IF(P16=0,"-",V16/P16)</f>
        <v>0.125</v>
      </c>
      <c r="X16" s="185">
        <v>3000</v>
      </c>
      <c r="Y16" s="186">
        <f>IFERROR(X16/P16,"-")</f>
        <v>375</v>
      </c>
      <c r="Z16" s="186">
        <f>IFERROR(X16/V16,"-")</f>
        <v>3000</v>
      </c>
      <c r="AA16" s="180">
        <f>SUM(X16:X17)-SUM(J16:J17)</f>
        <v>31000</v>
      </c>
      <c r="AB16" s="83">
        <f>SUM(X16:X17)/SUM(J16:J17)</f>
        <v>1.3690476190476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2</v>
      </c>
      <c r="AW16" s="105">
        <f>IF(P16=0,"",IF(AV16=0,"",(AV16/P16)))</f>
        <v>0.25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4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0.125</v>
      </c>
      <c r="BP16" s="119">
        <v>1</v>
      </c>
      <c r="BQ16" s="120">
        <f>IFERROR(BP16/BN16,"-")</f>
        <v>1</v>
      </c>
      <c r="BR16" s="121">
        <v>3000</v>
      </c>
      <c r="BS16" s="122">
        <f>IFERROR(BR16/BN16,"-")</f>
        <v>3000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274</v>
      </c>
      <c r="C17" s="189" t="s">
        <v>268</v>
      </c>
      <c r="D17" s="189"/>
      <c r="E17" s="189"/>
      <c r="F17" s="189" t="s">
        <v>78</v>
      </c>
      <c r="G17" s="88"/>
      <c r="H17" s="88"/>
      <c r="I17" s="88"/>
      <c r="J17" s="180"/>
      <c r="K17" s="79">
        <v>15</v>
      </c>
      <c r="L17" s="79">
        <v>10</v>
      </c>
      <c r="M17" s="79">
        <v>0</v>
      </c>
      <c r="N17" s="89">
        <v>2</v>
      </c>
      <c r="O17" s="90">
        <v>0</v>
      </c>
      <c r="P17" s="91">
        <f>N17+O17</f>
        <v>2</v>
      </c>
      <c r="Q17" s="80" t="str">
        <f>IFERROR(P17/M17,"-")</f>
        <v>-</v>
      </c>
      <c r="R17" s="79">
        <v>0</v>
      </c>
      <c r="S17" s="79">
        <v>1</v>
      </c>
      <c r="T17" s="80">
        <f>IFERROR(R17/(P17),"-")</f>
        <v>0</v>
      </c>
      <c r="U17" s="186"/>
      <c r="V17" s="82">
        <v>1</v>
      </c>
      <c r="W17" s="80">
        <f>IF(P17=0,"-",V17/P17)</f>
        <v>0.5</v>
      </c>
      <c r="X17" s="185">
        <v>112000</v>
      </c>
      <c r="Y17" s="186">
        <f>IFERROR(X17/P17,"-")</f>
        <v>56000</v>
      </c>
      <c r="Z17" s="186">
        <f>IFERROR(X17/V17,"-")</f>
        <v>112000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>
        <v>1</v>
      </c>
      <c r="BZ17" s="127">
        <f>IFERROR(BY17/BW17,"-")</f>
        <v>1</v>
      </c>
      <c r="CA17" s="128">
        <v>112000</v>
      </c>
      <c r="CB17" s="129">
        <f>IFERROR(CA17/BW17,"-")</f>
        <v>112000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112000</v>
      </c>
      <c r="CQ17" s="139">
        <v>112000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2.1236559139785</v>
      </c>
      <c r="B20" s="39"/>
      <c r="C20" s="39"/>
      <c r="D20" s="39"/>
      <c r="E20" s="39"/>
      <c r="F20" s="39"/>
      <c r="G20" s="40" t="s">
        <v>275</v>
      </c>
      <c r="H20" s="40"/>
      <c r="I20" s="40"/>
      <c r="J20" s="183">
        <f>SUM(J6:J19)</f>
        <v>930000</v>
      </c>
      <c r="K20" s="41">
        <f>SUM(K6:K19)</f>
        <v>474</v>
      </c>
      <c r="L20" s="41">
        <f>SUM(L6:L19)</f>
        <v>218</v>
      </c>
      <c r="M20" s="41">
        <f>SUM(M6:M19)</f>
        <v>579</v>
      </c>
      <c r="N20" s="41">
        <f>SUM(N6:N19)</f>
        <v>127</v>
      </c>
      <c r="O20" s="41">
        <f>SUM(O6:O19)</f>
        <v>2</v>
      </c>
      <c r="P20" s="41">
        <f>SUM(P6:P19)</f>
        <v>129</v>
      </c>
      <c r="Q20" s="42">
        <f>IFERROR(P20/M20,"-")</f>
        <v>0.22279792746114</v>
      </c>
      <c r="R20" s="76">
        <f>SUM(R6:R19)</f>
        <v>15</v>
      </c>
      <c r="S20" s="76">
        <f>SUM(S6:S19)</f>
        <v>46</v>
      </c>
      <c r="T20" s="42">
        <f>IFERROR(R20/P20,"-")</f>
        <v>0.11627906976744</v>
      </c>
      <c r="U20" s="188">
        <f>IFERROR(J20/P20,"-")</f>
        <v>7209.3023255814</v>
      </c>
      <c r="V20" s="44">
        <f>SUM(V6:V19)</f>
        <v>30</v>
      </c>
      <c r="W20" s="42">
        <f>IFERROR(V20/P20,"-")</f>
        <v>0.23255813953488</v>
      </c>
      <c r="X20" s="183">
        <f>SUM(X6:X19)</f>
        <v>1975000</v>
      </c>
      <c r="Y20" s="183">
        <f>IFERROR(X20/P20,"-")</f>
        <v>15310.07751938</v>
      </c>
      <c r="Z20" s="183">
        <f>IFERROR(X20/V20,"-")</f>
        <v>65833.333333333</v>
      </c>
      <c r="AA20" s="183">
        <f>X20-J20</f>
        <v>1045000</v>
      </c>
      <c r="AB20" s="45">
        <f>X20/J20</f>
        <v>2.1236559139785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276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14.355555555556</v>
      </c>
      <c r="B6" s="189" t="s">
        <v>277</v>
      </c>
      <c r="C6" s="189" t="s">
        <v>278</v>
      </c>
      <c r="D6" s="189" t="s">
        <v>279</v>
      </c>
      <c r="E6" s="189"/>
      <c r="F6" s="189" t="s">
        <v>280</v>
      </c>
      <c r="G6" s="88" t="s">
        <v>281</v>
      </c>
      <c r="H6" s="88" t="s">
        <v>282</v>
      </c>
      <c r="I6" s="88" t="s">
        <v>176</v>
      </c>
      <c r="J6" s="180">
        <v>90000</v>
      </c>
      <c r="K6" s="79">
        <v>23</v>
      </c>
      <c r="L6" s="79">
        <v>0</v>
      </c>
      <c r="M6" s="79">
        <v>89</v>
      </c>
      <c r="N6" s="89">
        <v>8</v>
      </c>
      <c r="O6" s="90">
        <v>0</v>
      </c>
      <c r="P6" s="91">
        <f>N6+O6</f>
        <v>8</v>
      </c>
      <c r="Q6" s="80">
        <f>IFERROR(P6/M6,"-")</f>
        <v>0.089887640449438</v>
      </c>
      <c r="R6" s="79">
        <v>2</v>
      </c>
      <c r="S6" s="79">
        <v>2</v>
      </c>
      <c r="T6" s="80">
        <f>IFERROR(R6/(P6),"-")</f>
        <v>0.25</v>
      </c>
      <c r="U6" s="186">
        <f>IFERROR(J6/SUM(N6:O7),"-")</f>
        <v>1071.4285714286</v>
      </c>
      <c r="V6" s="82">
        <v>3</v>
      </c>
      <c r="W6" s="80">
        <f>IF(P6=0,"-",V6/P6)</f>
        <v>0.375</v>
      </c>
      <c r="X6" s="185">
        <v>160000</v>
      </c>
      <c r="Y6" s="186">
        <f>IFERROR(X6/P6,"-")</f>
        <v>20000</v>
      </c>
      <c r="Z6" s="186">
        <f>IFERROR(X6/V6,"-")</f>
        <v>53333.333333333</v>
      </c>
      <c r="AA6" s="180">
        <f>SUM(X6:X7)-SUM(J6:J7)</f>
        <v>1202000</v>
      </c>
      <c r="AB6" s="83">
        <f>SUM(X6:X7)/SUM(J6:J7)</f>
        <v>14.355555555556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0.75</v>
      </c>
      <c r="BP6" s="119">
        <v>3</v>
      </c>
      <c r="BQ6" s="120">
        <f>IFERROR(BP6/BN6,"-")</f>
        <v>0.5</v>
      </c>
      <c r="BR6" s="121">
        <v>160000</v>
      </c>
      <c r="BS6" s="122">
        <f>IFERROR(BR6/BN6,"-")</f>
        <v>26666.666666667</v>
      </c>
      <c r="BT6" s="123">
        <v>2</v>
      </c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160000</v>
      </c>
      <c r="CQ6" s="139">
        <v>148000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283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237</v>
      </c>
      <c r="L7" s="79">
        <v>150</v>
      </c>
      <c r="M7" s="79">
        <v>40</v>
      </c>
      <c r="N7" s="89">
        <v>76</v>
      </c>
      <c r="O7" s="90">
        <v>0</v>
      </c>
      <c r="P7" s="91">
        <f>N7+O7</f>
        <v>76</v>
      </c>
      <c r="Q7" s="80">
        <f>IFERROR(P7/M7,"-")</f>
        <v>1.9</v>
      </c>
      <c r="R7" s="79">
        <v>4</v>
      </c>
      <c r="S7" s="79">
        <v>17</v>
      </c>
      <c r="T7" s="80">
        <f>IFERROR(R7/(P7),"-")</f>
        <v>0.052631578947368</v>
      </c>
      <c r="U7" s="186"/>
      <c r="V7" s="82">
        <v>5</v>
      </c>
      <c r="W7" s="80">
        <f>IF(P7=0,"-",V7/P7)</f>
        <v>0.065789473684211</v>
      </c>
      <c r="X7" s="185">
        <v>1132000</v>
      </c>
      <c r="Y7" s="186">
        <f>IFERROR(X7/P7,"-")</f>
        <v>14894.736842105</v>
      </c>
      <c r="Z7" s="186">
        <f>IFERROR(X7/V7,"-")</f>
        <v>226400</v>
      </c>
      <c r="AA7" s="180"/>
      <c r="AB7" s="83"/>
      <c r="AC7" s="77"/>
      <c r="AD7" s="92">
        <v>5</v>
      </c>
      <c r="AE7" s="93">
        <f>IF(P7=0,"",IF(AD7=0,"",(AD7/P7)))</f>
        <v>0.065789473684211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0.078947368421053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0.10526315789474</v>
      </c>
      <c r="AX7" s="104">
        <v>1</v>
      </c>
      <c r="AY7" s="106">
        <f>IFERROR(AX7/AV7,"-")</f>
        <v>0.125</v>
      </c>
      <c r="AZ7" s="107">
        <v>35000</v>
      </c>
      <c r="BA7" s="108">
        <f>IFERROR(AZ7/AV7,"-")</f>
        <v>4375</v>
      </c>
      <c r="BB7" s="109"/>
      <c r="BC7" s="109"/>
      <c r="BD7" s="109">
        <v>1</v>
      </c>
      <c r="BE7" s="110">
        <v>19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23</v>
      </c>
      <c r="BO7" s="118">
        <f>IF(P7=0,"",IF(BN7=0,"",(BN7/P7)))</f>
        <v>0.30263157894737</v>
      </c>
      <c r="BP7" s="119">
        <v>1</v>
      </c>
      <c r="BQ7" s="120">
        <f>IFERROR(BP7/BN7,"-")</f>
        <v>0.043478260869565</v>
      </c>
      <c r="BR7" s="121">
        <v>275000</v>
      </c>
      <c r="BS7" s="122">
        <f>IFERROR(BR7/BN7,"-")</f>
        <v>11956.52173913</v>
      </c>
      <c r="BT7" s="123"/>
      <c r="BU7" s="123"/>
      <c r="BV7" s="123">
        <v>1</v>
      </c>
      <c r="BW7" s="124">
        <v>14</v>
      </c>
      <c r="BX7" s="125">
        <f>IF(P7=0,"",IF(BW7=0,"",(BW7/P7)))</f>
        <v>0.18421052631579</v>
      </c>
      <c r="BY7" s="126">
        <v>3</v>
      </c>
      <c r="BZ7" s="127">
        <f>IFERROR(BY7/BW7,"-")</f>
        <v>0.21428571428571</v>
      </c>
      <c r="CA7" s="128">
        <v>822000</v>
      </c>
      <c r="CB7" s="129">
        <f>IFERROR(CA7/BW7,"-")</f>
        <v>58714.285714286</v>
      </c>
      <c r="CC7" s="130"/>
      <c r="CD7" s="130"/>
      <c r="CE7" s="130">
        <v>3</v>
      </c>
      <c r="CF7" s="131">
        <v>1</v>
      </c>
      <c r="CG7" s="132">
        <f>IF(P7=0,"",IF(CF7=0,"",(CF7/P7)))</f>
        <v>0.013157894736842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1132000</v>
      </c>
      <c r="CQ7" s="139">
        <v>347000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18.644444444444</v>
      </c>
      <c r="B8" s="189" t="s">
        <v>284</v>
      </c>
      <c r="C8" s="189" t="s">
        <v>285</v>
      </c>
      <c r="D8" s="189" t="s">
        <v>279</v>
      </c>
      <c r="E8" s="189"/>
      <c r="F8" s="189" t="s">
        <v>280</v>
      </c>
      <c r="G8" s="88" t="s">
        <v>286</v>
      </c>
      <c r="H8" s="88" t="s">
        <v>287</v>
      </c>
      <c r="I8" s="88" t="s">
        <v>288</v>
      </c>
      <c r="J8" s="180">
        <v>90000</v>
      </c>
      <c r="K8" s="79">
        <v>16</v>
      </c>
      <c r="L8" s="79">
        <v>0</v>
      </c>
      <c r="M8" s="79">
        <v>59</v>
      </c>
      <c r="N8" s="89">
        <v>7</v>
      </c>
      <c r="O8" s="90">
        <v>0</v>
      </c>
      <c r="P8" s="91">
        <f>N8+O8</f>
        <v>7</v>
      </c>
      <c r="Q8" s="80">
        <f>IFERROR(P8/M8,"-")</f>
        <v>0.11864406779661</v>
      </c>
      <c r="R8" s="79">
        <v>1</v>
      </c>
      <c r="S8" s="79">
        <v>4</v>
      </c>
      <c r="T8" s="80">
        <f>IFERROR(R8/(P8),"-")</f>
        <v>0.14285714285714</v>
      </c>
      <c r="U8" s="186">
        <f>IFERROR(J8/SUM(N8:O9),"-")</f>
        <v>1730.7692307692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1588000</v>
      </c>
      <c r="AB8" s="83">
        <f>SUM(X8:X9)/SUM(J8:J9)</f>
        <v>18.644444444444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0.42857142857143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289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119</v>
      </c>
      <c r="L9" s="79">
        <v>94</v>
      </c>
      <c r="M9" s="79">
        <v>18</v>
      </c>
      <c r="N9" s="89">
        <v>44</v>
      </c>
      <c r="O9" s="90">
        <v>1</v>
      </c>
      <c r="P9" s="91">
        <f>N9+O9</f>
        <v>45</v>
      </c>
      <c r="Q9" s="80">
        <f>IFERROR(P9/M9,"-")</f>
        <v>2.5</v>
      </c>
      <c r="R9" s="79">
        <v>9</v>
      </c>
      <c r="S9" s="79">
        <v>7</v>
      </c>
      <c r="T9" s="80">
        <f>IFERROR(R9/(P9),"-")</f>
        <v>0.2</v>
      </c>
      <c r="U9" s="186"/>
      <c r="V9" s="82">
        <v>8</v>
      </c>
      <c r="W9" s="80">
        <f>IF(P9=0,"-",V9/P9)</f>
        <v>0.17777777777778</v>
      </c>
      <c r="X9" s="185">
        <v>1678000</v>
      </c>
      <c r="Y9" s="186">
        <f>IFERROR(X9/P9,"-")</f>
        <v>37288.888888889</v>
      </c>
      <c r="Z9" s="186">
        <f>IFERROR(X9/V9,"-")</f>
        <v>209750</v>
      </c>
      <c r="AA9" s="180"/>
      <c r="AB9" s="83"/>
      <c r="AC9" s="77"/>
      <c r="AD9" s="92">
        <v>8</v>
      </c>
      <c r="AE9" s="93">
        <f>IF(P9=0,"",IF(AD9=0,"",(AD9/P9)))</f>
        <v>0.17777777777778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3</v>
      </c>
      <c r="AN9" s="99">
        <f>IF(P9=0,"",IF(AM9=0,"",(AM9/P9)))</f>
        <v>0.066666666666667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0.11111111111111</v>
      </c>
      <c r="AX9" s="104">
        <v>1</v>
      </c>
      <c r="AY9" s="106">
        <f>IFERROR(AX9/AV9,"-")</f>
        <v>0.2</v>
      </c>
      <c r="AZ9" s="107">
        <v>45000</v>
      </c>
      <c r="BA9" s="108">
        <f>IFERROR(AZ9/AV9,"-")</f>
        <v>9000</v>
      </c>
      <c r="BB9" s="109"/>
      <c r="BC9" s="109"/>
      <c r="BD9" s="109">
        <v>1</v>
      </c>
      <c r="BE9" s="110">
        <v>11</v>
      </c>
      <c r="BF9" s="111">
        <f>IF(P9=0,"",IF(BE9=0,"",(BE9/P9)))</f>
        <v>0.24444444444444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17</v>
      </c>
      <c r="BO9" s="118">
        <f>IF(P9=0,"",IF(BN9=0,"",(BN9/P9)))</f>
        <v>0.37777777777778</v>
      </c>
      <c r="BP9" s="119">
        <v>6</v>
      </c>
      <c r="BQ9" s="120">
        <f>IFERROR(BP9/BN9,"-")</f>
        <v>0.35294117647059</v>
      </c>
      <c r="BR9" s="121">
        <v>1573000</v>
      </c>
      <c r="BS9" s="122">
        <f>IFERROR(BR9/BN9,"-")</f>
        <v>92529.411764706</v>
      </c>
      <c r="BT9" s="123"/>
      <c r="BU9" s="123"/>
      <c r="BV9" s="123">
        <v>6</v>
      </c>
      <c r="BW9" s="124">
        <v>1</v>
      </c>
      <c r="BX9" s="125">
        <f>IF(P9=0,"",IF(BW9=0,"",(BW9/P9)))</f>
        <v>0.022222222222222</v>
      </c>
      <c r="BY9" s="126">
        <v>1</v>
      </c>
      <c r="BZ9" s="127">
        <f>IFERROR(BY9/BW9,"-")</f>
        <v>1</v>
      </c>
      <c r="CA9" s="128">
        <v>60000</v>
      </c>
      <c r="CB9" s="129">
        <f>IFERROR(CA9/BW9,"-")</f>
        <v>60000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8</v>
      </c>
      <c r="CP9" s="139">
        <v>1678000</v>
      </c>
      <c r="CQ9" s="139">
        <v>730000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16.5</v>
      </c>
      <c r="B12" s="39"/>
      <c r="C12" s="39"/>
      <c r="D12" s="39"/>
      <c r="E12" s="39"/>
      <c r="F12" s="39"/>
      <c r="G12" s="40" t="s">
        <v>290</v>
      </c>
      <c r="H12" s="40"/>
      <c r="I12" s="40"/>
      <c r="J12" s="183">
        <f>SUM(J6:J11)</f>
        <v>180000</v>
      </c>
      <c r="K12" s="41">
        <f>SUM(K6:K11)</f>
        <v>395</v>
      </c>
      <c r="L12" s="41">
        <f>SUM(L6:L11)</f>
        <v>244</v>
      </c>
      <c r="M12" s="41">
        <f>SUM(M6:M11)</f>
        <v>206</v>
      </c>
      <c r="N12" s="41">
        <f>SUM(N6:N11)</f>
        <v>135</v>
      </c>
      <c r="O12" s="41">
        <f>SUM(O6:O11)</f>
        <v>1</v>
      </c>
      <c r="P12" s="41">
        <f>SUM(P6:P11)</f>
        <v>136</v>
      </c>
      <c r="Q12" s="42">
        <f>IFERROR(P12/M12,"-")</f>
        <v>0.66019417475728</v>
      </c>
      <c r="R12" s="76">
        <f>SUM(R6:R11)</f>
        <v>16</v>
      </c>
      <c r="S12" s="76">
        <f>SUM(S6:S11)</f>
        <v>30</v>
      </c>
      <c r="T12" s="42">
        <f>IFERROR(R12/P12,"-")</f>
        <v>0.11764705882353</v>
      </c>
      <c r="U12" s="188">
        <f>IFERROR(J12/P12,"-")</f>
        <v>1323.5294117647</v>
      </c>
      <c r="V12" s="44">
        <f>SUM(V6:V11)</f>
        <v>16</v>
      </c>
      <c r="W12" s="42">
        <f>IFERROR(V12/P12,"-")</f>
        <v>0.11764705882353</v>
      </c>
      <c r="X12" s="183">
        <f>SUM(X6:X11)</f>
        <v>2970000</v>
      </c>
      <c r="Y12" s="183">
        <f>IFERROR(X12/P12,"-")</f>
        <v>21838.235294118</v>
      </c>
      <c r="Z12" s="183">
        <f>IFERROR(X12/V12,"-")</f>
        <v>185625</v>
      </c>
      <c r="AA12" s="183">
        <f>X12-J12</f>
        <v>2790000</v>
      </c>
      <c r="AB12" s="45">
        <f>X12/J12</f>
        <v>16.5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