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<sst xmlns="http://schemas.openxmlformats.org/spreadsheetml/2006/main" uniqueCount="284">
  <si>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</si>
  <si>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</si>
  <si>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</si>
  <si>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</si>
  <si>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</si>
  <si>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</si>
  <si>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</si>
  <si>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</si>
  <si>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</si>
  <si>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</si>
  <si>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</si>
  <si>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</si>
  <si>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</si>
  <si>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</si>
  <si>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</si>
  <si>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</si>
  <si>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</si>
  <si>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</si>
  <si>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</si>
  <si>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</si>
  <si>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</si>
  <si>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</si>
  <si>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</si>
  <si>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</si>
  <si>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</si>
  <si>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</si>
  <si>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12月</t>
  </si>
  <si>
    <t>わくドキ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</si>
  <si>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</si>
  <si>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</si>
  <si>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</si>
  <si>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</si>
  <si>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</si>
  <si>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</si>
  <si>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</si>
  <si>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</si>
  <si>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</si>
  <si>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</si>
  <si>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</si>
  <si>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</si>
  <si>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</si>
  <si>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</si>
  <si>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</si>
  <si>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</si>
  <si>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</si>
  <si>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</si>
  <si>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</si>
  <si>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</si>
  <si>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</si>
  <si>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</si>
  <si>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</si>
  <si>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</si>
  <si>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</si>
  <si>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</si>
  <si>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</si>
  <si>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</si>
  <si>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</si>
  <si>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</si>
  <si>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</si>
  <si>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</si>
  <si>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</si>
  <si>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</si>
  <si>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np1155</t>
  </si>
  <si>
    <t>※コットン版キャッチ変え17</t>
  </si>
  <si>
    <t>「優しすぎる熟女と出会ってこっそりハッスル」</t>
  </si>
  <si>
    <t>lp03_a</t>
  </si>
  <si>
    <t>スポニチ関東</t>
  </si>
  <si>
    <t>4C終面全5段</t>
  </si>
  <si>
    <t>12月22日(土)</t>
  </si>
  <si>
    <t>np1156</t>
  </si>
  <si>
    <t>スポニチ関西</t>
  </si>
  <si>
    <t>12月24日(月)</t>
  </si>
  <si>
    <t>np1157</t>
  </si>
  <si>
    <t>スポニチ西部</t>
  </si>
  <si>
    <t>12月21日(金)</t>
  </si>
  <si>
    <t>np1158</t>
  </si>
  <si>
    <t>スポニチ北海道</t>
  </si>
  <si>
    <t>np1159</t>
  </si>
  <si>
    <t>※コットン版キャッチ変え17 (空電共通)</t>
  </si>
  <si>
    <t>「優しすぎる熟女と出会ってこっそりハッスル」 (空電共通)</t>
  </si>
  <si>
    <t>空電</t>
  </si>
  <si>
    <t>空電 (共通)</t>
  </si>
  <si>
    <t>np1160</t>
  </si>
  <si>
    <t>※女性からナンパしてほしい版風</t>
  </si>
  <si>
    <t>「もう５０代の熟女だけど、試しに付き合ってみる？」</t>
  </si>
  <si>
    <t>サンスポ関西</t>
  </si>
  <si>
    <t>12月30日(日)</t>
  </si>
  <si>
    <t>np1161</t>
  </si>
  <si>
    <t>np1162</t>
  </si>
  <si>
    <t>★女性からナンパしてほしい版風</t>
  </si>
  <si>
    <t>「結婚婚活ブームに乗り遅れた私」キャッチ</t>
  </si>
  <si>
    <t>サンスポ関東</t>
  </si>
  <si>
    <t>全5段</t>
  </si>
  <si>
    <t>12月16日(日)</t>
  </si>
  <si>
    <t>np1163</t>
  </si>
  <si>
    <t>np1164</t>
  </si>
  <si>
    <t>「出会いにコミット!?今、このサイトが超アツい!?」キャッチ</t>
  </si>
  <si>
    <t>12月29日(土)</t>
  </si>
  <si>
    <t>np1165</t>
  </si>
  <si>
    <t>np1166</t>
  </si>
  <si>
    <t>★1604FLASHリサイズ 女性からナンパしてほしい写真</t>
  </si>
  <si>
    <t>「もう５０代の熟女だけど、試しに付き合ってみる？」キャッチ</t>
  </si>
  <si>
    <t>サンスポ東京</t>
  </si>
  <si>
    <t>1C全面</t>
  </si>
  <si>
    <t>12月08日(土)</t>
  </si>
  <si>
    <t>np1167</t>
  </si>
  <si>
    <t>np1168</t>
  </si>
  <si>
    <t>np1169</t>
  </si>
  <si>
    <t>np1170</t>
  </si>
  <si>
    <t>※わくドキ雑誌版</t>
  </si>
  <si>
    <t>np1171</t>
  </si>
  <si>
    <t>np1172</t>
  </si>
  <si>
    <t>※わくドキ煙突</t>
  </si>
  <si>
    <t>lp03_l</t>
  </si>
  <si>
    <t>ニッカン関東</t>
  </si>
  <si>
    <t>1C煙突</t>
  </si>
  <si>
    <t>np1173</t>
  </si>
  <si>
    <t>np1174</t>
  </si>
  <si>
    <t>ニッカン関西</t>
  </si>
  <si>
    <t>4C煙突</t>
  </si>
  <si>
    <t>np1175</t>
  </si>
  <si>
    <t>np1176</t>
  </si>
  <si>
    <t>スポーツ報知関東</t>
  </si>
  <si>
    <t>全5段つかみ4回</t>
  </si>
  <si>
    <t>12月05日(水)</t>
  </si>
  <si>
    <t>np1177</t>
  </si>
  <si>
    <t>※コットン版</t>
  </si>
  <si>
    <t>「清純そうな見た目」キャッチ</t>
  </si>
  <si>
    <t>12月11日(火)</t>
  </si>
  <si>
    <t>np1178</t>
  </si>
  <si>
    <t>12月14日(金)</t>
  </si>
  <si>
    <t>np1179</t>
  </si>
  <si>
    <t>※「女性からナンパしてほしい」それを実現したサイト</t>
  </si>
  <si>
    <t>12月18日(火)</t>
  </si>
  <si>
    <t>np1180</t>
  </si>
  <si>
    <t>np1181</t>
  </si>
  <si>
    <t>★①記事47</t>
  </si>
  <si>
    <t>もう我慢できない。今すぐ出会いたい。</t>
  </si>
  <si>
    <t>半2段つかみ１0段保証</t>
  </si>
  <si>
    <t>1～10日</t>
  </si>
  <si>
    <t>np1182</t>
  </si>
  <si>
    <t>★③記事49</t>
  </si>
  <si>
    <t>出会うのは簡単。問題は出会った後だ。</t>
  </si>
  <si>
    <t>11～20日</t>
  </si>
  <si>
    <t>np1183</t>
  </si>
  <si>
    <t>★④記事50</t>
  </si>
  <si>
    <t>献身交際。キュートな五十路妻。</t>
  </si>
  <si>
    <t>21～31日</t>
  </si>
  <si>
    <t>np1184</t>
  </si>
  <si>
    <t>(空電共通)</t>
  </si>
  <si>
    <t>np1185</t>
  </si>
  <si>
    <t>※①女性からナンパしてほしい版風 若い女性</t>
  </si>
  <si>
    <t>「若い女性は嫌いですか？試しに付き合ってみませんか？」</t>
  </si>
  <si>
    <t>半2段つかみ20段保証</t>
  </si>
  <si>
    <t>20段保証</t>
  </si>
  <si>
    <t>np1186</t>
  </si>
  <si>
    <t>※②女性からナンパしてほしい版風 若い女性</t>
  </si>
  <si>
    <t>半3段つかみ20段保証</t>
  </si>
  <si>
    <t>np1187</t>
  </si>
  <si>
    <t>※③女性からナンパしてほしい版風 若い女性</t>
  </si>
  <si>
    <t>半5段つかみ20段保証</t>
  </si>
  <si>
    <t>np1188</t>
  </si>
  <si>
    <t>np1189</t>
  </si>
  <si>
    <t>np1190</t>
  </si>
  <si>
    <t>np1191</t>
  </si>
  <si>
    <t>12月01日(土)</t>
  </si>
  <si>
    <t>np1192</t>
  </si>
  <si>
    <t>np1193</t>
  </si>
  <si>
    <t>np1194</t>
  </si>
  <si>
    <t>np1195</t>
  </si>
  <si>
    <t>np1196</t>
  </si>
  <si>
    <t>np1197</t>
  </si>
  <si>
    <t>np1198</t>
  </si>
  <si>
    <t>np1199</t>
  </si>
  <si>
    <t>ニッカン関東・平日</t>
  </si>
  <si>
    <t>12月12日(水)</t>
  </si>
  <si>
    <t>np1200</t>
  </si>
  <si>
    <t>np1201</t>
  </si>
  <si>
    <t>12月15日(土)</t>
  </si>
  <si>
    <t>np1202</t>
  </si>
  <si>
    <t>np1203</t>
  </si>
  <si>
    <t>12月23日(日)</t>
  </si>
  <si>
    <t>np1204</t>
  </si>
  <si>
    <t>np1205</t>
  </si>
  <si>
    <t>デイリースポーツ関西</t>
  </si>
  <si>
    <t>np1206</t>
  </si>
  <si>
    <t>np1207</t>
  </si>
  <si>
    <t>np1208</t>
  </si>
  <si>
    <t>np1209</t>
  </si>
  <si>
    <t>「毎日エスカレート！今、この出会いがアツい」キャッチ</t>
  </si>
  <si>
    <t>九スポ</t>
  </si>
  <si>
    <t>np1210</t>
  </si>
  <si>
    <t>np1211</t>
  </si>
  <si>
    <t>4C終面雑報</t>
  </si>
  <si>
    <t>12月02日(日)</t>
  </si>
  <si>
    <t>np1212</t>
  </si>
  <si>
    <t>np1213</t>
  </si>
  <si>
    <t>12月06日(木)</t>
  </si>
  <si>
    <t>np1214</t>
  </si>
  <si>
    <t>np1215</t>
  </si>
  <si>
    <t>★記事50</t>
  </si>
  <si>
    <t>4C記事枠</t>
  </si>
  <si>
    <t>np1216</t>
  </si>
  <si>
    <t>★記事49</t>
  </si>
  <si>
    <t>12月09日(日)</t>
  </si>
  <si>
    <t>np1217</t>
  </si>
  <si>
    <t>★記事48</t>
  </si>
  <si>
    <t>57歳、明日初デート。俺はまた男になる。</t>
  </si>
  <si>
    <t>np1218</t>
  </si>
  <si>
    <t>★記事47</t>
  </si>
  <si>
    <t>np1219</t>
  </si>
  <si>
    <t>記事9</t>
  </si>
  <si>
    <t>「もう50代の熟女だけど、試しに付き合ってみる？」</t>
  </si>
  <si>
    <t>np1220</t>
  </si>
  <si>
    <t>共通</t>
  </si>
  <si>
    <t>np1221</t>
  </si>
  <si>
    <t>★①女性からナンパしてほしい</t>
  </si>
  <si>
    <t>東スポ 8回セット</t>
  </si>
  <si>
    <t>半2段金土</t>
  </si>
  <si>
    <t>12/1～</t>
  </si>
  <si>
    <t>np1222</t>
  </si>
  <si>
    <t>★②C版「記事24」</t>
  </si>
  <si>
    <t>キャッチ「S級熟女から逆指名」</t>
  </si>
  <si>
    <t>np1223</t>
  </si>
  <si>
    <t>★③C版「記事23」</t>
  </si>
  <si>
    <t>キャッチ「男の夢をかなえます」</t>
  </si>
  <si>
    <t>np1224</t>
  </si>
  <si>
    <t>新聞 TOTAL</t>
  </si>
  <si>
    <t>●雑誌 広告</t>
  </si>
  <si>
    <t>zw101</t>
  </si>
  <si>
    <t>芸文社</t>
  </si>
  <si>
    <t>※コットン版キャッチ変え10 「求む！５０歳以上の女性と…」</t>
  </si>
  <si>
    <t>カミオン</t>
  </si>
  <si>
    <t>1C2P</t>
  </si>
  <si>
    <t>zw102</t>
  </si>
  <si>
    <t>zw103</t>
  </si>
  <si>
    <t>日本ジャーナル出版</t>
  </si>
  <si>
    <t>※女性からナンパしてほしい版風 「もう５０代の熟女だけど、試しに付き合ってみる？」</t>
  </si>
  <si>
    <t>週刊実話</t>
  </si>
  <si>
    <t>4C2P</t>
  </si>
  <si>
    <t>12月20日(木)</t>
  </si>
  <si>
    <t>zw104</t>
  </si>
  <si>
    <t>zw105</t>
  </si>
  <si>
    <t>双葉社</t>
  </si>
  <si>
    <t>週刊大衆(合併号)</t>
  </si>
  <si>
    <t>12月10日(月)</t>
  </si>
  <si>
    <t>zw106</t>
  </si>
  <si>
    <t>zw107</t>
  </si>
  <si>
    <t>リイド社</t>
  </si>
  <si>
    <t>コミック乱twins</t>
  </si>
  <si>
    <t>12月13日(木)</t>
  </si>
  <si>
    <t>zw108</t>
  </si>
  <si>
    <t>zw109</t>
  </si>
  <si>
    <t>徳間書店</t>
  </si>
  <si>
    <t>アサヒ芸能(合併号)</t>
  </si>
  <si>
    <t>zw110</t>
  </si>
  <si>
    <t>ac055</t>
  </si>
  <si>
    <t>竹書房</t>
  </si>
  <si>
    <t>1Pスポーツ新聞版わくドキ</t>
  </si>
  <si>
    <t>lp03_f</t>
  </si>
  <si>
    <t>近代麻雀.1W</t>
  </si>
  <si>
    <t>4C1P</t>
  </si>
  <si>
    <t>ac056</t>
  </si>
  <si>
    <t>ac057</t>
  </si>
  <si>
    <t>大洋図書</t>
  </si>
  <si>
    <t>2P_対談風_わくドキ</t>
  </si>
  <si>
    <t>昭和の不思議101</t>
  </si>
  <si>
    <t>ac058</t>
  </si>
  <si>
    <t>雑誌 TOTAL</t>
  </si>
  <si>
    <t>●DVD 広告</t>
  </si>
  <si>
    <t>pw061</t>
  </si>
  <si>
    <t>インフォメディア</t>
  </si>
  <si>
    <t>DVD漫画けんじ</t>
  </si>
  <si>
    <t>lp07</t>
  </si>
  <si>
    <t>濡れる五十路 痺れる六十路妻!</t>
  </si>
  <si>
    <t>DVD袋裏4C+コンテンツ枠</t>
  </si>
  <si>
    <t>pw062</t>
  </si>
  <si>
    <t>pw063</t>
  </si>
  <si>
    <t>ダイアプレス</t>
  </si>
  <si>
    <t>ロシアの妖精</t>
  </si>
  <si>
    <t>DVD袋表4C</t>
  </si>
  <si>
    <t>12月26日(水)</t>
  </si>
  <si>
    <t>pw064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</si>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</sst>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70</v>
      </c>
      <c r="D6" s="180">
        <v>7182000</v>
      </c>
      <c r="E6" s="79">
        <v>2200</v>
      </c>
      <c r="F6" s="79">
        <v>971</v>
      </c>
      <c r="G6" s="79">
        <v>2565</v>
      </c>
      <c r="H6" s="89">
        <v>469</v>
      </c>
      <c r="I6" s="90">
        <v>2</v>
      </c>
      <c r="J6" s="143">
        <f>H6+I6</f>
        <v>471</v>
      </c>
      <c r="K6" s="80">
        <f>IFERROR(J6/G6,"-")</f>
        <v>0.18362573099415</v>
      </c>
      <c r="L6" s="79">
        <v>52</v>
      </c>
      <c r="M6" s="79">
        <v>167</v>
      </c>
      <c r="N6" s="80">
        <f>IFERROR(L6/J6,"-")</f>
        <v>0.1104033970276</v>
      </c>
      <c r="O6" s="81">
        <f>IFERROR(D6/J6,"-")</f>
        <v>15248.407643312</v>
      </c>
      <c r="P6" s="82">
        <v>109</v>
      </c>
      <c r="Q6" s="80">
        <f>IFERROR(P6/J6,"-")</f>
        <v>0.23142250530786</v>
      </c>
      <c r="R6" s="185">
        <v>8377500</v>
      </c>
      <c r="S6" s="186">
        <f>IFERROR(R6/J6,"-")</f>
        <v>17786.624203822</v>
      </c>
      <c r="T6" s="186">
        <f>IFERROR(R6/P6,"-")</f>
        <v>76857.798165138</v>
      </c>
      <c r="U6" s="180">
        <f>IFERROR(R6-D6,"-")</f>
        <v>1195500</v>
      </c>
      <c r="V6" s="83">
        <f>R6/D6</f>
        <v>1.1664578111947</v>
      </c>
      <c r="W6" s="77"/>
      <c r="X6" s="142"/>
    </row>
    <row r="7" spans="1:24">
      <c r="A7" s="78"/>
      <c r="B7" s="84" t="s">
        <v>24</v>
      </c>
      <c r="C7" s="84">
        <v>14</v>
      </c>
      <c r="D7" s="180">
        <v>1602000</v>
      </c>
      <c r="E7" s="79">
        <v>440</v>
      </c>
      <c r="F7" s="79">
        <v>243</v>
      </c>
      <c r="G7" s="79">
        <v>404</v>
      </c>
      <c r="H7" s="89">
        <v>117</v>
      </c>
      <c r="I7" s="90">
        <v>0</v>
      </c>
      <c r="J7" s="143">
        <f>H7+I7</f>
        <v>117</v>
      </c>
      <c r="K7" s="80">
        <f>IFERROR(J7/G7,"-")</f>
        <v>0.28960396039604</v>
      </c>
      <c r="L7" s="79">
        <v>20</v>
      </c>
      <c r="M7" s="79">
        <v>35</v>
      </c>
      <c r="N7" s="80">
        <f>IFERROR(L7/J7,"-")</f>
        <v>0.17094017094017</v>
      </c>
      <c r="O7" s="81">
        <f>IFERROR(D7/J7,"-")</f>
        <v>13692.307692308</v>
      </c>
      <c r="P7" s="82">
        <v>39</v>
      </c>
      <c r="Q7" s="80">
        <f>IFERROR(P7/J7,"-")</f>
        <v>0.33333333333333</v>
      </c>
      <c r="R7" s="185">
        <v>2635020</v>
      </c>
      <c r="S7" s="186">
        <f>IFERROR(R7/J7,"-")</f>
        <v>22521.538461538</v>
      </c>
      <c r="T7" s="186">
        <f>IFERROR(R7/P7,"-")</f>
        <v>67564.615384615</v>
      </c>
      <c r="U7" s="180">
        <f>IFERROR(R7-D7,"-")</f>
        <v>1033020</v>
      </c>
      <c r="V7" s="83">
        <f>R7/D7</f>
        <v>1.6448314606742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186000</v>
      </c>
      <c r="E8" s="79">
        <v>346</v>
      </c>
      <c r="F8" s="79">
        <v>239</v>
      </c>
      <c r="G8" s="79">
        <v>241</v>
      </c>
      <c r="H8" s="89">
        <v>94</v>
      </c>
      <c r="I8" s="90">
        <v>0</v>
      </c>
      <c r="J8" s="143">
        <f>H8+I8</f>
        <v>94</v>
      </c>
      <c r="K8" s="80">
        <f>IFERROR(J8/G8,"-")</f>
        <v>0.39004149377593</v>
      </c>
      <c r="L8" s="79">
        <v>8</v>
      </c>
      <c r="M8" s="79">
        <v>26</v>
      </c>
      <c r="N8" s="80">
        <f>IFERROR(L8/J8,"-")</f>
        <v>0.085106382978723</v>
      </c>
      <c r="O8" s="81">
        <f>IFERROR(D8/J8,"-")</f>
        <v>1978.7234042553</v>
      </c>
      <c r="P8" s="82">
        <v>15</v>
      </c>
      <c r="Q8" s="80">
        <f>IFERROR(P8/J8,"-")</f>
        <v>0.15957446808511</v>
      </c>
      <c r="R8" s="185">
        <v>1182000</v>
      </c>
      <c r="S8" s="186">
        <f>IFERROR(R8/J8,"-")</f>
        <v>12574.468085106</v>
      </c>
      <c r="T8" s="186">
        <f>IFERROR(R8/P8,"-")</f>
        <v>78800</v>
      </c>
      <c r="U8" s="180">
        <f>IFERROR(R8-D8,"-")</f>
        <v>996000</v>
      </c>
      <c r="V8" s="83">
        <f>R8/D8</f>
        <v>6.3548387096774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8970000</v>
      </c>
      <c r="E11" s="41">
        <f>SUM(E6:E9)</f>
        <v>2986</v>
      </c>
      <c r="F11" s="41">
        <f>SUM(F6:F9)</f>
        <v>1453</v>
      </c>
      <c r="G11" s="41">
        <f>SUM(G6:G9)</f>
        <v>3210</v>
      </c>
      <c r="H11" s="41">
        <f>SUM(H6:H9)</f>
        <v>680</v>
      </c>
      <c r="I11" s="41">
        <f>SUM(I6:I9)</f>
        <v>2</v>
      </c>
      <c r="J11" s="41">
        <f>SUM(J6:J9)</f>
        <v>682</v>
      </c>
      <c r="K11" s="42">
        <f>IFERROR(J11/G11,"-")</f>
        <v>0.21246105919003</v>
      </c>
      <c r="L11" s="76">
        <f>SUM(L6:L9)</f>
        <v>80</v>
      </c>
      <c r="M11" s="76">
        <f>SUM(M6:M9)</f>
        <v>228</v>
      </c>
      <c r="N11" s="42">
        <f>IFERROR(L11/J11,"-")</f>
        <v>0.11730205278592</v>
      </c>
      <c r="O11" s="43">
        <f>IFERROR(D11/J11,"-")</f>
        <v>13152.492668622</v>
      </c>
      <c r="P11" s="44">
        <f>SUM(P6:P9)</f>
        <v>163</v>
      </c>
      <c r="Q11" s="42">
        <f>IFERROR(P11/J11,"-")</f>
        <v>0.23900293255132</v>
      </c>
      <c r="R11" s="183">
        <f>SUM(R6:R9)</f>
        <v>12194520</v>
      </c>
      <c r="S11" s="183">
        <f>IFERROR(R11/J11,"-")</f>
        <v>17880.527859238</v>
      </c>
      <c r="T11" s="183">
        <f>IFERROR(P11/P11,"-")</f>
        <v>1</v>
      </c>
      <c r="U11" s="183">
        <f>SUM(U6:U9)</f>
        <v>3224520</v>
      </c>
      <c r="V11" s="45">
        <f>IFERROR(R11/D11,"-")</f>
        <v>1.3594782608696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2.2190476190476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31</v>
      </c>
      <c r="L6" s="79">
        <v>0</v>
      </c>
      <c r="M6" s="79">
        <v>113</v>
      </c>
      <c r="N6" s="89">
        <v>22</v>
      </c>
      <c r="O6" s="90">
        <v>0</v>
      </c>
      <c r="P6" s="91">
        <f>N6+O6</f>
        <v>22</v>
      </c>
      <c r="Q6" s="80">
        <f>IFERROR(P6/M6,"-")</f>
        <v>0.19469026548673</v>
      </c>
      <c r="R6" s="79">
        <v>0</v>
      </c>
      <c r="S6" s="79">
        <v>11</v>
      </c>
      <c r="T6" s="80">
        <f>IFERROR(R6/(P6),"-")</f>
        <v>0</v>
      </c>
      <c r="U6" s="186">
        <f>IFERROR(J6/SUM(N6:O10),"-")</f>
        <v>11830.985915493</v>
      </c>
      <c r="V6" s="82">
        <v>3</v>
      </c>
      <c r="W6" s="80">
        <f>IF(P6=0,"-",V6/P6)</f>
        <v>0.13636363636364</v>
      </c>
      <c r="X6" s="185">
        <v>29000</v>
      </c>
      <c r="Y6" s="186">
        <f>IFERROR(X6/P6,"-")</f>
        <v>1318.1818181818</v>
      </c>
      <c r="Z6" s="186">
        <f>IFERROR(X6/V6,"-")</f>
        <v>9666.6666666667</v>
      </c>
      <c r="AA6" s="180">
        <f>SUM(X6:X10)-SUM(J6:J10)</f>
        <v>1024000</v>
      </c>
      <c r="AB6" s="83">
        <f>SUM(X6:X10)/SUM(J6:J10)</f>
        <v>2.2190476190476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0.090909090909091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9</v>
      </c>
      <c r="BF6" s="111">
        <f>IF(P6=0,"",IF(BE6=0,"",(BE6/P6)))</f>
        <v>0.40909090909091</v>
      </c>
      <c r="BG6" s="110">
        <v>1</v>
      </c>
      <c r="BH6" s="112">
        <f>IFERROR(BG6/BE6,"-")</f>
        <v>0.11111111111111</v>
      </c>
      <c r="BI6" s="113">
        <v>3000</v>
      </c>
      <c r="BJ6" s="114">
        <f>IFERROR(BI6/BE6,"-")</f>
        <v>333.33333333333</v>
      </c>
      <c r="BK6" s="115">
        <v>1</v>
      </c>
      <c r="BL6" s="115"/>
      <c r="BM6" s="115"/>
      <c r="BN6" s="117">
        <v>11</v>
      </c>
      <c r="BO6" s="118">
        <f>IF(P6=0,"",IF(BN6=0,"",(BN6/P6)))</f>
        <v>0.5</v>
      </c>
      <c r="BP6" s="119">
        <v>2</v>
      </c>
      <c r="BQ6" s="120">
        <f>IFERROR(BP6/BN6,"-")</f>
        <v>0.18181818181818</v>
      </c>
      <c r="BR6" s="121">
        <v>26000</v>
      </c>
      <c r="BS6" s="122">
        <f>IFERROR(BR6/BN6,"-")</f>
        <v>2363.6363636364</v>
      </c>
      <c r="BT6" s="123">
        <v>1</v>
      </c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29000</v>
      </c>
      <c r="CQ6" s="139">
        <v>23000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88" t="s">
        <v>71</v>
      </c>
      <c r="J7" s="180"/>
      <c r="K7" s="79">
        <v>14</v>
      </c>
      <c r="L7" s="79">
        <v>0</v>
      </c>
      <c r="M7" s="79">
        <v>67</v>
      </c>
      <c r="N7" s="89">
        <v>8</v>
      </c>
      <c r="O7" s="90">
        <v>0</v>
      </c>
      <c r="P7" s="91">
        <f>N7+O7</f>
        <v>8</v>
      </c>
      <c r="Q7" s="80">
        <f>IFERROR(P7/M7,"-")</f>
        <v>0.11940298507463</v>
      </c>
      <c r="R7" s="79">
        <v>0</v>
      </c>
      <c r="S7" s="79">
        <v>4</v>
      </c>
      <c r="T7" s="80">
        <f>IFERROR(R7/(P7),"-")</f>
        <v>0</v>
      </c>
      <c r="U7" s="186"/>
      <c r="V7" s="82">
        <v>3</v>
      </c>
      <c r="W7" s="80">
        <f>IF(P7=0,"-",V7/P7)</f>
        <v>0.375</v>
      </c>
      <c r="X7" s="185">
        <v>530000</v>
      </c>
      <c r="Y7" s="186">
        <f>IFERROR(X7/P7,"-")</f>
        <v>66250</v>
      </c>
      <c r="Z7" s="186">
        <f>IFERROR(X7/V7,"-")</f>
        <v>176666.66666667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0.25</v>
      </c>
      <c r="AX7" s="104">
        <v>1</v>
      </c>
      <c r="AY7" s="106">
        <f>IFERROR(AX7/AV7,"-")</f>
        <v>0.5</v>
      </c>
      <c r="AZ7" s="107">
        <v>5000</v>
      </c>
      <c r="BA7" s="108">
        <f>IFERROR(AZ7/AV7,"-")</f>
        <v>2500</v>
      </c>
      <c r="BB7" s="109">
        <v>1</v>
      </c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4</v>
      </c>
      <c r="BO7" s="118">
        <f>IF(P7=0,"",IF(BN7=0,"",(BN7/P7)))</f>
        <v>0.5</v>
      </c>
      <c r="BP7" s="119">
        <v>1</v>
      </c>
      <c r="BQ7" s="120">
        <f>IFERROR(BP7/BN7,"-")</f>
        <v>0.25</v>
      </c>
      <c r="BR7" s="121">
        <v>497000</v>
      </c>
      <c r="BS7" s="122">
        <f>IFERROR(BR7/BN7,"-")</f>
        <v>124250</v>
      </c>
      <c r="BT7" s="123"/>
      <c r="BU7" s="123"/>
      <c r="BV7" s="123">
        <v>1</v>
      </c>
      <c r="BW7" s="124">
        <v>1</v>
      </c>
      <c r="BX7" s="125">
        <f>IF(P7=0,"",IF(BW7=0,"",(BW7/P7)))</f>
        <v>0.125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0.125</v>
      </c>
      <c r="CH7" s="133">
        <v>1</v>
      </c>
      <c r="CI7" s="134">
        <f>IFERROR(CH7/CF7,"-")</f>
        <v>1</v>
      </c>
      <c r="CJ7" s="135">
        <v>28000</v>
      </c>
      <c r="CK7" s="136">
        <f>IFERROR(CJ7/CF7,"-")</f>
        <v>28000</v>
      </c>
      <c r="CL7" s="137"/>
      <c r="CM7" s="137"/>
      <c r="CN7" s="137">
        <v>1</v>
      </c>
      <c r="CO7" s="138">
        <v>3</v>
      </c>
      <c r="CP7" s="139">
        <v>530000</v>
      </c>
      <c r="CQ7" s="139">
        <v>497000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/>
      <c r="B8" s="189" t="s">
        <v>72</v>
      </c>
      <c r="C8" s="189"/>
      <c r="D8" s="189" t="s">
        <v>63</v>
      </c>
      <c r="E8" s="189" t="s">
        <v>64</v>
      </c>
      <c r="F8" s="189" t="s">
        <v>65</v>
      </c>
      <c r="G8" s="88" t="s">
        <v>73</v>
      </c>
      <c r="H8" s="88" t="s">
        <v>67</v>
      </c>
      <c r="I8" s="88" t="s">
        <v>74</v>
      </c>
      <c r="J8" s="180"/>
      <c r="K8" s="79">
        <v>2</v>
      </c>
      <c r="L8" s="79">
        <v>0</v>
      </c>
      <c r="M8" s="79">
        <v>13</v>
      </c>
      <c r="N8" s="89">
        <v>0</v>
      </c>
      <c r="O8" s="90">
        <v>0</v>
      </c>
      <c r="P8" s="91">
        <f>N8+O8</f>
        <v>0</v>
      </c>
      <c r="Q8" s="80">
        <f>IFERROR(P8/M8,"-")</f>
        <v>0</v>
      </c>
      <c r="R8" s="79">
        <v>0</v>
      </c>
      <c r="S8" s="79">
        <v>0</v>
      </c>
      <c r="T8" s="80" t="str">
        <f>IFERROR(R8/(P8),"-")</f>
        <v>-</v>
      </c>
      <c r="U8" s="186"/>
      <c r="V8" s="82">
        <v>0</v>
      </c>
      <c r="W8" s="80" t="str">
        <f>IF(P8=0,"-",V8/P8)</f>
        <v>-</v>
      </c>
      <c r="X8" s="185">
        <v>0</v>
      </c>
      <c r="Y8" s="186" t="str">
        <f>IFERROR(X8/P8,"-")</f>
        <v>-</v>
      </c>
      <c r="Z8" s="186" t="str">
        <f>IFERROR(X8/V8,"-")</f>
        <v>-</v>
      </c>
      <c r="AA8" s="180"/>
      <c r="AB8" s="83"/>
      <c r="AC8" s="77"/>
      <c r="AD8" s="92"/>
      <c r="AE8" s="93" t="str">
        <f>IF(P8=0,"",IF(AD8=0,"",(AD8/P8)))</f>
        <v/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 t="str">
        <f>IF(P8=0,"",IF(AM8=0,"",(AM8/P8)))</f>
        <v/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 t="str">
        <f>IF(P8=0,"",IF(AV8=0,"",(AV8/P8)))</f>
        <v/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 t="str">
        <f>IF(P8=0,"",IF(BE8=0,"",(BE8/P8)))</f>
        <v/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 t="str">
        <f>IF(P8=0,"",IF(BN8=0,"",(BN8/P8)))</f>
        <v/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 t="str">
        <f>IF(P8=0,"",IF(BW8=0,"",(BW8/P8)))</f>
        <v/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 t="str">
        <f>IF(P8=0,"",IF(CF8=0,"",(CF8/P8)))</f>
        <v/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75</v>
      </c>
      <c r="C9" s="189"/>
      <c r="D9" s="189" t="s">
        <v>63</v>
      </c>
      <c r="E9" s="189" t="s">
        <v>64</v>
      </c>
      <c r="F9" s="189" t="s">
        <v>65</v>
      </c>
      <c r="G9" s="88" t="s">
        <v>76</v>
      </c>
      <c r="H9" s="88" t="s">
        <v>67</v>
      </c>
      <c r="I9" s="190" t="s">
        <v>68</v>
      </c>
      <c r="J9" s="180"/>
      <c r="K9" s="79">
        <v>14</v>
      </c>
      <c r="L9" s="79">
        <v>0</v>
      </c>
      <c r="M9" s="79">
        <v>46</v>
      </c>
      <c r="N9" s="89">
        <v>7</v>
      </c>
      <c r="O9" s="90">
        <v>0</v>
      </c>
      <c r="P9" s="91">
        <f>N9+O9</f>
        <v>7</v>
      </c>
      <c r="Q9" s="80">
        <f>IFERROR(P9/M9,"-")</f>
        <v>0.15217391304348</v>
      </c>
      <c r="R9" s="79">
        <v>1</v>
      </c>
      <c r="S9" s="79">
        <v>5</v>
      </c>
      <c r="T9" s="80">
        <f>IFERROR(R9/(P9),"-")</f>
        <v>0.14285714285714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5</v>
      </c>
      <c r="BF9" s="111">
        <f>IF(P9=0,"",IF(BE9=0,"",(BE9/P9)))</f>
        <v>0.71428571428571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0.14285714285714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1</v>
      </c>
      <c r="BX9" s="125">
        <f>IF(P9=0,"",IF(BW9=0,"",(BW9/P9)))</f>
        <v>0.14285714285714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77</v>
      </c>
      <c r="C10" s="189"/>
      <c r="D10" s="189" t="s">
        <v>78</v>
      </c>
      <c r="E10" s="189" t="s">
        <v>79</v>
      </c>
      <c r="F10" s="189" t="s">
        <v>80</v>
      </c>
      <c r="G10" s="88" t="s">
        <v>81</v>
      </c>
      <c r="H10" s="88"/>
      <c r="I10" s="88"/>
      <c r="J10" s="180"/>
      <c r="K10" s="79">
        <v>200</v>
      </c>
      <c r="L10" s="79">
        <v>124</v>
      </c>
      <c r="M10" s="79">
        <v>38</v>
      </c>
      <c r="N10" s="89">
        <v>34</v>
      </c>
      <c r="O10" s="90">
        <v>0</v>
      </c>
      <c r="P10" s="91">
        <f>N10+O10</f>
        <v>34</v>
      </c>
      <c r="Q10" s="80">
        <f>IFERROR(P10/M10,"-")</f>
        <v>0.89473684210526</v>
      </c>
      <c r="R10" s="79">
        <v>3</v>
      </c>
      <c r="S10" s="79">
        <v>13</v>
      </c>
      <c r="T10" s="80">
        <f>IFERROR(R10/(P10),"-")</f>
        <v>0.088235294117647</v>
      </c>
      <c r="U10" s="186"/>
      <c r="V10" s="82">
        <v>10</v>
      </c>
      <c r="W10" s="80">
        <f>IF(P10=0,"-",V10/P10)</f>
        <v>0.29411764705882</v>
      </c>
      <c r="X10" s="185">
        <v>1305000</v>
      </c>
      <c r="Y10" s="186">
        <f>IFERROR(X10/P10,"-")</f>
        <v>38382.352941176</v>
      </c>
      <c r="Z10" s="186">
        <f>IFERROR(X10/V10,"-")</f>
        <v>130500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0.029411764705882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0.029411764705882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7</v>
      </c>
      <c r="BF10" s="111">
        <f>IF(P10=0,"",IF(BE10=0,"",(BE10/P10)))</f>
        <v>0.20588235294118</v>
      </c>
      <c r="BG10" s="110">
        <v>1</v>
      </c>
      <c r="BH10" s="112">
        <f>IFERROR(BG10/BE10,"-")</f>
        <v>0.14285714285714</v>
      </c>
      <c r="BI10" s="113">
        <v>244000</v>
      </c>
      <c r="BJ10" s="114">
        <f>IFERROR(BI10/BE10,"-")</f>
        <v>34857.142857143</v>
      </c>
      <c r="BK10" s="115"/>
      <c r="BL10" s="115"/>
      <c r="BM10" s="115">
        <v>1</v>
      </c>
      <c r="BN10" s="117">
        <v>14</v>
      </c>
      <c r="BO10" s="118">
        <f>IF(P10=0,"",IF(BN10=0,"",(BN10/P10)))</f>
        <v>0.41176470588235</v>
      </c>
      <c r="BP10" s="119">
        <v>4</v>
      </c>
      <c r="BQ10" s="120">
        <f>IFERROR(BP10/BN10,"-")</f>
        <v>0.28571428571429</v>
      </c>
      <c r="BR10" s="121">
        <v>27000</v>
      </c>
      <c r="BS10" s="122">
        <f>IFERROR(BR10/BN10,"-")</f>
        <v>1928.5714285714</v>
      </c>
      <c r="BT10" s="123">
        <v>2</v>
      </c>
      <c r="BU10" s="123">
        <v>2</v>
      </c>
      <c r="BV10" s="123"/>
      <c r="BW10" s="124">
        <v>10</v>
      </c>
      <c r="BX10" s="125">
        <f>IF(P10=0,"",IF(BW10=0,"",(BW10/P10)))</f>
        <v>0.29411764705882</v>
      </c>
      <c r="BY10" s="126">
        <v>4</v>
      </c>
      <c r="BZ10" s="127">
        <f>IFERROR(BY10/BW10,"-")</f>
        <v>0.4</v>
      </c>
      <c r="CA10" s="128">
        <v>1032000</v>
      </c>
      <c r="CB10" s="129">
        <f>IFERROR(CA10/BW10,"-")</f>
        <v>103200</v>
      </c>
      <c r="CC10" s="130">
        <v>1</v>
      </c>
      <c r="CD10" s="130">
        <v>1</v>
      </c>
      <c r="CE10" s="130">
        <v>2</v>
      </c>
      <c r="CF10" s="131">
        <v>1</v>
      </c>
      <c r="CG10" s="132">
        <f>IF(P10=0,"",IF(CF10=0,"",(CF10/P10)))</f>
        <v>0.029411764705882</v>
      </c>
      <c r="CH10" s="133">
        <v>1</v>
      </c>
      <c r="CI10" s="134">
        <f>IFERROR(CH10/CF10,"-")</f>
        <v>1</v>
      </c>
      <c r="CJ10" s="135">
        <v>10000</v>
      </c>
      <c r="CK10" s="136">
        <f>IFERROR(CJ10/CF10,"-")</f>
        <v>10000</v>
      </c>
      <c r="CL10" s="137">
        <v>1</v>
      </c>
      <c r="CM10" s="137"/>
      <c r="CN10" s="137"/>
      <c r="CO10" s="138">
        <v>10</v>
      </c>
      <c r="CP10" s="139">
        <v>1305000</v>
      </c>
      <c r="CQ10" s="139">
        <v>992000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0.41959064327485</v>
      </c>
      <c r="B11" s="189" t="s">
        <v>82</v>
      </c>
      <c r="C11" s="189"/>
      <c r="D11" s="189" t="s">
        <v>83</v>
      </c>
      <c r="E11" s="189" t="s">
        <v>84</v>
      </c>
      <c r="F11" s="189" t="s">
        <v>65</v>
      </c>
      <c r="G11" s="88" t="s">
        <v>85</v>
      </c>
      <c r="H11" s="88" t="s">
        <v>67</v>
      </c>
      <c r="I11" s="191" t="s">
        <v>86</v>
      </c>
      <c r="J11" s="180">
        <v>684000</v>
      </c>
      <c r="K11" s="79">
        <v>14</v>
      </c>
      <c r="L11" s="79">
        <v>0</v>
      </c>
      <c r="M11" s="79">
        <v>74</v>
      </c>
      <c r="N11" s="89">
        <v>2</v>
      </c>
      <c r="O11" s="90">
        <v>0</v>
      </c>
      <c r="P11" s="91">
        <f>N11+O11</f>
        <v>2</v>
      </c>
      <c r="Q11" s="80">
        <f>IFERROR(P11/M11,"-")</f>
        <v>0.027027027027027</v>
      </c>
      <c r="R11" s="79">
        <v>1</v>
      </c>
      <c r="S11" s="79">
        <v>1</v>
      </c>
      <c r="T11" s="80">
        <f>IFERROR(R11/(P11),"-")</f>
        <v>0.5</v>
      </c>
      <c r="U11" s="186">
        <f>IFERROR(J11/SUM(N11:O16),"-")</f>
        <v>22800</v>
      </c>
      <c r="V11" s="82">
        <v>1</v>
      </c>
      <c r="W11" s="80">
        <f>IF(P11=0,"-",V11/P11)</f>
        <v>0.5</v>
      </c>
      <c r="X11" s="185">
        <v>237000</v>
      </c>
      <c r="Y11" s="186">
        <f>IFERROR(X11/P11,"-")</f>
        <v>118500</v>
      </c>
      <c r="Z11" s="186">
        <f>IFERROR(X11/V11,"-")</f>
        <v>237000</v>
      </c>
      <c r="AA11" s="180">
        <f>SUM(X11:X16)-SUM(J11:J16)</f>
        <v>-397000</v>
      </c>
      <c r="AB11" s="83">
        <f>SUM(X11:X16)/SUM(J11:J16)</f>
        <v>0.41959064327485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0.5</v>
      </c>
      <c r="BG11" s="110">
        <v>1</v>
      </c>
      <c r="BH11" s="112">
        <f>IFERROR(BG11/BE11,"-")</f>
        <v>1</v>
      </c>
      <c r="BI11" s="113">
        <v>237000</v>
      </c>
      <c r="BJ11" s="114">
        <f>IFERROR(BI11/BE11,"-")</f>
        <v>237000</v>
      </c>
      <c r="BK11" s="115"/>
      <c r="BL11" s="115"/>
      <c r="BM11" s="115">
        <v>1</v>
      </c>
      <c r="BN11" s="117">
        <v>1</v>
      </c>
      <c r="BO11" s="118">
        <f>IF(P11=0,"",IF(BN11=0,"",(BN11/P11)))</f>
        <v>0.5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237000</v>
      </c>
      <c r="CQ11" s="139">
        <v>237000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/>
      <c r="B12" s="189" t="s">
        <v>87</v>
      </c>
      <c r="C12" s="189"/>
      <c r="D12" s="189" t="s">
        <v>83</v>
      </c>
      <c r="E12" s="189" t="s">
        <v>84</v>
      </c>
      <c r="F12" s="189" t="s">
        <v>80</v>
      </c>
      <c r="G12" s="88"/>
      <c r="H12" s="88"/>
      <c r="I12" s="88"/>
      <c r="J12" s="180"/>
      <c r="K12" s="79">
        <v>42</v>
      </c>
      <c r="L12" s="79">
        <v>33</v>
      </c>
      <c r="M12" s="79">
        <v>33</v>
      </c>
      <c r="N12" s="89">
        <v>8</v>
      </c>
      <c r="O12" s="90">
        <v>0</v>
      </c>
      <c r="P12" s="91">
        <f>N12+O12</f>
        <v>8</v>
      </c>
      <c r="Q12" s="80">
        <f>IFERROR(P12/M12,"-")</f>
        <v>0.24242424242424</v>
      </c>
      <c r="R12" s="79">
        <v>1</v>
      </c>
      <c r="S12" s="79">
        <v>2</v>
      </c>
      <c r="T12" s="80">
        <f>IFERROR(R12/(P12),"-")</f>
        <v>0.125</v>
      </c>
      <c r="U12" s="186"/>
      <c r="V12" s="82">
        <v>3</v>
      </c>
      <c r="W12" s="80">
        <f>IF(P12=0,"-",V12/P12)</f>
        <v>0.375</v>
      </c>
      <c r="X12" s="185">
        <v>36000</v>
      </c>
      <c r="Y12" s="186">
        <f>IFERROR(X12/P12,"-")</f>
        <v>4500</v>
      </c>
      <c r="Z12" s="186">
        <f>IFERROR(X12/V12,"-")</f>
        <v>12000</v>
      </c>
      <c r="AA12" s="180"/>
      <c r="AB12" s="83"/>
      <c r="AC12" s="77"/>
      <c r="AD12" s="92">
        <v>1</v>
      </c>
      <c r="AE12" s="93">
        <f>IF(P12=0,"",IF(AD12=0,"",(AD12/P12)))</f>
        <v>0.125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4</v>
      </c>
      <c r="BO12" s="118">
        <f>IF(P12=0,"",IF(BN12=0,"",(BN12/P12)))</f>
        <v>0.5</v>
      </c>
      <c r="BP12" s="119">
        <v>2</v>
      </c>
      <c r="BQ12" s="120">
        <f>IFERROR(BP12/BN12,"-")</f>
        <v>0.5</v>
      </c>
      <c r="BR12" s="121">
        <v>4000</v>
      </c>
      <c r="BS12" s="122">
        <f>IFERROR(BR12/BN12,"-")</f>
        <v>1000</v>
      </c>
      <c r="BT12" s="123">
        <v>2</v>
      </c>
      <c r="BU12" s="123"/>
      <c r="BV12" s="123"/>
      <c r="BW12" s="124">
        <v>3</v>
      </c>
      <c r="BX12" s="125">
        <f>IF(P12=0,"",IF(BW12=0,"",(BW12/P12)))</f>
        <v>0.375</v>
      </c>
      <c r="BY12" s="126">
        <v>1</v>
      </c>
      <c r="BZ12" s="127">
        <f>IFERROR(BY12/BW12,"-")</f>
        <v>0.33333333333333</v>
      </c>
      <c r="CA12" s="128">
        <v>32000</v>
      </c>
      <c r="CB12" s="129">
        <f>IFERROR(CA12/BW12,"-")</f>
        <v>10666.666666667</v>
      </c>
      <c r="CC12" s="130"/>
      <c r="CD12" s="130"/>
      <c r="CE12" s="130">
        <v>1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3</v>
      </c>
      <c r="CP12" s="139">
        <v>36000</v>
      </c>
      <c r="CQ12" s="139">
        <v>32000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88</v>
      </c>
      <c r="C13" s="189"/>
      <c r="D13" s="189" t="s">
        <v>89</v>
      </c>
      <c r="E13" s="189" t="s">
        <v>90</v>
      </c>
      <c r="F13" s="189" t="s">
        <v>65</v>
      </c>
      <c r="G13" s="88" t="s">
        <v>91</v>
      </c>
      <c r="H13" s="88" t="s">
        <v>92</v>
      </c>
      <c r="I13" s="191" t="s">
        <v>93</v>
      </c>
      <c r="J13" s="180"/>
      <c r="K13" s="79">
        <v>12</v>
      </c>
      <c r="L13" s="79">
        <v>0</v>
      </c>
      <c r="M13" s="79">
        <v>37</v>
      </c>
      <c r="N13" s="89">
        <v>6</v>
      </c>
      <c r="O13" s="90">
        <v>0</v>
      </c>
      <c r="P13" s="91">
        <f>N13+O13</f>
        <v>6</v>
      </c>
      <c r="Q13" s="80">
        <f>IFERROR(P13/M13,"-")</f>
        <v>0.16216216216216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0.16666666666667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3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>
        <v>2</v>
      </c>
      <c r="BX13" s="125">
        <f>IF(P13=0,"",IF(BW13=0,"",(BW13/P13)))</f>
        <v>0.33333333333333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94</v>
      </c>
      <c r="C14" s="189"/>
      <c r="D14" s="189" t="s">
        <v>89</v>
      </c>
      <c r="E14" s="189" t="s">
        <v>90</v>
      </c>
      <c r="F14" s="189" t="s">
        <v>80</v>
      </c>
      <c r="G14" s="88"/>
      <c r="H14" s="88"/>
      <c r="I14" s="88"/>
      <c r="J14" s="180"/>
      <c r="K14" s="79">
        <v>30</v>
      </c>
      <c r="L14" s="79">
        <v>27</v>
      </c>
      <c r="M14" s="79">
        <v>8</v>
      </c>
      <c r="N14" s="89">
        <v>6</v>
      </c>
      <c r="O14" s="90">
        <v>0</v>
      </c>
      <c r="P14" s="91">
        <f>N14+O14</f>
        <v>6</v>
      </c>
      <c r="Q14" s="80">
        <f>IFERROR(P14/M14,"-")</f>
        <v>0.75</v>
      </c>
      <c r="R14" s="79">
        <v>1</v>
      </c>
      <c r="S14" s="79">
        <v>1</v>
      </c>
      <c r="T14" s="80">
        <f>IFERROR(R14/(P14),"-")</f>
        <v>0.16666666666667</v>
      </c>
      <c r="U14" s="186"/>
      <c r="V14" s="82">
        <v>1</v>
      </c>
      <c r="W14" s="80">
        <f>IF(P14=0,"-",V14/P14)</f>
        <v>0.16666666666667</v>
      </c>
      <c r="X14" s="185">
        <v>6000</v>
      </c>
      <c r="Y14" s="186">
        <f>IFERROR(X14/P14,"-")</f>
        <v>1000</v>
      </c>
      <c r="Z14" s="186">
        <f>IFERROR(X14/V14,"-")</f>
        <v>6000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0.16666666666667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3</v>
      </c>
      <c r="BO14" s="118">
        <f>IF(P14=0,"",IF(BN14=0,"",(BN14/P14)))</f>
        <v>0.5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2</v>
      </c>
      <c r="BX14" s="125">
        <f>IF(P14=0,"",IF(BW14=0,"",(BW14/P14)))</f>
        <v>0.33333333333333</v>
      </c>
      <c r="BY14" s="126">
        <v>1</v>
      </c>
      <c r="BZ14" s="127">
        <f>IFERROR(BY14/BW14,"-")</f>
        <v>0.5</v>
      </c>
      <c r="CA14" s="128">
        <v>6000</v>
      </c>
      <c r="CB14" s="129">
        <f>IFERROR(CA14/BW14,"-")</f>
        <v>3000</v>
      </c>
      <c r="CC14" s="130"/>
      <c r="CD14" s="130">
        <v>1</v>
      </c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1</v>
      </c>
      <c r="CP14" s="139">
        <v>6000</v>
      </c>
      <c r="CQ14" s="139">
        <v>6000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95</v>
      </c>
      <c r="C15" s="189"/>
      <c r="D15" s="189" t="s">
        <v>89</v>
      </c>
      <c r="E15" s="189" t="s">
        <v>96</v>
      </c>
      <c r="F15" s="189" t="s">
        <v>65</v>
      </c>
      <c r="G15" s="88" t="s">
        <v>91</v>
      </c>
      <c r="H15" s="88" t="s">
        <v>92</v>
      </c>
      <c r="I15" s="190" t="s">
        <v>97</v>
      </c>
      <c r="J15" s="180"/>
      <c r="K15" s="79">
        <v>14</v>
      </c>
      <c r="L15" s="79">
        <v>0</v>
      </c>
      <c r="M15" s="79">
        <v>31</v>
      </c>
      <c r="N15" s="89">
        <v>6</v>
      </c>
      <c r="O15" s="90">
        <v>0</v>
      </c>
      <c r="P15" s="91">
        <f>N15+O15</f>
        <v>6</v>
      </c>
      <c r="Q15" s="80">
        <f>IFERROR(P15/M15,"-")</f>
        <v>0.19354838709677</v>
      </c>
      <c r="R15" s="79">
        <v>1</v>
      </c>
      <c r="S15" s="79">
        <v>2</v>
      </c>
      <c r="T15" s="80">
        <f>IFERROR(R15/(P15),"-")</f>
        <v>0.16666666666667</v>
      </c>
      <c r="U15" s="186"/>
      <c r="V15" s="82">
        <v>2</v>
      </c>
      <c r="W15" s="80">
        <f>IF(P15=0,"-",V15/P15)</f>
        <v>0.33333333333333</v>
      </c>
      <c r="X15" s="185">
        <v>8000</v>
      </c>
      <c r="Y15" s="186">
        <f>IFERROR(X15/P15,"-")</f>
        <v>1333.3333333333</v>
      </c>
      <c r="Z15" s="186">
        <f>IFERROR(X15/V15,"-")</f>
        <v>4000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>
        <v>1</v>
      </c>
      <c r="AW15" s="105">
        <f>IF(P15=0,"",IF(AV15=0,"",(AV15/P15)))</f>
        <v>0.16666666666667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2</v>
      </c>
      <c r="BF15" s="111">
        <f>IF(P15=0,"",IF(BE15=0,"",(BE15/P15)))</f>
        <v>0.33333333333333</v>
      </c>
      <c r="BG15" s="110">
        <v>1</v>
      </c>
      <c r="BH15" s="112">
        <f>IFERROR(BG15/BE15,"-")</f>
        <v>0.5</v>
      </c>
      <c r="BI15" s="113">
        <v>3000</v>
      </c>
      <c r="BJ15" s="114">
        <f>IFERROR(BI15/BE15,"-")</f>
        <v>1500</v>
      </c>
      <c r="BK15" s="115">
        <v>1</v>
      </c>
      <c r="BL15" s="115"/>
      <c r="BM15" s="115"/>
      <c r="BN15" s="117">
        <v>3</v>
      </c>
      <c r="BO15" s="118">
        <f>IF(P15=0,"",IF(BN15=0,"",(BN15/P15)))</f>
        <v>0.5</v>
      </c>
      <c r="BP15" s="119">
        <v>1</v>
      </c>
      <c r="BQ15" s="120">
        <f>IFERROR(BP15/BN15,"-")</f>
        <v>0.33333333333333</v>
      </c>
      <c r="BR15" s="121">
        <v>5000</v>
      </c>
      <c r="BS15" s="122">
        <f>IFERROR(BR15/BN15,"-")</f>
        <v>1666.6666666667</v>
      </c>
      <c r="BT15" s="123">
        <v>1</v>
      </c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8000</v>
      </c>
      <c r="CQ15" s="139">
        <v>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98</v>
      </c>
      <c r="C16" s="189"/>
      <c r="D16" s="189" t="s">
        <v>89</v>
      </c>
      <c r="E16" s="189" t="s">
        <v>96</v>
      </c>
      <c r="F16" s="189" t="s">
        <v>80</v>
      </c>
      <c r="G16" s="88"/>
      <c r="H16" s="88"/>
      <c r="I16" s="88"/>
      <c r="J16" s="180"/>
      <c r="K16" s="79">
        <v>24</v>
      </c>
      <c r="L16" s="79">
        <v>16</v>
      </c>
      <c r="M16" s="79">
        <v>1</v>
      </c>
      <c r="N16" s="89">
        <v>2</v>
      </c>
      <c r="O16" s="90">
        <v>0</v>
      </c>
      <c r="P16" s="91">
        <f>N16+O16</f>
        <v>2</v>
      </c>
      <c r="Q16" s="80">
        <f>IFERROR(P16/M16,"-")</f>
        <v>2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>
        <v>2</v>
      </c>
      <c r="BX16" s="125">
        <f>IF(P16=0,"",IF(BW16=0,"",(BW16/P16)))</f>
        <v>1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0.11785714285714</v>
      </c>
      <c r="B17" s="189" t="s">
        <v>99</v>
      </c>
      <c r="C17" s="189"/>
      <c r="D17" s="189" t="s">
        <v>100</v>
      </c>
      <c r="E17" s="189" t="s">
        <v>101</v>
      </c>
      <c r="F17" s="189" t="s">
        <v>65</v>
      </c>
      <c r="G17" s="88" t="s">
        <v>102</v>
      </c>
      <c r="H17" s="88" t="s">
        <v>103</v>
      </c>
      <c r="I17" s="190" t="s">
        <v>104</v>
      </c>
      <c r="J17" s="180">
        <v>840000</v>
      </c>
      <c r="K17" s="79">
        <v>5</v>
      </c>
      <c r="L17" s="79">
        <v>0</v>
      </c>
      <c r="M17" s="79">
        <v>37</v>
      </c>
      <c r="N17" s="89">
        <v>2</v>
      </c>
      <c r="O17" s="90">
        <v>0</v>
      </c>
      <c r="P17" s="91">
        <f>N17+O17</f>
        <v>2</v>
      </c>
      <c r="Q17" s="80">
        <f>IFERROR(P17/M17,"-")</f>
        <v>0.054054054054054</v>
      </c>
      <c r="R17" s="79">
        <v>0</v>
      </c>
      <c r="S17" s="79">
        <v>1</v>
      </c>
      <c r="T17" s="80">
        <f>IFERROR(R17/(P17),"-")</f>
        <v>0</v>
      </c>
      <c r="U17" s="186">
        <f>IFERROR(J17/SUM(N17:O22),"-")</f>
        <v>36521.739130435</v>
      </c>
      <c r="V17" s="82">
        <v>1</v>
      </c>
      <c r="W17" s="80">
        <f>IF(P17=0,"-",V17/P17)</f>
        <v>0.5</v>
      </c>
      <c r="X17" s="185">
        <v>35000</v>
      </c>
      <c r="Y17" s="186">
        <f>IFERROR(X17/P17,"-")</f>
        <v>17500</v>
      </c>
      <c r="Z17" s="186">
        <f>IFERROR(X17/V17,"-")</f>
        <v>35000</v>
      </c>
      <c r="AA17" s="180">
        <f>SUM(X17:X22)-SUM(J17:J22)</f>
        <v>-741000</v>
      </c>
      <c r="AB17" s="83">
        <f>SUM(X17:X22)/SUM(J17:J22)</f>
        <v>0.11785714285714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0.5</v>
      </c>
      <c r="BG17" s="110">
        <v>1</v>
      </c>
      <c r="BH17" s="112">
        <f>IFERROR(BG17/BE17,"-")</f>
        <v>1</v>
      </c>
      <c r="BI17" s="113">
        <v>35000</v>
      </c>
      <c r="BJ17" s="114">
        <f>IFERROR(BI17/BE17,"-")</f>
        <v>35000</v>
      </c>
      <c r="BK17" s="115"/>
      <c r="BL17" s="115"/>
      <c r="BM17" s="115">
        <v>1</v>
      </c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1</v>
      </c>
      <c r="CP17" s="139">
        <v>35000</v>
      </c>
      <c r="CQ17" s="139">
        <v>35000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105</v>
      </c>
      <c r="C18" s="189"/>
      <c r="D18" s="189" t="s">
        <v>100</v>
      </c>
      <c r="E18" s="189" t="s">
        <v>101</v>
      </c>
      <c r="F18" s="189" t="s">
        <v>80</v>
      </c>
      <c r="G18" s="88"/>
      <c r="H18" s="88"/>
      <c r="I18" s="88"/>
      <c r="J18" s="180"/>
      <c r="K18" s="79">
        <v>123</v>
      </c>
      <c r="L18" s="79">
        <v>28</v>
      </c>
      <c r="M18" s="79">
        <v>4</v>
      </c>
      <c r="N18" s="89">
        <v>8</v>
      </c>
      <c r="O18" s="90">
        <v>0</v>
      </c>
      <c r="P18" s="91">
        <f>N18+O18</f>
        <v>8</v>
      </c>
      <c r="Q18" s="80">
        <f>IFERROR(P18/M18,"-")</f>
        <v>2</v>
      </c>
      <c r="R18" s="79">
        <v>0</v>
      </c>
      <c r="S18" s="79">
        <v>3</v>
      </c>
      <c r="T18" s="80">
        <f>IFERROR(R18/(P18),"-")</f>
        <v>0</v>
      </c>
      <c r="U18" s="186"/>
      <c r="V18" s="82">
        <v>2</v>
      </c>
      <c r="W18" s="80">
        <f>IF(P18=0,"-",V18/P18)</f>
        <v>0.25</v>
      </c>
      <c r="X18" s="185">
        <v>9000</v>
      </c>
      <c r="Y18" s="186">
        <f>IFERROR(X18/P18,"-")</f>
        <v>1125</v>
      </c>
      <c r="Z18" s="186">
        <f>IFERROR(X18/V18,"-")</f>
        <v>4500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0.25</v>
      </c>
      <c r="BG18" s="110">
        <v>1</v>
      </c>
      <c r="BH18" s="112">
        <f>IFERROR(BG18/BE18,"-")</f>
        <v>0.5</v>
      </c>
      <c r="BI18" s="113">
        <v>6000</v>
      </c>
      <c r="BJ18" s="114">
        <f>IFERROR(BI18/BE18,"-")</f>
        <v>3000</v>
      </c>
      <c r="BK18" s="115"/>
      <c r="BL18" s="115">
        <v>1</v>
      </c>
      <c r="BM18" s="115"/>
      <c r="BN18" s="117">
        <v>3</v>
      </c>
      <c r="BO18" s="118">
        <f>IF(P18=0,"",IF(BN18=0,"",(BN18/P18)))</f>
        <v>0.375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>
        <v>1</v>
      </c>
      <c r="BX18" s="125">
        <f>IF(P18=0,"",IF(BW18=0,"",(BW18/P18)))</f>
        <v>0.125</v>
      </c>
      <c r="BY18" s="126">
        <v>1</v>
      </c>
      <c r="BZ18" s="127">
        <f>IFERROR(BY18/BW18,"-")</f>
        <v>1</v>
      </c>
      <c r="CA18" s="128">
        <v>3000</v>
      </c>
      <c r="CB18" s="129">
        <f>IFERROR(CA18/BW18,"-")</f>
        <v>3000</v>
      </c>
      <c r="CC18" s="130">
        <v>1</v>
      </c>
      <c r="CD18" s="130"/>
      <c r="CE18" s="130"/>
      <c r="CF18" s="131">
        <v>2</v>
      </c>
      <c r="CG18" s="132">
        <f>IF(P18=0,"",IF(CF18=0,"",(CF18/P18)))</f>
        <v>0.25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2</v>
      </c>
      <c r="CP18" s="139">
        <v>9000</v>
      </c>
      <c r="CQ18" s="139">
        <v>6000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106</v>
      </c>
      <c r="C19" s="189"/>
      <c r="D19" s="189" t="s">
        <v>89</v>
      </c>
      <c r="E19" s="189" t="s">
        <v>96</v>
      </c>
      <c r="F19" s="189" t="s">
        <v>65</v>
      </c>
      <c r="G19" s="88" t="s">
        <v>85</v>
      </c>
      <c r="H19" s="88" t="s">
        <v>92</v>
      </c>
      <c r="I19" s="190" t="s">
        <v>104</v>
      </c>
      <c r="J19" s="180"/>
      <c r="K19" s="79">
        <v>11</v>
      </c>
      <c r="L19" s="79">
        <v>0</v>
      </c>
      <c r="M19" s="79">
        <v>31</v>
      </c>
      <c r="N19" s="89">
        <v>3</v>
      </c>
      <c r="O19" s="90">
        <v>0</v>
      </c>
      <c r="P19" s="91">
        <f>N19+O19</f>
        <v>3</v>
      </c>
      <c r="Q19" s="80">
        <f>IFERROR(P19/M19,"-")</f>
        <v>0.096774193548387</v>
      </c>
      <c r="R19" s="79">
        <v>1</v>
      </c>
      <c r="S19" s="79">
        <v>1</v>
      </c>
      <c r="T19" s="80">
        <f>IFERROR(R19/(P19),"-")</f>
        <v>0.33333333333333</v>
      </c>
      <c r="U19" s="186"/>
      <c r="V19" s="82">
        <v>1</v>
      </c>
      <c r="W19" s="80">
        <f>IF(P19=0,"-",V19/P19)</f>
        <v>0.33333333333333</v>
      </c>
      <c r="X19" s="185">
        <v>35000</v>
      </c>
      <c r="Y19" s="186">
        <f>IFERROR(X19/P19,"-")</f>
        <v>11666.666666667</v>
      </c>
      <c r="Z19" s="186">
        <f>IFERROR(X19/V19,"-")</f>
        <v>35000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0.66666666666667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>
        <v>1</v>
      </c>
      <c r="BX19" s="125">
        <f>IF(P19=0,"",IF(BW19=0,"",(BW19/P19)))</f>
        <v>0.33333333333333</v>
      </c>
      <c r="BY19" s="126">
        <v>1</v>
      </c>
      <c r="BZ19" s="127">
        <f>IFERROR(BY19/BW19,"-")</f>
        <v>1</v>
      </c>
      <c r="CA19" s="128">
        <v>35000</v>
      </c>
      <c r="CB19" s="129">
        <f>IFERROR(CA19/BW19,"-")</f>
        <v>35000</v>
      </c>
      <c r="CC19" s="130"/>
      <c r="CD19" s="130"/>
      <c r="CE19" s="130">
        <v>1</v>
      </c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35000</v>
      </c>
      <c r="CQ19" s="139">
        <v>35000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107</v>
      </c>
      <c r="C20" s="189"/>
      <c r="D20" s="189" t="s">
        <v>89</v>
      </c>
      <c r="E20" s="189" t="s">
        <v>96</v>
      </c>
      <c r="F20" s="189" t="s">
        <v>80</v>
      </c>
      <c r="G20" s="88"/>
      <c r="H20" s="88"/>
      <c r="I20" s="88"/>
      <c r="J20" s="180"/>
      <c r="K20" s="79">
        <v>26</v>
      </c>
      <c r="L20" s="79">
        <v>23</v>
      </c>
      <c r="M20" s="79">
        <v>2</v>
      </c>
      <c r="N20" s="89">
        <v>4</v>
      </c>
      <c r="O20" s="90">
        <v>1</v>
      </c>
      <c r="P20" s="91">
        <f>N20+O20</f>
        <v>5</v>
      </c>
      <c r="Q20" s="80">
        <f>IFERROR(P20/M20,"-")</f>
        <v>2.5</v>
      </c>
      <c r="R20" s="79">
        <v>0</v>
      </c>
      <c r="S20" s="79">
        <v>2</v>
      </c>
      <c r="T20" s="80">
        <f>IFERROR(R20/(P20),"-")</f>
        <v>0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>
        <v>1</v>
      </c>
      <c r="AE20" s="93">
        <f>IF(P20=0,"",IF(AD20=0,"",(AD20/P20)))</f>
        <v>0.2</v>
      </c>
      <c r="AF20" s="92"/>
      <c r="AG20" s="94">
        <f>IFERROR(AF20/AD20,"-")</f>
        <v>0</v>
      </c>
      <c r="AH20" s="95"/>
      <c r="AI20" s="96">
        <f>IFERROR(AH20/AD20,"-")</f>
        <v>0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0.2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/>
      <c r="BF20" s="111">
        <f>IF(P20=0,"",IF(BE20=0,"",(BE20/P20)))</f>
        <v>0</v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>
        <v>2</v>
      </c>
      <c r="BO20" s="118">
        <f>IF(P20=0,"",IF(BN20=0,"",(BN20/P20)))</f>
        <v>0.4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0.2</v>
      </c>
      <c r="BY20" s="126"/>
      <c r="BZ20" s="127">
        <f>IFERROR(BY20/BW20,"-")</f>
        <v>0</v>
      </c>
      <c r="CA20" s="128"/>
      <c r="CB20" s="129">
        <f>IFERROR(CA20/BW20,"-")</f>
        <v>0</v>
      </c>
      <c r="CC20" s="130"/>
      <c r="CD20" s="130"/>
      <c r="CE20" s="130"/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108</v>
      </c>
      <c r="C21" s="189"/>
      <c r="D21" s="189" t="s">
        <v>109</v>
      </c>
      <c r="E21" s="189" t="s">
        <v>84</v>
      </c>
      <c r="F21" s="189" t="s">
        <v>65</v>
      </c>
      <c r="G21" s="88" t="s">
        <v>85</v>
      </c>
      <c r="H21" s="88" t="s">
        <v>92</v>
      </c>
      <c r="I21" s="88" t="s">
        <v>71</v>
      </c>
      <c r="J21" s="180"/>
      <c r="K21" s="79">
        <v>5</v>
      </c>
      <c r="L21" s="79">
        <v>0</v>
      </c>
      <c r="M21" s="79">
        <v>32</v>
      </c>
      <c r="N21" s="89">
        <v>3</v>
      </c>
      <c r="O21" s="90">
        <v>0</v>
      </c>
      <c r="P21" s="91">
        <f>N21+O21</f>
        <v>3</v>
      </c>
      <c r="Q21" s="80">
        <f>IFERROR(P21/M21,"-")</f>
        <v>0.09375</v>
      </c>
      <c r="R21" s="79">
        <v>0</v>
      </c>
      <c r="S21" s="79">
        <v>0</v>
      </c>
      <c r="T21" s="80">
        <f>IFERROR(R21/(P21),"-")</f>
        <v>0</v>
      </c>
      <c r="U21" s="186"/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/>
      <c r="AB21" s="83"/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1</v>
      </c>
      <c r="BF21" s="111">
        <f>IF(P21=0,"",IF(BE21=0,"",(BE21/P21)))</f>
        <v>0.33333333333333</v>
      </c>
      <c r="BG21" s="110"/>
      <c r="BH21" s="112">
        <f>IFERROR(BG21/BE21,"-")</f>
        <v>0</v>
      </c>
      <c r="BI21" s="113"/>
      <c r="BJ21" s="114">
        <f>IFERROR(BI21/BE21,"-")</f>
        <v>0</v>
      </c>
      <c r="BK21" s="115"/>
      <c r="BL21" s="115"/>
      <c r="BM21" s="115"/>
      <c r="BN21" s="117">
        <v>1</v>
      </c>
      <c r="BO21" s="118">
        <f>IF(P21=0,"",IF(BN21=0,"",(BN21/P21)))</f>
        <v>0.33333333333333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/>
      <c r="BX21" s="125">
        <f>IF(P21=0,"",IF(BW21=0,"",(BW21/P21)))</f>
        <v>0</v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>
        <v>1</v>
      </c>
      <c r="CG21" s="132">
        <f>IF(P21=0,"",IF(CF21=0,"",(CF21/P21)))</f>
        <v>0.33333333333333</v>
      </c>
      <c r="CH21" s="133"/>
      <c r="CI21" s="134">
        <f>IFERROR(CH21/CF21,"-")</f>
        <v>0</v>
      </c>
      <c r="CJ21" s="135"/>
      <c r="CK21" s="136">
        <f>IFERROR(CJ21/CF21,"-")</f>
        <v>0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110</v>
      </c>
      <c r="C22" s="189"/>
      <c r="D22" s="189" t="s">
        <v>109</v>
      </c>
      <c r="E22" s="189" t="s">
        <v>84</v>
      </c>
      <c r="F22" s="189" t="s">
        <v>80</v>
      </c>
      <c r="G22" s="88"/>
      <c r="H22" s="88"/>
      <c r="I22" s="88"/>
      <c r="J22" s="180"/>
      <c r="K22" s="79">
        <v>20</v>
      </c>
      <c r="L22" s="79">
        <v>15</v>
      </c>
      <c r="M22" s="79">
        <v>7</v>
      </c>
      <c r="N22" s="89">
        <v>1</v>
      </c>
      <c r="O22" s="90">
        <v>1</v>
      </c>
      <c r="P22" s="91">
        <f>N22+O22</f>
        <v>2</v>
      </c>
      <c r="Q22" s="80">
        <f>IFERROR(P22/M22,"-")</f>
        <v>0.28571428571429</v>
      </c>
      <c r="R22" s="79">
        <v>0</v>
      </c>
      <c r="S22" s="79">
        <v>0</v>
      </c>
      <c r="T22" s="80">
        <f>IFERROR(R22/(P22),"-")</f>
        <v>0</v>
      </c>
      <c r="U22" s="186"/>
      <c r="V22" s="82">
        <v>1</v>
      </c>
      <c r="W22" s="80">
        <f>IF(P22=0,"-",V22/P22)</f>
        <v>0.5</v>
      </c>
      <c r="X22" s="185">
        <v>20000</v>
      </c>
      <c r="Y22" s="186">
        <f>IFERROR(X22/P22,"-")</f>
        <v>10000</v>
      </c>
      <c r="Z22" s="186">
        <f>IFERROR(X22/V22,"-")</f>
        <v>20000</v>
      </c>
      <c r="AA22" s="180"/>
      <c r="AB22" s="83"/>
      <c r="AC22" s="77"/>
      <c r="AD22" s="92">
        <v>1</v>
      </c>
      <c r="AE22" s="93">
        <f>IF(P22=0,"",IF(AD22=0,"",(AD22/P22)))</f>
        <v>0.5</v>
      </c>
      <c r="AF22" s="92"/>
      <c r="AG22" s="94">
        <f>IFERROR(AF22/AD22,"-")</f>
        <v>0</v>
      </c>
      <c r="AH22" s="95"/>
      <c r="AI22" s="96">
        <f>IFERROR(AH22/AD22,"-")</f>
        <v>0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>
        <v>1</v>
      </c>
      <c r="BX22" s="125">
        <f>IF(P22=0,"",IF(BW22=0,"",(BW22/P22)))</f>
        <v>0.5</v>
      </c>
      <c r="BY22" s="126">
        <v>1</v>
      </c>
      <c r="BZ22" s="127">
        <f>IFERROR(BY22/BW22,"-")</f>
        <v>1</v>
      </c>
      <c r="CA22" s="128">
        <v>20000</v>
      </c>
      <c r="CB22" s="129">
        <f>IFERROR(CA22/BW22,"-")</f>
        <v>20000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20000</v>
      </c>
      <c r="CQ22" s="139">
        <v>20000</v>
      </c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0.32222222222222</v>
      </c>
      <c r="B23" s="189" t="s">
        <v>111</v>
      </c>
      <c r="C23" s="189"/>
      <c r="D23" s="189" t="s">
        <v>112</v>
      </c>
      <c r="E23" s="189" t="s">
        <v>101</v>
      </c>
      <c r="F23" s="189" t="s">
        <v>113</v>
      </c>
      <c r="G23" s="88" t="s">
        <v>114</v>
      </c>
      <c r="H23" s="88" t="s">
        <v>115</v>
      </c>
      <c r="I23" s="190" t="s">
        <v>104</v>
      </c>
      <c r="J23" s="180">
        <v>540000</v>
      </c>
      <c r="K23" s="79">
        <v>42</v>
      </c>
      <c r="L23" s="79">
        <v>0</v>
      </c>
      <c r="M23" s="79">
        <v>111</v>
      </c>
      <c r="N23" s="89">
        <v>18</v>
      </c>
      <c r="O23" s="90">
        <v>0</v>
      </c>
      <c r="P23" s="91">
        <f>N23+O23</f>
        <v>18</v>
      </c>
      <c r="Q23" s="80">
        <f>IFERROR(P23/M23,"-")</f>
        <v>0.16216216216216</v>
      </c>
      <c r="R23" s="79">
        <v>0</v>
      </c>
      <c r="S23" s="79">
        <v>7</v>
      </c>
      <c r="T23" s="80">
        <f>IFERROR(R23/(P23),"-")</f>
        <v>0</v>
      </c>
      <c r="U23" s="186">
        <f>IFERROR(J23/SUM(N23:O24),"-")</f>
        <v>16875</v>
      </c>
      <c r="V23" s="82">
        <v>1</v>
      </c>
      <c r="W23" s="80">
        <f>IF(P23=0,"-",V23/P23)</f>
        <v>0.055555555555556</v>
      </c>
      <c r="X23" s="185">
        <v>5000</v>
      </c>
      <c r="Y23" s="186">
        <f>IFERROR(X23/P23,"-")</f>
        <v>277.77777777778</v>
      </c>
      <c r="Z23" s="186">
        <f>IFERROR(X23/V23,"-")</f>
        <v>5000</v>
      </c>
      <c r="AA23" s="180">
        <f>SUM(X23:X24)-SUM(J23:J24)</f>
        <v>-366000</v>
      </c>
      <c r="AB23" s="83">
        <f>SUM(X23:X24)/SUM(J23:J24)</f>
        <v>0.32222222222222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>
        <v>1</v>
      </c>
      <c r="AW23" s="105">
        <f>IF(P23=0,"",IF(AV23=0,"",(AV23/P23)))</f>
        <v>0.055555555555556</v>
      </c>
      <c r="AX23" s="104"/>
      <c r="AY23" s="106">
        <f>IFERROR(AX23/AV23,"-")</f>
        <v>0</v>
      </c>
      <c r="AZ23" s="107"/>
      <c r="BA23" s="108">
        <f>IFERROR(AZ23/AV23,"-")</f>
        <v>0</v>
      </c>
      <c r="BB23" s="109"/>
      <c r="BC23" s="109"/>
      <c r="BD23" s="109"/>
      <c r="BE23" s="110">
        <v>6</v>
      </c>
      <c r="BF23" s="111">
        <f>IF(P23=0,"",IF(BE23=0,"",(BE23/P23)))</f>
        <v>0.33333333333333</v>
      </c>
      <c r="BG23" s="110">
        <v>1</v>
      </c>
      <c r="BH23" s="112">
        <f>IFERROR(BG23/BE23,"-")</f>
        <v>0.16666666666667</v>
      </c>
      <c r="BI23" s="113">
        <v>5000</v>
      </c>
      <c r="BJ23" s="114">
        <f>IFERROR(BI23/BE23,"-")</f>
        <v>833.33333333333</v>
      </c>
      <c r="BK23" s="115">
        <v>1</v>
      </c>
      <c r="BL23" s="115"/>
      <c r="BM23" s="115"/>
      <c r="BN23" s="117">
        <v>9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2</v>
      </c>
      <c r="BX23" s="125">
        <f>IF(P23=0,"",IF(BW23=0,"",(BW23/P23)))</f>
        <v>0.11111111111111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1</v>
      </c>
      <c r="CP23" s="139">
        <v>5000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116</v>
      </c>
      <c r="C24" s="189"/>
      <c r="D24" s="189" t="s">
        <v>112</v>
      </c>
      <c r="E24" s="189" t="s">
        <v>101</v>
      </c>
      <c r="F24" s="189" t="s">
        <v>80</v>
      </c>
      <c r="G24" s="88"/>
      <c r="H24" s="88"/>
      <c r="I24" s="88"/>
      <c r="J24" s="180"/>
      <c r="K24" s="79">
        <v>65</v>
      </c>
      <c r="L24" s="79">
        <v>48</v>
      </c>
      <c r="M24" s="79">
        <v>13</v>
      </c>
      <c r="N24" s="89">
        <v>14</v>
      </c>
      <c r="O24" s="90">
        <v>0</v>
      </c>
      <c r="P24" s="91">
        <f>N24+O24</f>
        <v>14</v>
      </c>
      <c r="Q24" s="80">
        <f>IFERROR(P24/M24,"-")</f>
        <v>1.0769230769231</v>
      </c>
      <c r="R24" s="79">
        <v>3</v>
      </c>
      <c r="S24" s="79">
        <v>2</v>
      </c>
      <c r="T24" s="80">
        <f>IFERROR(R24/(P24),"-")</f>
        <v>0.21428571428571</v>
      </c>
      <c r="U24" s="186"/>
      <c r="V24" s="82">
        <v>5</v>
      </c>
      <c r="W24" s="80">
        <f>IF(P24=0,"-",V24/P24)</f>
        <v>0.35714285714286</v>
      </c>
      <c r="X24" s="185">
        <v>169000</v>
      </c>
      <c r="Y24" s="186">
        <f>IFERROR(X24/P24,"-")</f>
        <v>12071.428571429</v>
      </c>
      <c r="Z24" s="186">
        <f>IFERROR(X24/V24,"-")</f>
        <v>33800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6</v>
      </c>
      <c r="BF24" s="111">
        <f>IF(P24=0,"",IF(BE24=0,"",(BE24/P24)))</f>
        <v>0.42857142857143</v>
      </c>
      <c r="BG24" s="110">
        <v>1</v>
      </c>
      <c r="BH24" s="112">
        <f>IFERROR(BG24/BE24,"-")</f>
        <v>0.16666666666667</v>
      </c>
      <c r="BI24" s="113">
        <v>5000</v>
      </c>
      <c r="BJ24" s="114">
        <f>IFERROR(BI24/BE24,"-")</f>
        <v>833.33333333333</v>
      </c>
      <c r="BK24" s="115">
        <v>1</v>
      </c>
      <c r="BL24" s="115"/>
      <c r="BM24" s="115"/>
      <c r="BN24" s="117">
        <v>3</v>
      </c>
      <c r="BO24" s="118">
        <f>IF(P24=0,"",IF(BN24=0,"",(BN24/P24)))</f>
        <v>0.21428571428571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>
        <v>4</v>
      </c>
      <c r="BX24" s="125">
        <f>IF(P24=0,"",IF(BW24=0,"",(BW24/P24)))</f>
        <v>0.28571428571429</v>
      </c>
      <c r="BY24" s="126">
        <v>3</v>
      </c>
      <c r="BZ24" s="127">
        <f>IFERROR(BY24/BW24,"-")</f>
        <v>0.75</v>
      </c>
      <c r="CA24" s="128">
        <v>151000</v>
      </c>
      <c r="CB24" s="129">
        <f>IFERROR(CA24/BW24,"-")</f>
        <v>37750</v>
      </c>
      <c r="CC24" s="130"/>
      <c r="CD24" s="130"/>
      <c r="CE24" s="130">
        <v>3</v>
      </c>
      <c r="CF24" s="131">
        <v>1</v>
      </c>
      <c r="CG24" s="132">
        <f>IF(P24=0,"",IF(CF24=0,"",(CF24/P24)))</f>
        <v>0.071428571428571</v>
      </c>
      <c r="CH24" s="133">
        <v>1</v>
      </c>
      <c r="CI24" s="134">
        <f>IFERROR(CH24/CF24,"-")</f>
        <v>1</v>
      </c>
      <c r="CJ24" s="135">
        <v>13000</v>
      </c>
      <c r="CK24" s="136">
        <f>IFERROR(CJ24/CF24,"-")</f>
        <v>13000</v>
      </c>
      <c r="CL24" s="137"/>
      <c r="CM24" s="137"/>
      <c r="CN24" s="137">
        <v>1</v>
      </c>
      <c r="CO24" s="138">
        <v>5</v>
      </c>
      <c r="CP24" s="139">
        <v>169000</v>
      </c>
      <c r="CQ24" s="139">
        <v>94000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0.3984375</v>
      </c>
      <c r="B25" s="189" t="s">
        <v>117</v>
      </c>
      <c r="C25" s="189"/>
      <c r="D25" s="189" t="s">
        <v>112</v>
      </c>
      <c r="E25" s="189" t="s">
        <v>64</v>
      </c>
      <c r="F25" s="189" t="s">
        <v>113</v>
      </c>
      <c r="G25" s="88" t="s">
        <v>118</v>
      </c>
      <c r="H25" s="88" t="s">
        <v>119</v>
      </c>
      <c r="I25" s="190" t="s">
        <v>104</v>
      </c>
      <c r="J25" s="180">
        <v>384000</v>
      </c>
      <c r="K25" s="79">
        <v>25</v>
      </c>
      <c r="L25" s="79">
        <v>0</v>
      </c>
      <c r="M25" s="79">
        <v>105</v>
      </c>
      <c r="N25" s="89">
        <v>12</v>
      </c>
      <c r="O25" s="90">
        <v>0</v>
      </c>
      <c r="P25" s="91">
        <f>N25+O25</f>
        <v>12</v>
      </c>
      <c r="Q25" s="80">
        <f>IFERROR(P25/M25,"-")</f>
        <v>0.11428571428571</v>
      </c>
      <c r="R25" s="79">
        <v>0</v>
      </c>
      <c r="S25" s="79">
        <v>6</v>
      </c>
      <c r="T25" s="80">
        <f>IFERROR(R25/(P25),"-")</f>
        <v>0</v>
      </c>
      <c r="U25" s="186">
        <f>IFERROR(J25/SUM(N25:O26),"-")</f>
        <v>16695.652173913</v>
      </c>
      <c r="V25" s="82">
        <v>1</v>
      </c>
      <c r="W25" s="80">
        <f>IF(P25=0,"-",V25/P25)</f>
        <v>0.083333333333333</v>
      </c>
      <c r="X25" s="185">
        <v>3000</v>
      </c>
      <c r="Y25" s="186">
        <f>IFERROR(X25/P25,"-")</f>
        <v>250</v>
      </c>
      <c r="Z25" s="186">
        <f>IFERROR(X25/V25,"-")</f>
        <v>3000</v>
      </c>
      <c r="AA25" s="180">
        <f>SUM(X25:X26)-SUM(J25:J26)</f>
        <v>-231000</v>
      </c>
      <c r="AB25" s="83">
        <f>SUM(X25:X26)/SUM(J25:J26)</f>
        <v>0.3984375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>
        <v>1</v>
      </c>
      <c r="AN25" s="99">
        <f>IF(P25=0,"",IF(AM25=0,"",(AM25/P25)))</f>
        <v>0.083333333333333</v>
      </c>
      <c r="AO25" s="98"/>
      <c r="AP25" s="100">
        <f>IFERROR(AO25/AM25,"-")</f>
        <v>0</v>
      </c>
      <c r="AQ25" s="101"/>
      <c r="AR25" s="102">
        <f>IFERROR(AQ25/AM25,"-")</f>
        <v>0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6</v>
      </c>
      <c r="BF25" s="111">
        <f>IF(P25=0,"",IF(BE25=0,"",(BE25/P25)))</f>
        <v>0.5</v>
      </c>
      <c r="BG25" s="110">
        <v>1</v>
      </c>
      <c r="BH25" s="112">
        <f>IFERROR(BG25/BE25,"-")</f>
        <v>0.16666666666667</v>
      </c>
      <c r="BI25" s="113">
        <v>3000</v>
      </c>
      <c r="BJ25" s="114">
        <f>IFERROR(BI25/BE25,"-")</f>
        <v>500</v>
      </c>
      <c r="BK25" s="115">
        <v>1</v>
      </c>
      <c r="BL25" s="115"/>
      <c r="BM25" s="115"/>
      <c r="BN25" s="117">
        <v>4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/>
      <c r="BX25" s="125">
        <f>IF(P25=0,"",IF(BW25=0,"",(BW25/P25)))</f>
        <v>0</v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>
        <v>1</v>
      </c>
      <c r="CG25" s="132">
        <f>IF(P25=0,"",IF(CF25=0,"",(CF25/P25)))</f>
        <v>0.083333333333333</v>
      </c>
      <c r="CH25" s="133"/>
      <c r="CI25" s="134">
        <f>IFERROR(CH25/CF25,"-")</f>
        <v>0</v>
      </c>
      <c r="CJ25" s="135"/>
      <c r="CK25" s="136">
        <f>IFERROR(CJ25/CF25,"-")</f>
        <v>0</v>
      </c>
      <c r="CL25" s="137"/>
      <c r="CM25" s="137"/>
      <c r="CN25" s="137"/>
      <c r="CO25" s="138">
        <v>1</v>
      </c>
      <c r="CP25" s="139">
        <v>3000</v>
      </c>
      <c r="CQ25" s="139">
        <v>3000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120</v>
      </c>
      <c r="C26" s="189"/>
      <c r="D26" s="189" t="s">
        <v>112</v>
      </c>
      <c r="E26" s="189" t="s">
        <v>64</v>
      </c>
      <c r="F26" s="189" t="s">
        <v>80</v>
      </c>
      <c r="G26" s="88"/>
      <c r="H26" s="88"/>
      <c r="I26" s="88"/>
      <c r="J26" s="180"/>
      <c r="K26" s="79">
        <v>62</v>
      </c>
      <c r="L26" s="79">
        <v>43</v>
      </c>
      <c r="M26" s="79">
        <v>24</v>
      </c>
      <c r="N26" s="89">
        <v>11</v>
      </c>
      <c r="O26" s="90">
        <v>0</v>
      </c>
      <c r="P26" s="91">
        <f>N26+O26</f>
        <v>11</v>
      </c>
      <c r="Q26" s="80">
        <f>IFERROR(P26/M26,"-")</f>
        <v>0.45833333333333</v>
      </c>
      <c r="R26" s="79">
        <v>1</v>
      </c>
      <c r="S26" s="79">
        <v>2</v>
      </c>
      <c r="T26" s="80">
        <f>IFERROR(R26/(P26),"-")</f>
        <v>0.090909090909091</v>
      </c>
      <c r="U26" s="186"/>
      <c r="V26" s="82">
        <v>4</v>
      </c>
      <c r="W26" s="80">
        <f>IF(P26=0,"-",V26/P26)</f>
        <v>0.36363636363636</v>
      </c>
      <c r="X26" s="185">
        <v>150000</v>
      </c>
      <c r="Y26" s="186">
        <f>IFERROR(X26/P26,"-")</f>
        <v>13636.363636364</v>
      </c>
      <c r="Z26" s="186">
        <f>IFERROR(X26/V26,"-")</f>
        <v>37500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0.27272727272727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>
        <v>3</v>
      </c>
      <c r="BO26" s="118">
        <f>IF(P26=0,"",IF(BN26=0,"",(BN26/P26)))</f>
        <v>0.27272727272727</v>
      </c>
      <c r="BP26" s="119">
        <v>2</v>
      </c>
      <c r="BQ26" s="120">
        <f>IFERROR(BP26/BN26,"-")</f>
        <v>0.66666666666667</v>
      </c>
      <c r="BR26" s="121">
        <v>98000</v>
      </c>
      <c r="BS26" s="122">
        <f>IFERROR(BR26/BN26,"-")</f>
        <v>32666.666666667</v>
      </c>
      <c r="BT26" s="123">
        <v>1</v>
      </c>
      <c r="BU26" s="123"/>
      <c r="BV26" s="123">
        <v>1</v>
      </c>
      <c r="BW26" s="124">
        <v>3</v>
      </c>
      <c r="BX26" s="125">
        <f>IF(P26=0,"",IF(BW26=0,"",(BW26/P26)))</f>
        <v>0.27272727272727</v>
      </c>
      <c r="BY26" s="126">
        <v>2</v>
      </c>
      <c r="BZ26" s="127">
        <f>IFERROR(BY26/BW26,"-")</f>
        <v>0.66666666666667</v>
      </c>
      <c r="CA26" s="128">
        <v>52000</v>
      </c>
      <c r="CB26" s="129">
        <f>IFERROR(CA26/BW26,"-")</f>
        <v>17333.333333333</v>
      </c>
      <c r="CC26" s="130">
        <v>1</v>
      </c>
      <c r="CD26" s="130"/>
      <c r="CE26" s="130">
        <v>1</v>
      </c>
      <c r="CF26" s="131">
        <v>2</v>
      </c>
      <c r="CG26" s="132">
        <f>IF(P26=0,"",IF(CF26=0,"",(CF26/P26)))</f>
        <v>0.18181818181818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4</v>
      </c>
      <c r="CP26" s="139">
        <v>150000</v>
      </c>
      <c r="CQ26" s="139">
        <v>88000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2.2956730769231</v>
      </c>
      <c r="B27" s="189" t="s">
        <v>121</v>
      </c>
      <c r="C27" s="189"/>
      <c r="D27" s="189" t="s">
        <v>63</v>
      </c>
      <c r="E27" s="189" t="s">
        <v>64</v>
      </c>
      <c r="F27" s="189" t="s">
        <v>65</v>
      </c>
      <c r="G27" s="88" t="s">
        <v>122</v>
      </c>
      <c r="H27" s="88" t="s">
        <v>123</v>
      </c>
      <c r="I27" s="88" t="s">
        <v>124</v>
      </c>
      <c r="J27" s="180">
        <v>624000</v>
      </c>
      <c r="K27" s="79">
        <v>10</v>
      </c>
      <c r="L27" s="79">
        <v>0</v>
      </c>
      <c r="M27" s="79">
        <v>31</v>
      </c>
      <c r="N27" s="89">
        <v>6</v>
      </c>
      <c r="O27" s="90">
        <v>0</v>
      </c>
      <c r="P27" s="91">
        <f>N27+O27</f>
        <v>6</v>
      </c>
      <c r="Q27" s="80">
        <f>IFERROR(P27/M27,"-")</f>
        <v>0.19354838709677</v>
      </c>
      <c r="R27" s="79">
        <v>0</v>
      </c>
      <c r="S27" s="79">
        <v>3</v>
      </c>
      <c r="T27" s="80">
        <f>IFERROR(R27/(P27),"-")</f>
        <v>0</v>
      </c>
      <c r="U27" s="186">
        <f>IFERROR(J27/SUM(N27:O31),"-")</f>
        <v>17333.333333333</v>
      </c>
      <c r="V27" s="82">
        <v>2</v>
      </c>
      <c r="W27" s="80">
        <f>IF(P27=0,"-",V27/P27)</f>
        <v>0.33333333333333</v>
      </c>
      <c r="X27" s="185">
        <v>18000</v>
      </c>
      <c r="Y27" s="186">
        <f>IFERROR(X27/P27,"-")</f>
        <v>3000</v>
      </c>
      <c r="Z27" s="186">
        <f>IFERROR(X27/V27,"-")</f>
        <v>9000</v>
      </c>
      <c r="AA27" s="180">
        <f>SUM(X27:X31)-SUM(J27:J31)</f>
        <v>808500</v>
      </c>
      <c r="AB27" s="83">
        <f>SUM(X27:X31)/SUM(J27:J31)</f>
        <v>2.2956730769231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>
        <v>1</v>
      </c>
      <c r="AW27" s="105">
        <f>IF(P27=0,"",IF(AV27=0,"",(AV27/P27)))</f>
        <v>0.16666666666667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1</v>
      </c>
      <c r="BF27" s="111">
        <f>IF(P27=0,"",IF(BE27=0,"",(BE27/P27)))</f>
        <v>0.16666666666667</v>
      </c>
      <c r="BG27" s="110">
        <v>1</v>
      </c>
      <c r="BH27" s="112">
        <f>IFERROR(BG27/BE27,"-")</f>
        <v>1</v>
      </c>
      <c r="BI27" s="113">
        <v>8000</v>
      </c>
      <c r="BJ27" s="114">
        <f>IFERROR(BI27/BE27,"-")</f>
        <v>8000</v>
      </c>
      <c r="BK27" s="115"/>
      <c r="BL27" s="115">
        <v>1</v>
      </c>
      <c r="BM27" s="115"/>
      <c r="BN27" s="117">
        <v>3</v>
      </c>
      <c r="BO27" s="118">
        <f>IF(P27=0,"",IF(BN27=0,"",(BN27/P27)))</f>
        <v>0.5</v>
      </c>
      <c r="BP27" s="119">
        <v>1</v>
      </c>
      <c r="BQ27" s="120">
        <f>IFERROR(BP27/BN27,"-")</f>
        <v>0.33333333333333</v>
      </c>
      <c r="BR27" s="121">
        <v>10000</v>
      </c>
      <c r="BS27" s="122">
        <f>IFERROR(BR27/BN27,"-")</f>
        <v>3333.3333333333</v>
      </c>
      <c r="BT27" s="123"/>
      <c r="BU27" s="123">
        <v>1</v>
      </c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2</v>
      </c>
      <c r="CP27" s="139">
        <v>18000</v>
      </c>
      <c r="CQ27" s="139">
        <v>10000</v>
      </c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125</v>
      </c>
      <c r="C28" s="189"/>
      <c r="D28" s="189" t="s">
        <v>126</v>
      </c>
      <c r="E28" s="189" t="s">
        <v>127</v>
      </c>
      <c r="F28" s="189" t="s">
        <v>65</v>
      </c>
      <c r="G28" s="88" t="s">
        <v>122</v>
      </c>
      <c r="H28" s="88" t="s">
        <v>123</v>
      </c>
      <c r="I28" s="88" t="s">
        <v>128</v>
      </c>
      <c r="J28" s="180"/>
      <c r="K28" s="79">
        <v>5</v>
      </c>
      <c r="L28" s="79">
        <v>0</v>
      </c>
      <c r="M28" s="79">
        <v>25</v>
      </c>
      <c r="N28" s="89">
        <v>3</v>
      </c>
      <c r="O28" s="90">
        <v>0</v>
      </c>
      <c r="P28" s="91">
        <f>N28+O28</f>
        <v>3</v>
      </c>
      <c r="Q28" s="80">
        <f>IFERROR(P28/M28,"-")</f>
        <v>0.12</v>
      </c>
      <c r="R28" s="79">
        <v>0</v>
      </c>
      <c r="S28" s="79">
        <v>1</v>
      </c>
      <c r="T28" s="80">
        <f>IFERROR(R28/(P28),"-")</f>
        <v>0</v>
      </c>
      <c r="U28" s="186"/>
      <c r="V28" s="82">
        <v>0</v>
      </c>
      <c r="W28" s="80">
        <f>IF(P28=0,"-",V28/P28)</f>
        <v>0</v>
      </c>
      <c r="X28" s="185">
        <v>0</v>
      </c>
      <c r="Y28" s="186">
        <f>IFERROR(X28/P28,"-")</f>
        <v>0</v>
      </c>
      <c r="Z28" s="186" t="str">
        <f>IFERROR(X28/V28,"-")</f>
        <v>-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0.33333333333333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2</v>
      </c>
      <c r="BO28" s="118">
        <f>IF(P28=0,"",IF(BN28=0,"",(BN28/P28)))</f>
        <v>0.66666666666667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/>
      <c r="BX28" s="125">
        <f>IF(P28=0,"",IF(BW28=0,"",(BW28/P28)))</f>
        <v>0</v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129</v>
      </c>
      <c r="C29" s="189"/>
      <c r="D29" s="189" t="s">
        <v>83</v>
      </c>
      <c r="E29" s="189" t="s">
        <v>83</v>
      </c>
      <c r="F29" s="189" t="s">
        <v>65</v>
      </c>
      <c r="G29" s="88" t="s">
        <v>122</v>
      </c>
      <c r="H29" s="88" t="s">
        <v>123</v>
      </c>
      <c r="I29" s="88" t="s">
        <v>130</v>
      </c>
      <c r="J29" s="180"/>
      <c r="K29" s="79">
        <v>12</v>
      </c>
      <c r="L29" s="79">
        <v>0</v>
      </c>
      <c r="M29" s="79">
        <v>41</v>
      </c>
      <c r="N29" s="89">
        <v>3</v>
      </c>
      <c r="O29" s="90">
        <v>0</v>
      </c>
      <c r="P29" s="91">
        <f>N29+O29</f>
        <v>3</v>
      </c>
      <c r="Q29" s="80">
        <f>IFERROR(P29/M29,"-")</f>
        <v>0.073170731707317</v>
      </c>
      <c r="R29" s="79">
        <v>0</v>
      </c>
      <c r="S29" s="79">
        <v>2</v>
      </c>
      <c r="T29" s="80">
        <f>IFERROR(R29/(P29),"-")</f>
        <v>0</v>
      </c>
      <c r="U29" s="186"/>
      <c r="V29" s="82">
        <v>1</v>
      </c>
      <c r="W29" s="80">
        <f>IF(P29=0,"-",V29/P29)</f>
        <v>0.33333333333333</v>
      </c>
      <c r="X29" s="185">
        <v>3000</v>
      </c>
      <c r="Y29" s="186">
        <f>IFERROR(X29/P29,"-")</f>
        <v>1000</v>
      </c>
      <c r="Z29" s="186">
        <f>IFERROR(X29/V29,"-")</f>
        <v>3000</v>
      </c>
      <c r="AA29" s="180"/>
      <c r="AB29" s="83"/>
      <c r="AC29" s="77"/>
      <c r="AD29" s="92">
        <v>1</v>
      </c>
      <c r="AE29" s="93">
        <f>IF(P29=0,"",IF(AD29=0,"",(AD29/P29)))</f>
        <v>0.33333333333333</v>
      </c>
      <c r="AF29" s="92">
        <v>1</v>
      </c>
      <c r="AG29" s="94">
        <f>IFERROR(AF29/AD29,"-")</f>
        <v>1</v>
      </c>
      <c r="AH29" s="95">
        <v>3000</v>
      </c>
      <c r="AI29" s="96">
        <f>IFERROR(AH29/AD29,"-")</f>
        <v>3000</v>
      </c>
      <c r="AJ29" s="97">
        <v>1</v>
      </c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1</v>
      </c>
      <c r="BO29" s="118">
        <f>IF(P29=0,"",IF(BN29=0,"",(BN29/P29)))</f>
        <v>0.33333333333333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/>
      <c r="BX29" s="125">
        <f>IF(P29=0,"",IF(BW29=0,"",(BW29/P29)))</f>
        <v>0</v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>
        <v>1</v>
      </c>
      <c r="CG29" s="132">
        <f>IF(P29=0,"",IF(CF29=0,"",(CF29/P29)))</f>
        <v>0.33333333333333</v>
      </c>
      <c r="CH29" s="133"/>
      <c r="CI29" s="134">
        <f>IFERROR(CH29/CF29,"-")</f>
        <v>0</v>
      </c>
      <c r="CJ29" s="135"/>
      <c r="CK29" s="136">
        <f>IFERROR(CJ29/CF29,"-")</f>
        <v>0</v>
      </c>
      <c r="CL29" s="137"/>
      <c r="CM29" s="137"/>
      <c r="CN29" s="137"/>
      <c r="CO29" s="138">
        <v>1</v>
      </c>
      <c r="CP29" s="139">
        <v>3000</v>
      </c>
      <c r="CQ29" s="139">
        <v>3000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131</v>
      </c>
      <c r="C30" s="189"/>
      <c r="D30" s="189" t="s">
        <v>132</v>
      </c>
      <c r="E30" s="189" t="s">
        <v>84</v>
      </c>
      <c r="F30" s="189" t="s">
        <v>65</v>
      </c>
      <c r="G30" s="88" t="s">
        <v>122</v>
      </c>
      <c r="H30" s="88" t="s">
        <v>123</v>
      </c>
      <c r="I30" s="88" t="s">
        <v>133</v>
      </c>
      <c r="J30" s="180"/>
      <c r="K30" s="79">
        <v>8</v>
      </c>
      <c r="L30" s="79">
        <v>0</v>
      </c>
      <c r="M30" s="79">
        <v>24</v>
      </c>
      <c r="N30" s="89">
        <v>3</v>
      </c>
      <c r="O30" s="90">
        <v>0</v>
      </c>
      <c r="P30" s="91">
        <f>N30+O30</f>
        <v>3</v>
      </c>
      <c r="Q30" s="80">
        <f>IFERROR(P30/M30,"-")</f>
        <v>0.125</v>
      </c>
      <c r="R30" s="79">
        <v>0</v>
      </c>
      <c r="S30" s="79">
        <v>1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3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134</v>
      </c>
      <c r="C31" s="189"/>
      <c r="D31" s="189" t="s">
        <v>132</v>
      </c>
      <c r="E31" s="189" t="s">
        <v>84</v>
      </c>
      <c r="F31" s="189" t="s">
        <v>80</v>
      </c>
      <c r="G31" s="88" t="s">
        <v>81</v>
      </c>
      <c r="H31" s="88"/>
      <c r="I31" s="88"/>
      <c r="J31" s="180"/>
      <c r="K31" s="79">
        <v>89</v>
      </c>
      <c r="L31" s="79">
        <v>64</v>
      </c>
      <c r="M31" s="79">
        <v>23</v>
      </c>
      <c r="N31" s="89">
        <v>21</v>
      </c>
      <c r="O31" s="90">
        <v>0</v>
      </c>
      <c r="P31" s="91">
        <f>N31+O31</f>
        <v>21</v>
      </c>
      <c r="Q31" s="80">
        <f>IFERROR(P31/M31,"-")</f>
        <v>0.91304347826087</v>
      </c>
      <c r="R31" s="79">
        <v>4</v>
      </c>
      <c r="S31" s="79">
        <v>5</v>
      </c>
      <c r="T31" s="80">
        <f>IFERROR(R31/(P31),"-")</f>
        <v>0.19047619047619</v>
      </c>
      <c r="U31" s="186"/>
      <c r="V31" s="82">
        <v>8</v>
      </c>
      <c r="W31" s="80">
        <f>IF(P31=0,"-",V31/P31)</f>
        <v>0.38095238095238</v>
      </c>
      <c r="X31" s="185">
        <v>1411500</v>
      </c>
      <c r="Y31" s="186">
        <f>IFERROR(X31/P31,"-")</f>
        <v>67214.285714286</v>
      </c>
      <c r="Z31" s="186">
        <f>IFERROR(X31/V31,"-")</f>
        <v>176437.5</v>
      </c>
      <c r="AA31" s="18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6</v>
      </c>
      <c r="BF31" s="111">
        <f>IF(P31=0,"",IF(BE31=0,"",(BE31/P31)))</f>
        <v>0.28571428571429</v>
      </c>
      <c r="BG31" s="110">
        <v>2</v>
      </c>
      <c r="BH31" s="112">
        <f>IFERROR(BG31/BE31,"-")</f>
        <v>0.33333333333333</v>
      </c>
      <c r="BI31" s="113">
        <v>158000</v>
      </c>
      <c r="BJ31" s="114">
        <f>IFERROR(BI31/BE31,"-")</f>
        <v>26333.333333333</v>
      </c>
      <c r="BK31" s="115"/>
      <c r="BL31" s="115">
        <v>1</v>
      </c>
      <c r="BM31" s="115">
        <v>1</v>
      </c>
      <c r="BN31" s="117">
        <v>3</v>
      </c>
      <c r="BO31" s="118">
        <f>IF(P31=0,"",IF(BN31=0,"",(BN31/P31)))</f>
        <v>0.14285714285714</v>
      </c>
      <c r="BP31" s="119">
        <v>1</v>
      </c>
      <c r="BQ31" s="120">
        <f>IFERROR(BP31/BN31,"-")</f>
        <v>0.33333333333333</v>
      </c>
      <c r="BR31" s="121">
        <v>5000</v>
      </c>
      <c r="BS31" s="122">
        <f>IFERROR(BR31/BN31,"-")</f>
        <v>1666.6666666667</v>
      </c>
      <c r="BT31" s="123">
        <v>1</v>
      </c>
      <c r="BU31" s="123"/>
      <c r="BV31" s="123"/>
      <c r="BW31" s="124">
        <v>11</v>
      </c>
      <c r="BX31" s="125">
        <f>IF(P31=0,"",IF(BW31=0,"",(BW31/P31)))</f>
        <v>0.52380952380952</v>
      </c>
      <c r="BY31" s="126">
        <v>4</v>
      </c>
      <c r="BZ31" s="127">
        <f>IFERROR(BY31/BW31,"-")</f>
        <v>0.36363636363636</v>
      </c>
      <c r="CA31" s="128">
        <v>1245500</v>
      </c>
      <c r="CB31" s="129">
        <f>IFERROR(CA31/BW31,"-")</f>
        <v>113227.27272727</v>
      </c>
      <c r="CC31" s="130"/>
      <c r="CD31" s="130">
        <v>2</v>
      </c>
      <c r="CE31" s="130">
        <v>2</v>
      </c>
      <c r="CF31" s="131">
        <v>1</v>
      </c>
      <c r="CG31" s="132">
        <f>IF(P31=0,"",IF(CF31=0,"",(CF31/P31)))</f>
        <v>0.047619047619048</v>
      </c>
      <c r="CH31" s="133">
        <v>1</v>
      </c>
      <c r="CI31" s="134">
        <f>IFERROR(CH31/CF31,"-")</f>
        <v>1</v>
      </c>
      <c r="CJ31" s="135">
        <v>3000</v>
      </c>
      <c r="CK31" s="136">
        <f>IFERROR(CJ31/CF31,"-")</f>
        <v>3000</v>
      </c>
      <c r="CL31" s="137">
        <v>1</v>
      </c>
      <c r="CM31" s="137"/>
      <c r="CN31" s="137"/>
      <c r="CO31" s="138">
        <v>8</v>
      </c>
      <c r="CP31" s="139">
        <v>1411500</v>
      </c>
      <c r="CQ31" s="139">
        <v>1143500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>
        <f>AB32</f>
        <v>1.350641025641</v>
      </c>
      <c r="B32" s="189" t="s">
        <v>135</v>
      </c>
      <c r="C32" s="189"/>
      <c r="D32" s="189" t="s">
        <v>136</v>
      </c>
      <c r="E32" s="189" t="s">
        <v>137</v>
      </c>
      <c r="F32" s="189" t="s">
        <v>65</v>
      </c>
      <c r="G32" s="88" t="s">
        <v>118</v>
      </c>
      <c r="H32" s="88" t="s">
        <v>138</v>
      </c>
      <c r="I32" s="88" t="s">
        <v>139</v>
      </c>
      <c r="J32" s="180">
        <v>312000</v>
      </c>
      <c r="K32" s="79">
        <v>6</v>
      </c>
      <c r="L32" s="79">
        <v>0</v>
      </c>
      <c r="M32" s="79">
        <v>45</v>
      </c>
      <c r="N32" s="89">
        <v>4</v>
      </c>
      <c r="O32" s="90">
        <v>0</v>
      </c>
      <c r="P32" s="91">
        <f>N32+O32</f>
        <v>4</v>
      </c>
      <c r="Q32" s="80">
        <f>IFERROR(P32/M32,"-")</f>
        <v>0.088888888888889</v>
      </c>
      <c r="R32" s="79">
        <v>0</v>
      </c>
      <c r="S32" s="79">
        <v>2</v>
      </c>
      <c r="T32" s="80">
        <f>IFERROR(R32/(P32),"-")</f>
        <v>0</v>
      </c>
      <c r="U32" s="186">
        <f>IFERROR(J32/SUM(N32:O35),"-")</f>
        <v>10758.620689655</v>
      </c>
      <c r="V32" s="82">
        <v>0</v>
      </c>
      <c r="W32" s="80">
        <f>IF(P32=0,"-",V32/P32)</f>
        <v>0</v>
      </c>
      <c r="X32" s="185">
        <v>0</v>
      </c>
      <c r="Y32" s="186">
        <f>IFERROR(X32/P32,"-")</f>
        <v>0</v>
      </c>
      <c r="Z32" s="186" t="str">
        <f>IFERROR(X32/V32,"-")</f>
        <v>-</v>
      </c>
      <c r="AA32" s="180">
        <f>SUM(X32:X35)-SUM(J32:J35)</f>
        <v>109400</v>
      </c>
      <c r="AB32" s="83">
        <f>SUM(X32:X35)/SUM(J32:J35)</f>
        <v>1.350641025641</v>
      </c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2</v>
      </c>
      <c r="AW32" s="105">
        <f>IF(P32=0,"",IF(AV32=0,"",(AV32/P32)))</f>
        <v>0.5</v>
      </c>
      <c r="AX32" s="104"/>
      <c r="AY32" s="106">
        <f>IFERROR(AX32/AV32,"-")</f>
        <v>0</v>
      </c>
      <c r="AZ32" s="107"/>
      <c r="BA32" s="108">
        <f>IFERROR(AZ32/AV32,"-")</f>
        <v>0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2</v>
      </c>
      <c r="BO32" s="118">
        <f>IF(P32=0,"",IF(BN32=0,"",(BN32/P32)))</f>
        <v>0.5</v>
      </c>
      <c r="BP32" s="119"/>
      <c r="BQ32" s="120">
        <f>IFERROR(BP32/BN32,"-")</f>
        <v>0</v>
      </c>
      <c r="BR32" s="121"/>
      <c r="BS32" s="122">
        <f>IFERROR(BR32/BN32,"-")</f>
        <v>0</v>
      </c>
      <c r="BT32" s="123"/>
      <c r="BU32" s="123"/>
      <c r="BV32" s="123"/>
      <c r="BW32" s="124"/>
      <c r="BX32" s="125">
        <f>IF(P32=0,"",IF(BW32=0,"",(BW32/P32)))</f>
        <v>0</v>
      </c>
      <c r="BY32" s="126"/>
      <c r="BZ32" s="127" t="str">
        <f>IFERROR(BY32/BW32,"-")</f>
        <v>-</v>
      </c>
      <c r="CA32" s="128"/>
      <c r="CB32" s="129" t="str">
        <f>IFERROR(CA32/BW32,"-")</f>
        <v>-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0</v>
      </c>
      <c r="CP32" s="139">
        <v>0</v>
      </c>
      <c r="CQ32" s="139"/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/>
      <c r="B33" s="189" t="s">
        <v>140</v>
      </c>
      <c r="C33" s="189"/>
      <c r="D33" s="189" t="s">
        <v>141</v>
      </c>
      <c r="E33" s="189" t="s">
        <v>142</v>
      </c>
      <c r="F33" s="189" t="s">
        <v>65</v>
      </c>
      <c r="G33" s="88"/>
      <c r="H33" s="88" t="s">
        <v>138</v>
      </c>
      <c r="I33" s="88" t="s">
        <v>143</v>
      </c>
      <c r="J33" s="180"/>
      <c r="K33" s="79">
        <v>15</v>
      </c>
      <c r="L33" s="79">
        <v>0</v>
      </c>
      <c r="M33" s="79">
        <v>42</v>
      </c>
      <c r="N33" s="89">
        <v>7</v>
      </c>
      <c r="O33" s="90">
        <v>0</v>
      </c>
      <c r="P33" s="91">
        <f>N33+O33</f>
        <v>7</v>
      </c>
      <c r="Q33" s="80">
        <f>IFERROR(P33/M33,"-")</f>
        <v>0.16666666666667</v>
      </c>
      <c r="R33" s="79">
        <v>1</v>
      </c>
      <c r="S33" s="79">
        <v>4</v>
      </c>
      <c r="T33" s="80">
        <f>IFERROR(R33/(P33),"-")</f>
        <v>0.14285714285714</v>
      </c>
      <c r="U33" s="186"/>
      <c r="V33" s="82">
        <v>1</v>
      </c>
      <c r="W33" s="80">
        <f>IF(P33=0,"-",V33/P33)</f>
        <v>0.14285714285714</v>
      </c>
      <c r="X33" s="185">
        <v>1000</v>
      </c>
      <c r="Y33" s="186">
        <f>IFERROR(X33/P33,"-")</f>
        <v>142.85714285714</v>
      </c>
      <c r="Z33" s="186">
        <f>IFERROR(X33/V33,"-")</f>
        <v>1000</v>
      </c>
      <c r="AA33" s="18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0.28571428571429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0.57142857142857</v>
      </c>
      <c r="BP33" s="119">
        <v>1</v>
      </c>
      <c r="BQ33" s="120">
        <f>IFERROR(BP33/BN33,"-")</f>
        <v>0.25</v>
      </c>
      <c r="BR33" s="121">
        <v>1000</v>
      </c>
      <c r="BS33" s="122">
        <f>IFERROR(BR33/BN33,"-")</f>
        <v>250</v>
      </c>
      <c r="BT33" s="123">
        <v>1</v>
      </c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>
        <v>1</v>
      </c>
      <c r="CG33" s="132">
        <f>IF(P33=0,"",IF(CF33=0,"",(CF33/P33)))</f>
        <v>0.14285714285714</v>
      </c>
      <c r="CH33" s="133"/>
      <c r="CI33" s="134">
        <f>IFERROR(CH33/CF33,"-")</f>
        <v>0</v>
      </c>
      <c r="CJ33" s="135"/>
      <c r="CK33" s="136">
        <f>IFERROR(CJ33/CF33,"-")</f>
        <v>0</v>
      </c>
      <c r="CL33" s="137"/>
      <c r="CM33" s="137"/>
      <c r="CN33" s="137"/>
      <c r="CO33" s="138">
        <v>1</v>
      </c>
      <c r="CP33" s="139">
        <v>1000</v>
      </c>
      <c r="CQ33" s="139">
        <v>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144</v>
      </c>
      <c r="C34" s="189"/>
      <c r="D34" s="189" t="s">
        <v>145</v>
      </c>
      <c r="E34" s="189" t="s">
        <v>146</v>
      </c>
      <c r="F34" s="189" t="s">
        <v>65</v>
      </c>
      <c r="G34" s="88"/>
      <c r="H34" s="88" t="s">
        <v>138</v>
      </c>
      <c r="I34" s="88" t="s">
        <v>147</v>
      </c>
      <c r="J34" s="180"/>
      <c r="K34" s="79">
        <v>16</v>
      </c>
      <c r="L34" s="79">
        <v>0</v>
      </c>
      <c r="M34" s="79">
        <v>51</v>
      </c>
      <c r="N34" s="89">
        <v>5</v>
      </c>
      <c r="O34" s="90">
        <v>0</v>
      </c>
      <c r="P34" s="91">
        <f>N34+O34</f>
        <v>5</v>
      </c>
      <c r="Q34" s="80">
        <f>IFERROR(P34/M34,"-")</f>
        <v>0.098039215686275</v>
      </c>
      <c r="R34" s="79">
        <v>0</v>
      </c>
      <c r="S34" s="79">
        <v>1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0.2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3</v>
      </c>
      <c r="BO34" s="118">
        <f>IF(P34=0,"",IF(BN34=0,"",(BN34/P34)))</f>
        <v>0.6</v>
      </c>
      <c r="BP34" s="119"/>
      <c r="BQ34" s="120">
        <f>IFERROR(BP34/BN34,"-")</f>
        <v>0</v>
      </c>
      <c r="BR34" s="121"/>
      <c r="BS34" s="122">
        <f>IFERROR(BR34/BN34,"-")</f>
        <v>0</v>
      </c>
      <c r="BT34" s="123"/>
      <c r="BU34" s="123"/>
      <c r="BV34" s="123"/>
      <c r="BW34" s="124">
        <v>1</v>
      </c>
      <c r="BX34" s="125">
        <f>IF(P34=0,"",IF(BW34=0,"",(BW34/P34)))</f>
        <v>0.2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148</v>
      </c>
      <c r="C35" s="189"/>
      <c r="D35" s="189" t="s">
        <v>149</v>
      </c>
      <c r="E35" s="189" t="s">
        <v>149</v>
      </c>
      <c r="F35" s="189" t="s">
        <v>80</v>
      </c>
      <c r="G35" s="88"/>
      <c r="H35" s="88"/>
      <c r="I35" s="88"/>
      <c r="J35" s="180"/>
      <c r="K35" s="79">
        <v>223</v>
      </c>
      <c r="L35" s="79">
        <v>72</v>
      </c>
      <c r="M35" s="79">
        <v>31</v>
      </c>
      <c r="N35" s="89">
        <v>13</v>
      </c>
      <c r="O35" s="90">
        <v>0</v>
      </c>
      <c r="P35" s="91">
        <f>N35+O35</f>
        <v>13</v>
      </c>
      <c r="Q35" s="80">
        <f>IFERROR(P35/M35,"-")</f>
        <v>0.41935483870968</v>
      </c>
      <c r="R35" s="79">
        <v>3</v>
      </c>
      <c r="S35" s="79">
        <v>2</v>
      </c>
      <c r="T35" s="80">
        <f>IFERROR(R35/(P35),"-")</f>
        <v>0.23076923076923</v>
      </c>
      <c r="U35" s="186"/>
      <c r="V35" s="82">
        <v>4</v>
      </c>
      <c r="W35" s="80">
        <f>IF(P35=0,"-",V35/P35)</f>
        <v>0.30769230769231</v>
      </c>
      <c r="X35" s="185">
        <v>420400</v>
      </c>
      <c r="Y35" s="186">
        <f>IFERROR(X35/P35,"-")</f>
        <v>32338.461538462</v>
      </c>
      <c r="Z35" s="186">
        <f>IFERROR(X35/V35,"-")</f>
        <v>105100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>
        <v>2</v>
      </c>
      <c r="AW35" s="105">
        <f>IF(P35=0,"",IF(AV35=0,"",(AV35/P35)))</f>
        <v>0.15384615384615</v>
      </c>
      <c r="AX35" s="104"/>
      <c r="AY35" s="106">
        <f>IFERROR(AX35/AV35,"-")</f>
        <v>0</v>
      </c>
      <c r="AZ35" s="107"/>
      <c r="BA35" s="108">
        <f>IFERROR(AZ35/AV35,"-")</f>
        <v>0</v>
      </c>
      <c r="BB35" s="109"/>
      <c r="BC35" s="109"/>
      <c r="BD35" s="109"/>
      <c r="BE35" s="110">
        <v>2</v>
      </c>
      <c r="BF35" s="111">
        <f>IF(P35=0,"",IF(BE35=0,"",(BE35/P35)))</f>
        <v>0.15384615384615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>
        <v>4</v>
      </c>
      <c r="BO35" s="118">
        <f>IF(P35=0,"",IF(BN35=0,"",(BN35/P35)))</f>
        <v>0.30769230769231</v>
      </c>
      <c r="BP35" s="119">
        <v>1</v>
      </c>
      <c r="BQ35" s="120">
        <f>IFERROR(BP35/BN35,"-")</f>
        <v>0.25</v>
      </c>
      <c r="BR35" s="121">
        <v>6000</v>
      </c>
      <c r="BS35" s="122">
        <f>IFERROR(BR35/BN35,"-")</f>
        <v>1500</v>
      </c>
      <c r="BT35" s="123"/>
      <c r="BU35" s="123">
        <v>1</v>
      </c>
      <c r="BV35" s="123"/>
      <c r="BW35" s="124">
        <v>4</v>
      </c>
      <c r="BX35" s="125">
        <f>IF(P35=0,"",IF(BW35=0,"",(BW35/P35)))</f>
        <v>0.30769230769231</v>
      </c>
      <c r="BY35" s="126">
        <v>2</v>
      </c>
      <c r="BZ35" s="127">
        <f>IFERROR(BY35/BW35,"-")</f>
        <v>0.5</v>
      </c>
      <c r="CA35" s="128">
        <v>55000</v>
      </c>
      <c r="CB35" s="129">
        <f>IFERROR(CA35/BW35,"-")</f>
        <v>13750</v>
      </c>
      <c r="CC35" s="130"/>
      <c r="CD35" s="130">
        <v>1</v>
      </c>
      <c r="CE35" s="130">
        <v>1</v>
      </c>
      <c r="CF35" s="131">
        <v>1</v>
      </c>
      <c r="CG35" s="132">
        <f>IF(P35=0,"",IF(CF35=0,"",(CF35/P35)))</f>
        <v>0.076923076923077</v>
      </c>
      <c r="CH35" s="133">
        <v>1</v>
      </c>
      <c r="CI35" s="134">
        <f>IFERROR(CH35/CF35,"-")</f>
        <v>1</v>
      </c>
      <c r="CJ35" s="135">
        <v>359400</v>
      </c>
      <c r="CK35" s="136">
        <f>IFERROR(CJ35/CF35,"-")</f>
        <v>359400</v>
      </c>
      <c r="CL35" s="137"/>
      <c r="CM35" s="137"/>
      <c r="CN35" s="137">
        <v>1</v>
      </c>
      <c r="CO35" s="138">
        <v>4</v>
      </c>
      <c r="CP35" s="139">
        <v>420400</v>
      </c>
      <c r="CQ35" s="139">
        <v>359400</v>
      </c>
      <c r="CR35" s="139"/>
      <c r="CS35" s="140" t="str">
        <f>IF(AND(CQ35=0,CR35=0),"",IF(AND(CQ35&lt;=100000,CR35&lt;=100000),"",IF(CQ35/CP35&gt;0.7,"男高",IF(CR35/CP35&gt;0.7,"女高",""))))</f>
        <v>男高</v>
      </c>
    </row>
    <row r="36" spans="1:98">
      <c r="A36" s="78">
        <f>AB36</f>
        <v>4.965641025641</v>
      </c>
      <c r="B36" s="189" t="s">
        <v>150</v>
      </c>
      <c r="C36" s="189"/>
      <c r="D36" s="189" t="s">
        <v>151</v>
      </c>
      <c r="E36" s="189" t="s">
        <v>152</v>
      </c>
      <c r="F36" s="189" t="s">
        <v>65</v>
      </c>
      <c r="G36" s="88" t="s">
        <v>122</v>
      </c>
      <c r="H36" s="88" t="s">
        <v>153</v>
      </c>
      <c r="I36" s="88" t="s">
        <v>154</v>
      </c>
      <c r="J36" s="180">
        <v>390000</v>
      </c>
      <c r="K36" s="79">
        <v>14</v>
      </c>
      <c r="L36" s="79">
        <v>0</v>
      </c>
      <c r="M36" s="79">
        <v>50</v>
      </c>
      <c r="N36" s="89">
        <v>3</v>
      </c>
      <c r="O36" s="90">
        <v>0</v>
      </c>
      <c r="P36" s="91">
        <f>N36+O36</f>
        <v>3</v>
      </c>
      <c r="Q36" s="80">
        <f>IFERROR(P36/M36,"-")</f>
        <v>0.06</v>
      </c>
      <c r="R36" s="79">
        <v>0</v>
      </c>
      <c r="S36" s="79">
        <v>2</v>
      </c>
      <c r="T36" s="80">
        <f>IFERROR(R36/(P36),"-")</f>
        <v>0</v>
      </c>
      <c r="U36" s="186">
        <f>IFERROR(J36/SUM(N36:O39),"-")</f>
        <v>11142.857142857</v>
      </c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>
        <f>SUM(X36:X39)-SUM(J36:J39)</f>
        <v>1546600</v>
      </c>
      <c r="AB36" s="83">
        <f>SUM(X36:X39)/SUM(J36:J39)</f>
        <v>4.965641025641</v>
      </c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0.66666666666667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1</v>
      </c>
      <c r="BO36" s="118">
        <f>IF(P36=0,"",IF(BN36=0,"",(BN36/P36)))</f>
        <v>0.33333333333333</v>
      </c>
      <c r="BP36" s="119"/>
      <c r="BQ36" s="120">
        <f>IFERROR(BP36/BN36,"-")</f>
        <v>0</v>
      </c>
      <c r="BR36" s="121"/>
      <c r="BS36" s="122">
        <f>IFERROR(BR36/BN36,"-")</f>
        <v>0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/>
      <c r="B37" s="189" t="s">
        <v>155</v>
      </c>
      <c r="C37" s="189"/>
      <c r="D37" s="189" t="s">
        <v>156</v>
      </c>
      <c r="E37" s="189" t="s">
        <v>64</v>
      </c>
      <c r="F37" s="189" t="s">
        <v>65</v>
      </c>
      <c r="G37" s="88" t="s">
        <v>122</v>
      </c>
      <c r="H37" s="88" t="s">
        <v>157</v>
      </c>
      <c r="I37" s="88"/>
      <c r="J37" s="180"/>
      <c r="K37" s="79">
        <v>25</v>
      </c>
      <c r="L37" s="79">
        <v>0</v>
      </c>
      <c r="M37" s="79">
        <v>110</v>
      </c>
      <c r="N37" s="89">
        <v>9</v>
      </c>
      <c r="O37" s="90">
        <v>0</v>
      </c>
      <c r="P37" s="91">
        <f>N37+O37</f>
        <v>9</v>
      </c>
      <c r="Q37" s="80">
        <f>IFERROR(P37/M37,"-")</f>
        <v>0.081818181818182</v>
      </c>
      <c r="R37" s="79">
        <v>2</v>
      </c>
      <c r="S37" s="79">
        <v>2</v>
      </c>
      <c r="T37" s="80">
        <f>IFERROR(R37/(P37),"-")</f>
        <v>0.22222222222222</v>
      </c>
      <c r="U37" s="186"/>
      <c r="V37" s="82">
        <v>2</v>
      </c>
      <c r="W37" s="80">
        <f>IF(P37=0,"-",V37/P37)</f>
        <v>0.22222222222222</v>
      </c>
      <c r="X37" s="185">
        <v>994600</v>
      </c>
      <c r="Y37" s="186">
        <f>IFERROR(X37/P37,"-")</f>
        <v>110511.11111111</v>
      </c>
      <c r="Z37" s="186">
        <f>IFERROR(X37/V37,"-")</f>
        <v>497300</v>
      </c>
      <c r="AA37" s="180"/>
      <c r="AB37" s="83"/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3</v>
      </c>
      <c r="BF37" s="111">
        <f>IF(P37=0,"",IF(BE37=0,"",(BE37/P37)))</f>
        <v>0.33333333333333</v>
      </c>
      <c r="BG37" s="110">
        <v>1</v>
      </c>
      <c r="BH37" s="112">
        <f>IFERROR(BG37/BE37,"-")</f>
        <v>0.33333333333333</v>
      </c>
      <c r="BI37" s="113">
        <v>37600</v>
      </c>
      <c r="BJ37" s="114">
        <f>IFERROR(BI37/BE37,"-")</f>
        <v>12533.333333333</v>
      </c>
      <c r="BK37" s="115"/>
      <c r="BL37" s="115"/>
      <c r="BM37" s="115">
        <v>1</v>
      </c>
      <c r="BN37" s="117">
        <v>1</v>
      </c>
      <c r="BO37" s="118">
        <f>IF(P37=0,"",IF(BN37=0,"",(BN37/P37)))</f>
        <v>0.11111111111111</v>
      </c>
      <c r="BP37" s="119">
        <v>1</v>
      </c>
      <c r="BQ37" s="120">
        <f>IFERROR(BP37/BN37,"-")</f>
        <v>1</v>
      </c>
      <c r="BR37" s="121">
        <v>962000</v>
      </c>
      <c r="BS37" s="122">
        <f>IFERROR(BR37/BN37,"-")</f>
        <v>962000</v>
      </c>
      <c r="BT37" s="123"/>
      <c r="BU37" s="123"/>
      <c r="BV37" s="123">
        <v>1</v>
      </c>
      <c r="BW37" s="124">
        <v>5</v>
      </c>
      <c r="BX37" s="125">
        <f>IF(P37=0,"",IF(BW37=0,"",(BW37/P37)))</f>
        <v>0.55555555555556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2</v>
      </c>
      <c r="CP37" s="139">
        <v>994600</v>
      </c>
      <c r="CQ37" s="139">
        <v>962000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/>
      <c r="B38" s="189" t="s">
        <v>158</v>
      </c>
      <c r="C38" s="189"/>
      <c r="D38" s="189" t="s">
        <v>159</v>
      </c>
      <c r="E38" s="189" t="s">
        <v>84</v>
      </c>
      <c r="F38" s="189" t="s">
        <v>65</v>
      </c>
      <c r="G38" s="88" t="s">
        <v>122</v>
      </c>
      <c r="H38" s="88" t="s">
        <v>160</v>
      </c>
      <c r="I38" s="88"/>
      <c r="J38" s="180"/>
      <c r="K38" s="79">
        <v>10</v>
      </c>
      <c r="L38" s="79">
        <v>0</v>
      </c>
      <c r="M38" s="79">
        <v>33</v>
      </c>
      <c r="N38" s="89">
        <v>2</v>
      </c>
      <c r="O38" s="90">
        <v>0</v>
      </c>
      <c r="P38" s="91">
        <f>N38+O38</f>
        <v>2</v>
      </c>
      <c r="Q38" s="80">
        <f>IFERROR(P38/M38,"-")</f>
        <v>0.060606060606061</v>
      </c>
      <c r="R38" s="79">
        <v>0</v>
      </c>
      <c r="S38" s="79">
        <v>1</v>
      </c>
      <c r="T38" s="80">
        <f>IFERROR(R38/(P38),"-")</f>
        <v>0</v>
      </c>
      <c r="U38" s="186"/>
      <c r="V38" s="82">
        <v>0</v>
      </c>
      <c r="W38" s="80">
        <f>IF(P38=0,"-",V38/P38)</f>
        <v>0</v>
      </c>
      <c r="X38" s="185">
        <v>0</v>
      </c>
      <c r="Y38" s="186">
        <f>IFERROR(X38/P38,"-")</f>
        <v>0</v>
      </c>
      <c r="Z38" s="186" t="str">
        <f>IFERROR(X38/V38,"-")</f>
        <v>-</v>
      </c>
      <c r="AA38" s="18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2</v>
      </c>
      <c r="BO38" s="118">
        <f>IF(P38=0,"",IF(BN38=0,"",(BN38/P38)))</f>
        <v>1</v>
      </c>
      <c r="BP38" s="119"/>
      <c r="BQ38" s="120">
        <f>IFERROR(BP38/BN38,"-")</f>
        <v>0</v>
      </c>
      <c r="BR38" s="121"/>
      <c r="BS38" s="122">
        <f>IFERROR(BR38/BN38,"-")</f>
        <v>0</v>
      </c>
      <c r="BT38" s="123"/>
      <c r="BU38" s="123"/>
      <c r="BV38" s="123"/>
      <c r="BW38" s="124"/>
      <c r="BX38" s="125">
        <f>IF(P38=0,"",IF(BW38=0,"",(BW38/P38)))</f>
        <v>0</v>
      </c>
      <c r="BY38" s="126"/>
      <c r="BZ38" s="127" t="str">
        <f>IFERROR(BY38/BW38,"-")</f>
        <v>-</v>
      </c>
      <c r="CA38" s="128"/>
      <c r="CB38" s="129" t="str">
        <f>IFERROR(CA38/BW38,"-")</f>
        <v>-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0</v>
      </c>
      <c r="CP38" s="139">
        <v>0</v>
      </c>
      <c r="CQ38" s="139"/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161</v>
      </c>
      <c r="C39" s="189"/>
      <c r="D39" s="189" t="s">
        <v>149</v>
      </c>
      <c r="E39" s="189" t="s">
        <v>149</v>
      </c>
      <c r="F39" s="189" t="s">
        <v>80</v>
      </c>
      <c r="G39" s="88"/>
      <c r="H39" s="88"/>
      <c r="I39" s="88"/>
      <c r="J39" s="180"/>
      <c r="K39" s="79">
        <v>142</v>
      </c>
      <c r="L39" s="79">
        <v>83</v>
      </c>
      <c r="M39" s="79">
        <v>84</v>
      </c>
      <c r="N39" s="89">
        <v>21</v>
      </c>
      <c r="O39" s="90">
        <v>0</v>
      </c>
      <c r="P39" s="91">
        <f>N39+O39</f>
        <v>21</v>
      </c>
      <c r="Q39" s="80">
        <f>IFERROR(P39/M39,"-")</f>
        <v>0.25</v>
      </c>
      <c r="R39" s="79">
        <v>5</v>
      </c>
      <c r="S39" s="79">
        <v>3</v>
      </c>
      <c r="T39" s="80">
        <f>IFERROR(R39/(P39),"-")</f>
        <v>0.23809523809524</v>
      </c>
      <c r="U39" s="186"/>
      <c r="V39" s="82">
        <v>7</v>
      </c>
      <c r="W39" s="80">
        <f>IF(P39=0,"-",V39/P39)</f>
        <v>0.33333333333333</v>
      </c>
      <c r="X39" s="185">
        <v>942000</v>
      </c>
      <c r="Y39" s="186">
        <f>IFERROR(X39/P39,"-")</f>
        <v>44857.142857143</v>
      </c>
      <c r="Z39" s="186">
        <f>IFERROR(X39/V39,"-")</f>
        <v>134571.42857143</v>
      </c>
      <c r="AA39" s="180"/>
      <c r="AB39" s="83"/>
      <c r="AC39" s="77"/>
      <c r="AD39" s="92">
        <v>2</v>
      </c>
      <c r="AE39" s="93">
        <f>IF(P39=0,"",IF(AD39=0,"",(AD39/P39)))</f>
        <v>0.095238095238095</v>
      </c>
      <c r="AF39" s="92"/>
      <c r="AG39" s="94">
        <f>IFERROR(AF39/AD39,"-")</f>
        <v>0</v>
      </c>
      <c r="AH39" s="95"/>
      <c r="AI39" s="96">
        <f>IFERROR(AH39/AD39,"-")</f>
        <v>0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0.047619047619048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3</v>
      </c>
      <c r="BF39" s="111">
        <f>IF(P39=0,"",IF(BE39=0,"",(BE39/P39)))</f>
        <v>0.14285714285714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5</v>
      </c>
      <c r="BO39" s="118">
        <f>IF(P39=0,"",IF(BN39=0,"",(BN39/P39)))</f>
        <v>0.23809523809524</v>
      </c>
      <c r="BP39" s="119">
        <v>2</v>
      </c>
      <c r="BQ39" s="120">
        <f>IFERROR(BP39/BN39,"-")</f>
        <v>0.4</v>
      </c>
      <c r="BR39" s="121">
        <v>84000</v>
      </c>
      <c r="BS39" s="122">
        <f>IFERROR(BR39/BN39,"-")</f>
        <v>16800</v>
      </c>
      <c r="BT39" s="123"/>
      <c r="BU39" s="123">
        <v>1</v>
      </c>
      <c r="BV39" s="123">
        <v>1</v>
      </c>
      <c r="BW39" s="124">
        <v>7</v>
      </c>
      <c r="BX39" s="125">
        <f>IF(P39=0,"",IF(BW39=0,"",(BW39/P39)))</f>
        <v>0.33333333333333</v>
      </c>
      <c r="BY39" s="126">
        <v>4</v>
      </c>
      <c r="BZ39" s="127">
        <f>IFERROR(BY39/BW39,"-")</f>
        <v>0.57142857142857</v>
      </c>
      <c r="CA39" s="128">
        <v>770000</v>
      </c>
      <c r="CB39" s="129">
        <f>IFERROR(CA39/BW39,"-")</f>
        <v>110000</v>
      </c>
      <c r="CC39" s="130">
        <v>1</v>
      </c>
      <c r="CD39" s="130"/>
      <c r="CE39" s="130">
        <v>3</v>
      </c>
      <c r="CF39" s="131">
        <v>3</v>
      </c>
      <c r="CG39" s="132">
        <f>IF(P39=0,"",IF(CF39=0,"",(CF39/P39)))</f>
        <v>0.14285714285714</v>
      </c>
      <c r="CH39" s="133">
        <v>1</v>
      </c>
      <c r="CI39" s="134">
        <f>IFERROR(CH39/CF39,"-")</f>
        <v>0.33333333333333</v>
      </c>
      <c r="CJ39" s="135">
        <v>88000</v>
      </c>
      <c r="CK39" s="136">
        <f>IFERROR(CJ39/CF39,"-")</f>
        <v>29333.333333333</v>
      </c>
      <c r="CL39" s="137"/>
      <c r="CM39" s="137"/>
      <c r="CN39" s="137">
        <v>1</v>
      </c>
      <c r="CO39" s="138">
        <v>7</v>
      </c>
      <c r="CP39" s="139">
        <v>942000</v>
      </c>
      <c r="CQ39" s="139">
        <v>484000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0.77083333333333</v>
      </c>
      <c r="B40" s="189" t="s">
        <v>162</v>
      </c>
      <c r="C40" s="189"/>
      <c r="D40" s="189" t="s">
        <v>89</v>
      </c>
      <c r="E40" s="189" t="s">
        <v>96</v>
      </c>
      <c r="F40" s="189" t="s">
        <v>65</v>
      </c>
      <c r="G40" s="88" t="s">
        <v>66</v>
      </c>
      <c r="H40" s="88" t="s">
        <v>92</v>
      </c>
      <c r="I40" s="190" t="s">
        <v>104</v>
      </c>
      <c r="J40" s="180">
        <v>144000</v>
      </c>
      <c r="K40" s="79">
        <v>19</v>
      </c>
      <c r="L40" s="79">
        <v>0</v>
      </c>
      <c r="M40" s="79">
        <v>73</v>
      </c>
      <c r="N40" s="89">
        <v>8</v>
      </c>
      <c r="O40" s="90">
        <v>0</v>
      </c>
      <c r="P40" s="91">
        <f>N40+O40</f>
        <v>8</v>
      </c>
      <c r="Q40" s="80">
        <f>IFERROR(P40/M40,"-")</f>
        <v>0.10958904109589</v>
      </c>
      <c r="R40" s="79">
        <v>0</v>
      </c>
      <c r="S40" s="79">
        <v>6</v>
      </c>
      <c r="T40" s="80">
        <f>IFERROR(R40/(P40),"-")</f>
        <v>0</v>
      </c>
      <c r="U40" s="186">
        <f>IFERROR(J40/SUM(N40:O41),"-")</f>
        <v>13090.909090909</v>
      </c>
      <c r="V40" s="82">
        <v>1</v>
      </c>
      <c r="W40" s="80">
        <f>IF(P40=0,"-",V40/P40)</f>
        <v>0.125</v>
      </c>
      <c r="X40" s="185">
        <v>86000</v>
      </c>
      <c r="Y40" s="186">
        <f>IFERROR(X40/P40,"-")</f>
        <v>10750</v>
      </c>
      <c r="Z40" s="186">
        <f>IFERROR(X40/V40,"-")</f>
        <v>86000</v>
      </c>
      <c r="AA40" s="180">
        <f>SUM(X40:X41)-SUM(J40:J41)</f>
        <v>-33000</v>
      </c>
      <c r="AB40" s="83">
        <f>SUM(X40:X41)/SUM(J40:J41)</f>
        <v>0.77083333333333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2</v>
      </c>
      <c r="BF40" s="111">
        <f>IF(P40=0,"",IF(BE40=0,"",(BE40/P40)))</f>
        <v>0.25</v>
      </c>
      <c r="BG40" s="110"/>
      <c r="BH40" s="112">
        <f>IFERROR(BG40/BE40,"-")</f>
        <v>0</v>
      </c>
      <c r="BI40" s="113"/>
      <c r="BJ40" s="114">
        <f>IFERROR(BI40/BE40,"-")</f>
        <v>0</v>
      </c>
      <c r="BK40" s="115"/>
      <c r="BL40" s="115"/>
      <c r="BM40" s="115"/>
      <c r="BN40" s="117">
        <v>3</v>
      </c>
      <c r="BO40" s="118">
        <f>IF(P40=0,"",IF(BN40=0,"",(BN40/P40)))</f>
        <v>0.375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3</v>
      </c>
      <c r="BX40" s="125">
        <f>IF(P40=0,"",IF(BW40=0,"",(BW40/P40)))</f>
        <v>0.375</v>
      </c>
      <c r="BY40" s="126">
        <v>1</v>
      </c>
      <c r="BZ40" s="127">
        <f>IFERROR(BY40/BW40,"-")</f>
        <v>0.33333333333333</v>
      </c>
      <c r="CA40" s="128">
        <v>86000</v>
      </c>
      <c r="CB40" s="129">
        <f>IFERROR(CA40/BW40,"-")</f>
        <v>28666.666666667</v>
      </c>
      <c r="CC40" s="130"/>
      <c r="CD40" s="130"/>
      <c r="CE40" s="130">
        <v>1</v>
      </c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86000</v>
      </c>
      <c r="CQ40" s="139">
        <v>86000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163</v>
      </c>
      <c r="C41" s="189"/>
      <c r="D41" s="189" t="s">
        <v>89</v>
      </c>
      <c r="E41" s="189" t="s">
        <v>96</v>
      </c>
      <c r="F41" s="189" t="s">
        <v>80</v>
      </c>
      <c r="G41" s="88"/>
      <c r="H41" s="88"/>
      <c r="I41" s="88"/>
      <c r="J41" s="180"/>
      <c r="K41" s="79">
        <v>20</v>
      </c>
      <c r="L41" s="79">
        <v>20</v>
      </c>
      <c r="M41" s="79">
        <v>4</v>
      </c>
      <c r="N41" s="89">
        <v>3</v>
      </c>
      <c r="O41" s="90">
        <v>0</v>
      </c>
      <c r="P41" s="91">
        <f>N41+O41</f>
        <v>3</v>
      </c>
      <c r="Q41" s="80">
        <f>IFERROR(P41/M41,"-")</f>
        <v>0.75</v>
      </c>
      <c r="R41" s="79">
        <v>1</v>
      </c>
      <c r="S41" s="79">
        <v>0</v>
      </c>
      <c r="T41" s="80">
        <f>IFERROR(R41/(P41),"-")</f>
        <v>0.33333333333333</v>
      </c>
      <c r="U41" s="186"/>
      <c r="V41" s="82">
        <v>1</v>
      </c>
      <c r="W41" s="80">
        <f>IF(P41=0,"-",V41/P41)</f>
        <v>0.33333333333333</v>
      </c>
      <c r="X41" s="185">
        <v>25000</v>
      </c>
      <c r="Y41" s="186">
        <f>IFERROR(X41/P41,"-")</f>
        <v>8333.3333333333</v>
      </c>
      <c r="Z41" s="186">
        <f>IFERROR(X41/V41,"-")</f>
        <v>25000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/>
      <c r="AW41" s="105">
        <f>IF(P41=0,"",IF(AV41=0,"",(AV41/P41)))</f>
        <v>0</v>
      </c>
      <c r="AX41" s="104"/>
      <c r="AY41" s="106" t="str">
        <f>IFERROR(AX41/AV41,"-")</f>
        <v>-</v>
      </c>
      <c r="AZ41" s="107"/>
      <c r="BA41" s="108" t="str">
        <f>IFERROR(AZ41/AV41,"-")</f>
        <v>-</v>
      </c>
      <c r="BB41" s="109"/>
      <c r="BC41" s="109"/>
      <c r="BD41" s="109"/>
      <c r="BE41" s="110">
        <v>1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0.33333333333333</v>
      </c>
      <c r="BP41" s="119">
        <v>1</v>
      </c>
      <c r="BQ41" s="120">
        <f>IFERROR(BP41/BN41,"-")</f>
        <v>1</v>
      </c>
      <c r="BR41" s="121">
        <v>25000</v>
      </c>
      <c r="BS41" s="122">
        <f>IFERROR(BR41/BN41,"-")</f>
        <v>25000</v>
      </c>
      <c r="BT41" s="123"/>
      <c r="BU41" s="123"/>
      <c r="BV41" s="123">
        <v>1</v>
      </c>
      <c r="BW41" s="124">
        <v>1</v>
      </c>
      <c r="BX41" s="125">
        <f>IF(P41=0,"",IF(BW41=0,"",(BW41/P41)))</f>
        <v>0.33333333333333</v>
      </c>
      <c r="BY41" s="126"/>
      <c r="BZ41" s="127">
        <f>IFERROR(BY41/BW41,"-")</f>
        <v>0</v>
      </c>
      <c r="CA41" s="128"/>
      <c r="CB41" s="129">
        <f>IFERROR(CA41/BW41,"-")</f>
        <v>0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25000</v>
      </c>
      <c r="CQ41" s="139">
        <v>25000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>
        <f>AB42</f>
        <v>0.0625</v>
      </c>
      <c r="B42" s="189" t="s">
        <v>164</v>
      </c>
      <c r="C42" s="189"/>
      <c r="D42" s="189" t="s">
        <v>63</v>
      </c>
      <c r="E42" s="189" t="s">
        <v>64</v>
      </c>
      <c r="F42" s="189" t="s">
        <v>65</v>
      </c>
      <c r="G42" s="88" t="s">
        <v>66</v>
      </c>
      <c r="H42" s="88" t="s">
        <v>92</v>
      </c>
      <c r="I42" s="190" t="s">
        <v>165</v>
      </c>
      <c r="J42" s="180">
        <v>144000</v>
      </c>
      <c r="K42" s="79">
        <v>12</v>
      </c>
      <c r="L42" s="79">
        <v>0</v>
      </c>
      <c r="M42" s="79">
        <v>46</v>
      </c>
      <c r="N42" s="89">
        <v>5</v>
      </c>
      <c r="O42" s="90">
        <v>0</v>
      </c>
      <c r="P42" s="91">
        <f>N42+O42</f>
        <v>5</v>
      </c>
      <c r="Q42" s="80">
        <f>IFERROR(P42/M42,"-")</f>
        <v>0.10869565217391</v>
      </c>
      <c r="R42" s="79">
        <v>0</v>
      </c>
      <c r="S42" s="79">
        <v>3</v>
      </c>
      <c r="T42" s="80">
        <f>IFERROR(R42/(P42),"-")</f>
        <v>0</v>
      </c>
      <c r="U42" s="186">
        <f>IFERROR(J42/SUM(N42:O43),"-")</f>
        <v>14400</v>
      </c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>
        <f>SUM(X42:X43)-SUM(J42:J43)</f>
        <v>-135000</v>
      </c>
      <c r="AB42" s="83">
        <f>SUM(X42:X43)/SUM(J42:J43)</f>
        <v>0.0625</v>
      </c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>
        <v>2</v>
      </c>
      <c r="BF42" s="111">
        <f>IF(P42=0,"",IF(BE42=0,"",(BE42/P42)))</f>
        <v>0.4</v>
      </c>
      <c r="BG42" s="110"/>
      <c r="BH42" s="112">
        <f>IFERROR(BG42/BE42,"-")</f>
        <v>0</v>
      </c>
      <c r="BI42" s="113"/>
      <c r="BJ42" s="114">
        <f>IFERROR(BI42/BE42,"-")</f>
        <v>0</v>
      </c>
      <c r="BK42" s="115"/>
      <c r="BL42" s="115"/>
      <c r="BM42" s="115"/>
      <c r="BN42" s="117">
        <v>3</v>
      </c>
      <c r="BO42" s="118">
        <f>IF(P42=0,"",IF(BN42=0,"",(BN42/P42)))</f>
        <v>0.6</v>
      </c>
      <c r="BP42" s="119"/>
      <c r="BQ42" s="120">
        <f>IFERROR(BP42/BN42,"-")</f>
        <v>0</v>
      </c>
      <c r="BR42" s="121"/>
      <c r="BS42" s="122">
        <f>IFERROR(BR42/BN42,"-")</f>
        <v>0</v>
      </c>
      <c r="BT42" s="123"/>
      <c r="BU42" s="123"/>
      <c r="BV42" s="123"/>
      <c r="BW42" s="124"/>
      <c r="BX42" s="125">
        <f>IF(P42=0,"",IF(BW42=0,"",(BW42/P42)))</f>
        <v>0</v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166</v>
      </c>
      <c r="C43" s="189"/>
      <c r="D43" s="189" t="s">
        <v>63</v>
      </c>
      <c r="E43" s="189" t="s">
        <v>64</v>
      </c>
      <c r="F43" s="189" t="s">
        <v>80</v>
      </c>
      <c r="G43" s="88"/>
      <c r="H43" s="88"/>
      <c r="I43" s="88"/>
      <c r="J43" s="180"/>
      <c r="K43" s="79">
        <v>32</v>
      </c>
      <c r="L43" s="79">
        <v>24</v>
      </c>
      <c r="M43" s="79">
        <v>9</v>
      </c>
      <c r="N43" s="89">
        <v>5</v>
      </c>
      <c r="O43" s="90">
        <v>0</v>
      </c>
      <c r="P43" s="91">
        <f>N43+O43</f>
        <v>5</v>
      </c>
      <c r="Q43" s="80">
        <f>IFERROR(P43/M43,"-")</f>
        <v>0.55555555555556</v>
      </c>
      <c r="R43" s="79">
        <v>1</v>
      </c>
      <c r="S43" s="79">
        <v>1</v>
      </c>
      <c r="T43" s="80">
        <f>IFERROR(R43/(P43),"-")</f>
        <v>0.2</v>
      </c>
      <c r="U43" s="186"/>
      <c r="V43" s="82">
        <v>2</v>
      </c>
      <c r="W43" s="80">
        <f>IF(P43=0,"-",V43/P43)</f>
        <v>0.4</v>
      </c>
      <c r="X43" s="185">
        <v>9000</v>
      </c>
      <c r="Y43" s="186">
        <f>IFERROR(X43/P43,"-")</f>
        <v>1800</v>
      </c>
      <c r="Z43" s="186">
        <f>IFERROR(X43/V43,"-")</f>
        <v>4500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0.2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1</v>
      </c>
      <c r="BF43" s="111">
        <f>IF(P43=0,"",IF(BE43=0,"",(BE43/P43)))</f>
        <v>0.2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1</v>
      </c>
      <c r="BO43" s="118">
        <f>IF(P43=0,"",IF(BN43=0,"",(BN43/P43)))</f>
        <v>0.2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>
        <v>2</v>
      </c>
      <c r="CG43" s="132">
        <f>IF(P43=0,"",IF(CF43=0,"",(CF43/P43)))</f>
        <v>0.4</v>
      </c>
      <c r="CH43" s="133">
        <v>2</v>
      </c>
      <c r="CI43" s="134">
        <f>IFERROR(CH43/CF43,"-")</f>
        <v>1</v>
      </c>
      <c r="CJ43" s="135">
        <v>9000</v>
      </c>
      <c r="CK43" s="136">
        <f>IFERROR(CJ43/CF43,"-")</f>
        <v>4500</v>
      </c>
      <c r="CL43" s="137">
        <v>1</v>
      </c>
      <c r="CM43" s="137">
        <v>1</v>
      </c>
      <c r="CN43" s="137"/>
      <c r="CO43" s="138">
        <v>2</v>
      </c>
      <c r="CP43" s="139">
        <v>9000</v>
      </c>
      <c r="CQ43" s="139">
        <v>8000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>
        <f>AB44</f>
        <v>0.27777777777778</v>
      </c>
      <c r="B44" s="189" t="s">
        <v>167</v>
      </c>
      <c r="C44" s="189"/>
      <c r="D44" s="189" t="s">
        <v>89</v>
      </c>
      <c r="E44" s="189" t="s">
        <v>90</v>
      </c>
      <c r="F44" s="189" t="s">
        <v>65</v>
      </c>
      <c r="G44" s="88" t="s">
        <v>70</v>
      </c>
      <c r="H44" s="88" t="s">
        <v>92</v>
      </c>
      <c r="I44" s="190" t="s">
        <v>165</v>
      </c>
      <c r="J44" s="180">
        <v>180000</v>
      </c>
      <c r="K44" s="79">
        <v>9</v>
      </c>
      <c r="L44" s="79">
        <v>0</v>
      </c>
      <c r="M44" s="79">
        <v>55</v>
      </c>
      <c r="N44" s="89">
        <v>6</v>
      </c>
      <c r="O44" s="90">
        <v>0</v>
      </c>
      <c r="P44" s="91">
        <f>N44+O44</f>
        <v>6</v>
      </c>
      <c r="Q44" s="80">
        <f>IFERROR(P44/M44,"-")</f>
        <v>0.10909090909091</v>
      </c>
      <c r="R44" s="79">
        <v>0</v>
      </c>
      <c r="S44" s="79">
        <v>3</v>
      </c>
      <c r="T44" s="80">
        <f>IFERROR(R44/(P44),"-")</f>
        <v>0</v>
      </c>
      <c r="U44" s="186">
        <f>IFERROR(J44/SUM(N44:O45),"-")</f>
        <v>20000</v>
      </c>
      <c r="V44" s="82">
        <v>2</v>
      </c>
      <c r="W44" s="80">
        <f>IF(P44=0,"-",V44/P44)</f>
        <v>0.33333333333333</v>
      </c>
      <c r="X44" s="185">
        <v>50000</v>
      </c>
      <c r="Y44" s="186">
        <f>IFERROR(X44/P44,"-")</f>
        <v>8333.3333333333</v>
      </c>
      <c r="Z44" s="186">
        <f>IFERROR(X44/V44,"-")</f>
        <v>25000</v>
      </c>
      <c r="AA44" s="180">
        <f>SUM(X44:X45)-SUM(J44:J45)</f>
        <v>-130000</v>
      </c>
      <c r="AB44" s="83">
        <f>SUM(X44:X45)/SUM(J44:J45)</f>
        <v>0.27777777777778</v>
      </c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>
        <v>1</v>
      </c>
      <c r="AW44" s="105">
        <f>IF(P44=0,"",IF(AV44=0,"",(AV44/P44)))</f>
        <v>0.16666666666667</v>
      </c>
      <c r="AX44" s="104"/>
      <c r="AY44" s="106">
        <f>IFERROR(AX44/AV44,"-")</f>
        <v>0</v>
      </c>
      <c r="AZ44" s="107"/>
      <c r="BA44" s="108">
        <f>IFERROR(AZ44/AV44,"-")</f>
        <v>0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2</v>
      </c>
      <c r="BO44" s="118">
        <f>IF(P44=0,"",IF(BN44=0,"",(BN44/P44)))</f>
        <v>0.33333333333333</v>
      </c>
      <c r="BP44" s="119">
        <v>2</v>
      </c>
      <c r="BQ44" s="120">
        <f>IFERROR(BP44/BN44,"-")</f>
        <v>1</v>
      </c>
      <c r="BR44" s="121">
        <v>50000</v>
      </c>
      <c r="BS44" s="122">
        <f>IFERROR(BR44/BN44,"-")</f>
        <v>25000</v>
      </c>
      <c r="BT44" s="123"/>
      <c r="BU44" s="123">
        <v>2</v>
      </c>
      <c r="BV44" s="123"/>
      <c r="BW44" s="124">
        <v>2</v>
      </c>
      <c r="BX44" s="125">
        <f>IF(P44=0,"",IF(BW44=0,"",(BW44/P44)))</f>
        <v>0.33333333333333</v>
      </c>
      <c r="BY44" s="126"/>
      <c r="BZ44" s="127">
        <f>IFERROR(BY44/BW44,"-")</f>
        <v>0</v>
      </c>
      <c r="CA44" s="128"/>
      <c r="CB44" s="129">
        <f>IFERROR(CA44/BW44,"-")</f>
        <v>0</v>
      </c>
      <c r="CC44" s="130"/>
      <c r="CD44" s="130"/>
      <c r="CE44" s="130"/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2</v>
      </c>
      <c r="CP44" s="139">
        <v>50000</v>
      </c>
      <c r="CQ44" s="139">
        <v>35000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/>
      <c r="B45" s="189" t="s">
        <v>168</v>
      </c>
      <c r="C45" s="189"/>
      <c r="D45" s="189" t="s">
        <v>89</v>
      </c>
      <c r="E45" s="189" t="s">
        <v>90</v>
      </c>
      <c r="F45" s="189" t="s">
        <v>80</v>
      </c>
      <c r="G45" s="88"/>
      <c r="H45" s="88"/>
      <c r="I45" s="88"/>
      <c r="J45" s="180"/>
      <c r="K45" s="79">
        <v>96</v>
      </c>
      <c r="L45" s="79">
        <v>31</v>
      </c>
      <c r="M45" s="79">
        <v>6</v>
      </c>
      <c r="N45" s="89">
        <v>3</v>
      </c>
      <c r="O45" s="90">
        <v>0</v>
      </c>
      <c r="P45" s="91">
        <f>N45+O45</f>
        <v>3</v>
      </c>
      <c r="Q45" s="80">
        <f>IFERROR(P45/M45,"-")</f>
        <v>0.5</v>
      </c>
      <c r="R45" s="79">
        <v>0</v>
      </c>
      <c r="S45" s="79">
        <v>1</v>
      </c>
      <c r="T45" s="80">
        <f>IFERROR(R45/(P45),"-")</f>
        <v>0</v>
      </c>
      <c r="U45" s="186"/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/>
      <c r="AB45" s="83"/>
      <c r="AC45" s="77"/>
      <c r="AD45" s="92">
        <v>2</v>
      </c>
      <c r="AE45" s="93">
        <f>IF(P45=0,"",IF(AD45=0,"",(AD45/P45)))</f>
        <v>0.66666666666667</v>
      </c>
      <c r="AF45" s="92"/>
      <c r="AG45" s="94">
        <f>IFERROR(AF45/AD45,"-")</f>
        <v>0</v>
      </c>
      <c r="AH45" s="95"/>
      <c r="AI45" s="96">
        <f>IFERROR(AH45/AD45,"-")</f>
        <v>0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>
        <f>IF(P45=0,"",IF(BE45=0,"",(BE45/P45)))</f>
        <v>0</v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>
        <v>1</v>
      </c>
      <c r="BX45" s="125">
        <f>IF(P45=0,"",IF(BW45=0,"",(BW45/P45)))</f>
        <v>0.33333333333333</v>
      </c>
      <c r="BY45" s="126"/>
      <c r="BZ45" s="127">
        <f>IFERROR(BY45/BW45,"-")</f>
        <v>0</v>
      </c>
      <c r="CA45" s="128"/>
      <c r="CB45" s="129">
        <f>IFERROR(CA45/BW45,"-")</f>
        <v>0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>
        <f>AB46</f>
        <v>0.1</v>
      </c>
      <c r="B46" s="189" t="s">
        <v>169</v>
      </c>
      <c r="C46" s="189"/>
      <c r="D46" s="189" t="s">
        <v>89</v>
      </c>
      <c r="E46" s="189" t="s">
        <v>96</v>
      </c>
      <c r="F46" s="189" t="s">
        <v>65</v>
      </c>
      <c r="G46" s="88" t="s">
        <v>70</v>
      </c>
      <c r="H46" s="88" t="s">
        <v>92</v>
      </c>
      <c r="I46" s="191" t="s">
        <v>86</v>
      </c>
      <c r="J46" s="180">
        <v>180000</v>
      </c>
      <c r="K46" s="79">
        <v>9</v>
      </c>
      <c r="L46" s="79">
        <v>0</v>
      </c>
      <c r="M46" s="79">
        <v>44</v>
      </c>
      <c r="N46" s="89">
        <v>2</v>
      </c>
      <c r="O46" s="90">
        <v>0</v>
      </c>
      <c r="P46" s="91">
        <f>N46+O46</f>
        <v>2</v>
      </c>
      <c r="Q46" s="80">
        <f>IFERROR(P46/M46,"-")</f>
        <v>0.045454545454545</v>
      </c>
      <c r="R46" s="79">
        <v>1</v>
      </c>
      <c r="S46" s="79">
        <v>1</v>
      </c>
      <c r="T46" s="80">
        <f>IFERROR(R46/(P46),"-")</f>
        <v>0.5</v>
      </c>
      <c r="U46" s="186">
        <f>IFERROR(J46/SUM(N46:O47),"-")</f>
        <v>30000</v>
      </c>
      <c r="V46" s="82">
        <v>1</v>
      </c>
      <c r="W46" s="80">
        <f>IF(P46=0,"-",V46/P46)</f>
        <v>0.5</v>
      </c>
      <c r="X46" s="185">
        <v>13000</v>
      </c>
      <c r="Y46" s="186">
        <f>IFERROR(X46/P46,"-")</f>
        <v>6500</v>
      </c>
      <c r="Z46" s="186">
        <f>IFERROR(X46/V46,"-")</f>
        <v>13000</v>
      </c>
      <c r="AA46" s="180">
        <f>SUM(X46:X47)-SUM(J46:J47)</f>
        <v>-162000</v>
      </c>
      <c r="AB46" s="83">
        <f>SUM(X46:X47)/SUM(J46:J47)</f>
        <v>0.1</v>
      </c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0.5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1</v>
      </c>
      <c r="BX46" s="125">
        <f>IF(P46=0,"",IF(BW46=0,"",(BW46/P46)))</f>
        <v>0.5</v>
      </c>
      <c r="BY46" s="126">
        <v>1</v>
      </c>
      <c r="BZ46" s="127">
        <f>IFERROR(BY46/BW46,"-")</f>
        <v>1</v>
      </c>
      <c r="CA46" s="128">
        <v>13000</v>
      </c>
      <c r="CB46" s="129">
        <f>IFERROR(CA46/BW46,"-")</f>
        <v>13000</v>
      </c>
      <c r="CC46" s="130"/>
      <c r="CD46" s="130"/>
      <c r="CE46" s="130">
        <v>1</v>
      </c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13000</v>
      </c>
      <c r="CQ46" s="139">
        <v>13000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170</v>
      </c>
      <c r="C47" s="189"/>
      <c r="D47" s="189" t="s">
        <v>89</v>
      </c>
      <c r="E47" s="189" t="s">
        <v>96</v>
      </c>
      <c r="F47" s="189" t="s">
        <v>80</v>
      </c>
      <c r="G47" s="88"/>
      <c r="H47" s="88"/>
      <c r="I47" s="88"/>
      <c r="J47" s="180"/>
      <c r="K47" s="79">
        <v>53</v>
      </c>
      <c r="L47" s="79">
        <v>24</v>
      </c>
      <c r="M47" s="79">
        <v>4</v>
      </c>
      <c r="N47" s="89">
        <v>4</v>
      </c>
      <c r="O47" s="90">
        <v>0</v>
      </c>
      <c r="P47" s="91">
        <f>N47+O47</f>
        <v>4</v>
      </c>
      <c r="Q47" s="80">
        <f>IFERROR(P47/M47,"-")</f>
        <v>1</v>
      </c>
      <c r="R47" s="79">
        <v>0</v>
      </c>
      <c r="S47" s="79">
        <v>1</v>
      </c>
      <c r="T47" s="80">
        <f>IFERROR(R47/(P47),"-")</f>
        <v>0</v>
      </c>
      <c r="U47" s="186"/>
      <c r="V47" s="82">
        <v>1</v>
      </c>
      <c r="W47" s="80">
        <f>IF(P47=0,"-",V47/P47)</f>
        <v>0.25</v>
      </c>
      <c r="X47" s="185">
        <v>5000</v>
      </c>
      <c r="Y47" s="186">
        <f>IFERROR(X47/P47,"-")</f>
        <v>1250</v>
      </c>
      <c r="Z47" s="186">
        <f>IFERROR(X47/V47,"-")</f>
        <v>5000</v>
      </c>
      <c r="AA47" s="180"/>
      <c r="AB47" s="83"/>
      <c r="AC47" s="77"/>
      <c r="AD47" s="92">
        <v>1</v>
      </c>
      <c r="AE47" s="93">
        <f>IF(P47=0,"",IF(AD47=0,"",(AD47/P47)))</f>
        <v>0.25</v>
      </c>
      <c r="AF47" s="92"/>
      <c r="AG47" s="94">
        <f>IFERROR(AF47/AD47,"-")</f>
        <v>0</v>
      </c>
      <c r="AH47" s="95"/>
      <c r="AI47" s="96">
        <f>IFERROR(AH47/AD47,"-")</f>
        <v>0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3</v>
      </c>
      <c r="BF47" s="111">
        <f>IF(P47=0,"",IF(BE47=0,"",(BE47/P47)))</f>
        <v>0.75</v>
      </c>
      <c r="BG47" s="110">
        <v>1</v>
      </c>
      <c r="BH47" s="112">
        <f>IFERROR(BG47/BE47,"-")</f>
        <v>0.33333333333333</v>
      </c>
      <c r="BI47" s="113">
        <v>5000</v>
      </c>
      <c r="BJ47" s="114">
        <f>IFERROR(BI47/BE47,"-")</f>
        <v>1666.6666666667</v>
      </c>
      <c r="BK47" s="115">
        <v>1</v>
      </c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5000</v>
      </c>
      <c r="CQ47" s="139">
        <v>5000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>
        <f>AB48</f>
        <v>1.3861111111111</v>
      </c>
      <c r="B48" s="189" t="s">
        <v>171</v>
      </c>
      <c r="C48" s="189"/>
      <c r="D48" s="189" t="s">
        <v>63</v>
      </c>
      <c r="E48" s="189" t="s">
        <v>64</v>
      </c>
      <c r="F48" s="189" t="s">
        <v>65</v>
      </c>
      <c r="G48" s="88" t="s">
        <v>114</v>
      </c>
      <c r="H48" s="88" t="s">
        <v>92</v>
      </c>
      <c r="I48" s="190" t="s">
        <v>68</v>
      </c>
      <c r="J48" s="180">
        <v>360000</v>
      </c>
      <c r="K48" s="79">
        <v>29</v>
      </c>
      <c r="L48" s="79">
        <v>0</v>
      </c>
      <c r="M48" s="79">
        <v>63</v>
      </c>
      <c r="N48" s="89">
        <v>13</v>
      </c>
      <c r="O48" s="90">
        <v>0</v>
      </c>
      <c r="P48" s="91">
        <f>N48+O48</f>
        <v>13</v>
      </c>
      <c r="Q48" s="80">
        <f>IFERROR(P48/M48,"-")</f>
        <v>0.20634920634921</v>
      </c>
      <c r="R48" s="79">
        <v>0</v>
      </c>
      <c r="S48" s="79">
        <v>11</v>
      </c>
      <c r="T48" s="80">
        <f>IFERROR(R48/(P48),"-")</f>
        <v>0</v>
      </c>
      <c r="U48" s="186">
        <f>IFERROR(J48/SUM(N48:O49),"-")</f>
        <v>17142.857142857</v>
      </c>
      <c r="V48" s="82">
        <v>2</v>
      </c>
      <c r="W48" s="80">
        <f>IF(P48=0,"-",V48/P48)</f>
        <v>0.15384615384615</v>
      </c>
      <c r="X48" s="185">
        <v>56000</v>
      </c>
      <c r="Y48" s="186">
        <f>IFERROR(X48/P48,"-")</f>
        <v>4307.6923076923</v>
      </c>
      <c r="Z48" s="186">
        <f>IFERROR(X48/V48,"-")</f>
        <v>28000</v>
      </c>
      <c r="AA48" s="180">
        <f>SUM(X48:X49)-SUM(J48:J49)</f>
        <v>139000</v>
      </c>
      <c r="AB48" s="83">
        <f>SUM(X48:X49)/SUM(J48:J49)</f>
        <v>1.3861111111111</v>
      </c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2</v>
      </c>
      <c r="AW48" s="105">
        <f>IF(P48=0,"",IF(AV48=0,"",(AV48/P48)))</f>
        <v>0.15384615384615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2</v>
      </c>
      <c r="BF48" s="111">
        <f>IF(P48=0,"",IF(BE48=0,"",(BE48/P48)))</f>
        <v>0.15384615384615</v>
      </c>
      <c r="BG48" s="110">
        <v>1</v>
      </c>
      <c r="BH48" s="112">
        <f>IFERROR(BG48/BE48,"-")</f>
        <v>0.5</v>
      </c>
      <c r="BI48" s="113">
        <v>40000</v>
      </c>
      <c r="BJ48" s="114">
        <f>IFERROR(BI48/BE48,"-")</f>
        <v>20000</v>
      </c>
      <c r="BK48" s="115"/>
      <c r="BL48" s="115"/>
      <c r="BM48" s="115">
        <v>1</v>
      </c>
      <c r="BN48" s="117">
        <v>7</v>
      </c>
      <c r="BO48" s="118">
        <f>IF(P48=0,"",IF(BN48=0,"",(BN48/P48)))</f>
        <v>0.53846153846154</v>
      </c>
      <c r="BP48" s="119">
        <v>1</v>
      </c>
      <c r="BQ48" s="120">
        <f>IFERROR(BP48/BN48,"-")</f>
        <v>0.14285714285714</v>
      </c>
      <c r="BR48" s="121">
        <v>16000</v>
      </c>
      <c r="BS48" s="122">
        <f>IFERROR(BR48/BN48,"-")</f>
        <v>2285.7142857143</v>
      </c>
      <c r="BT48" s="123"/>
      <c r="BU48" s="123"/>
      <c r="BV48" s="123">
        <v>1</v>
      </c>
      <c r="BW48" s="124">
        <v>2</v>
      </c>
      <c r="BX48" s="125">
        <f>IF(P48=0,"",IF(BW48=0,"",(BW48/P48)))</f>
        <v>0.15384615384615</v>
      </c>
      <c r="BY48" s="126"/>
      <c r="BZ48" s="127">
        <f>IFERROR(BY48/BW48,"-")</f>
        <v>0</v>
      </c>
      <c r="CA48" s="128"/>
      <c r="CB48" s="129">
        <f>IFERROR(CA48/BW48,"-")</f>
        <v>0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2</v>
      </c>
      <c r="CP48" s="139">
        <v>56000</v>
      </c>
      <c r="CQ48" s="139">
        <v>40000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172</v>
      </c>
      <c r="C49" s="189"/>
      <c r="D49" s="189" t="s">
        <v>63</v>
      </c>
      <c r="E49" s="189" t="s">
        <v>64</v>
      </c>
      <c r="F49" s="189" t="s">
        <v>80</v>
      </c>
      <c r="G49" s="88"/>
      <c r="H49" s="88"/>
      <c r="I49" s="88"/>
      <c r="J49" s="180"/>
      <c r="K49" s="79">
        <v>48</v>
      </c>
      <c r="L49" s="79">
        <v>33</v>
      </c>
      <c r="M49" s="79">
        <v>17</v>
      </c>
      <c r="N49" s="89">
        <v>8</v>
      </c>
      <c r="O49" s="90">
        <v>0</v>
      </c>
      <c r="P49" s="91">
        <f>N49+O49</f>
        <v>8</v>
      </c>
      <c r="Q49" s="80">
        <f>IFERROR(P49/M49,"-")</f>
        <v>0.47058823529412</v>
      </c>
      <c r="R49" s="79">
        <v>1</v>
      </c>
      <c r="S49" s="79">
        <v>3</v>
      </c>
      <c r="T49" s="80">
        <f>IFERROR(R49/(P49),"-")</f>
        <v>0.125</v>
      </c>
      <c r="U49" s="186"/>
      <c r="V49" s="82">
        <v>3</v>
      </c>
      <c r="W49" s="80">
        <f>IF(P49=0,"-",V49/P49)</f>
        <v>0.375</v>
      </c>
      <c r="X49" s="185">
        <v>443000</v>
      </c>
      <c r="Y49" s="186">
        <f>IFERROR(X49/P49,"-")</f>
        <v>55375</v>
      </c>
      <c r="Z49" s="186">
        <f>IFERROR(X49/V49,"-")</f>
        <v>147666.66666667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>
        <v>2</v>
      </c>
      <c r="BF49" s="111">
        <f>IF(P49=0,"",IF(BE49=0,"",(BE49/P49)))</f>
        <v>0.25</v>
      </c>
      <c r="BG49" s="110"/>
      <c r="BH49" s="112">
        <f>IFERROR(BG49/BE49,"-")</f>
        <v>0</v>
      </c>
      <c r="BI49" s="113"/>
      <c r="BJ49" s="114">
        <f>IFERROR(BI49/BE49,"-")</f>
        <v>0</v>
      </c>
      <c r="BK49" s="115"/>
      <c r="BL49" s="115"/>
      <c r="BM49" s="115"/>
      <c r="BN49" s="117">
        <v>3</v>
      </c>
      <c r="BO49" s="118">
        <f>IF(P49=0,"",IF(BN49=0,"",(BN49/P49)))</f>
        <v>0.375</v>
      </c>
      <c r="BP49" s="119">
        <v>1</v>
      </c>
      <c r="BQ49" s="120">
        <f>IFERROR(BP49/BN49,"-")</f>
        <v>0.33333333333333</v>
      </c>
      <c r="BR49" s="121">
        <v>50000</v>
      </c>
      <c r="BS49" s="122">
        <f>IFERROR(BR49/BN49,"-")</f>
        <v>16666.666666667</v>
      </c>
      <c r="BT49" s="123"/>
      <c r="BU49" s="123"/>
      <c r="BV49" s="123">
        <v>1</v>
      </c>
      <c r="BW49" s="124">
        <v>3</v>
      </c>
      <c r="BX49" s="125">
        <f>IF(P49=0,"",IF(BW49=0,"",(BW49/P49)))</f>
        <v>0.375</v>
      </c>
      <c r="BY49" s="126">
        <v>2</v>
      </c>
      <c r="BZ49" s="127">
        <f>IFERROR(BY49/BW49,"-")</f>
        <v>0.66666666666667</v>
      </c>
      <c r="CA49" s="128">
        <v>393000</v>
      </c>
      <c r="CB49" s="129">
        <f>IFERROR(CA49/BW49,"-")</f>
        <v>131000</v>
      </c>
      <c r="CC49" s="130"/>
      <c r="CD49" s="130"/>
      <c r="CE49" s="130">
        <v>2</v>
      </c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3</v>
      </c>
      <c r="CP49" s="139">
        <v>443000</v>
      </c>
      <c r="CQ49" s="139">
        <v>370000</v>
      </c>
      <c r="CR49" s="139"/>
      <c r="CS49" s="140" t="str">
        <f>IF(AND(CQ49=0,CR49=0),"",IF(AND(CQ49&lt;=100000,CR49&lt;=100000),"",IF(CQ49/CP49&gt;0.7,"男高",IF(CR49/CP49&gt;0.7,"女高",""))))</f>
        <v>男高</v>
      </c>
    </row>
    <row r="50" spans="1:98">
      <c r="A50" s="78">
        <f>AB50</f>
        <v>1.3407407407407</v>
      </c>
      <c r="B50" s="189" t="s">
        <v>173</v>
      </c>
      <c r="C50" s="189"/>
      <c r="D50" s="189" t="s">
        <v>126</v>
      </c>
      <c r="E50" s="189" t="s">
        <v>127</v>
      </c>
      <c r="F50" s="189" t="s">
        <v>65</v>
      </c>
      <c r="G50" s="88" t="s">
        <v>174</v>
      </c>
      <c r="H50" s="88" t="s">
        <v>92</v>
      </c>
      <c r="I50" s="88" t="s">
        <v>175</v>
      </c>
      <c r="J50" s="180">
        <v>270000</v>
      </c>
      <c r="K50" s="79">
        <v>22</v>
      </c>
      <c r="L50" s="79">
        <v>0</v>
      </c>
      <c r="M50" s="79">
        <v>39</v>
      </c>
      <c r="N50" s="89">
        <v>7</v>
      </c>
      <c r="O50" s="90">
        <v>0</v>
      </c>
      <c r="P50" s="91">
        <f>N50+O50</f>
        <v>7</v>
      </c>
      <c r="Q50" s="80">
        <f>IFERROR(P50/M50,"-")</f>
        <v>0.17948717948718</v>
      </c>
      <c r="R50" s="79">
        <v>1</v>
      </c>
      <c r="S50" s="79">
        <v>2</v>
      </c>
      <c r="T50" s="80">
        <f>IFERROR(R50/(P50),"-")</f>
        <v>0.14285714285714</v>
      </c>
      <c r="U50" s="186">
        <f>IFERROR(J50/SUM(N50:O51),"-")</f>
        <v>19285.714285714</v>
      </c>
      <c r="V50" s="82">
        <v>3</v>
      </c>
      <c r="W50" s="80">
        <f>IF(P50=0,"-",V50/P50)</f>
        <v>0.42857142857143</v>
      </c>
      <c r="X50" s="185">
        <v>102000</v>
      </c>
      <c r="Y50" s="186">
        <f>IFERROR(X50/P50,"-")</f>
        <v>14571.428571429</v>
      </c>
      <c r="Z50" s="186">
        <f>IFERROR(X50/V50,"-")</f>
        <v>34000</v>
      </c>
      <c r="AA50" s="180">
        <f>SUM(X50:X51)-SUM(J50:J51)</f>
        <v>92000</v>
      </c>
      <c r="AB50" s="83">
        <f>SUM(X50:X51)/SUM(J50:J51)</f>
        <v>1.3407407407407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>
        <v>2</v>
      </c>
      <c r="AW50" s="105">
        <f>IF(P50=0,"",IF(AV50=0,"",(AV50/P50)))</f>
        <v>0.28571428571429</v>
      </c>
      <c r="AX50" s="104">
        <v>1</v>
      </c>
      <c r="AY50" s="106">
        <f>IFERROR(AX50/AV50,"-")</f>
        <v>0.5</v>
      </c>
      <c r="AZ50" s="107">
        <v>92000</v>
      </c>
      <c r="BA50" s="108">
        <f>IFERROR(AZ50/AV50,"-")</f>
        <v>46000</v>
      </c>
      <c r="BB50" s="109"/>
      <c r="BC50" s="109"/>
      <c r="BD50" s="109">
        <v>1</v>
      </c>
      <c r="BE50" s="110">
        <v>3</v>
      </c>
      <c r="BF50" s="111">
        <f>IF(P50=0,"",IF(BE50=0,"",(BE50/P50)))</f>
        <v>0.42857142857143</v>
      </c>
      <c r="BG50" s="110">
        <v>1</v>
      </c>
      <c r="BH50" s="112">
        <f>IFERROR(BG50/BE50,"-")</f>
        <v>0.33333333333333</v>
      </c>
      <c r="BI50" s="113">
        <v>8000</v>
      </c>
      <c r="BJ50" s="114">
        <f>IFERROR(BI50/BE50,"-")</f>
        <v>2666.6666666667</v>
      </c>
      <c r="BK50" s="115"/>
      <c r="BL50" s="115">
        <v>1</v>
      </c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>
        <v>2</v>
      </c>
      <c r="BX50" s="125">
        <f>IF(P50=0,"",IF(BW50=0,"",(BW50/P50)))</f>
        <v>0.28571428571429</v>
      </c>
      <c r="BY50" s="126">
        <v>1</v>
      </c>
      <c r="BZ50" s="127">
        <f>IFERROR(BY50/BW50,"-")</f>
        <v>0.5</v>
      </c>
      <c r="CA50" s="128">
        <v>2000</v>
      </c>
      <c r="CB50" s="129">
        <f>IFERROR(CA50/BW50,"-")</f>
        <v>1000</v>
      </c>
      <c r="CC50" s="130">
        <v>1</v>
      </c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3</v>
      </c>
      <c r="CP50" s="139">
        <v>102000</v>
      </c>
      <c r="CQ50" s="139">
        <v>92000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176</v>
      </c>
      <c r="C51" s="189"/>
      <c r="D51" s="189" t="s">
        <v>126</v>
      </c>
      <c r="E51" s="189" t="s">
        <v>127</v>
      </c>
      <c r="F51" s="189" t="s">
        <v>80</v>
      </c>
      <c r="G51" s="88"/>
      <c r="H51" s="88"/>
      <c r="I51" s="88"/>
      <c r="J51" s="180"/>
      <c r="K51" s="79">
        <v>34</v>
      </c>
      <c r="L51" s="79">
        <v>27</v>
      </c>
      <c r="M51" s="79">
        <v>7</v>
      </c>
      <c r="N51" s="89">
        <v>7</v>
      </c>
      <c r="O51" s="90">
        <v>0</v>
      </c>
      <c r="P51" s="91">
        <f>N51+O51</f>
        <v>7</v>
      </c>
      <c r="Q51" s="80">
        <f>IFERROR(P51/M51,"-")</f>
        <v>1</v>
      </c>
      <c r="R51" s="79">
        <v>2</v>
      </c>
      <c r="S51" s="79">
        <v>0</v>
      </c>
      <c r="T51" s="80">
        <f>IFERROR(R51/(P51),"-")</f>
        <v>0.28571428571429</v>
      </c>
      <c r="U51" s="186"/>
      <c r="V51" s="82">
        <v>2</v>
      </c>
      <c r="W51" s="80">
        <f>IF(P51=0,"-",V51/P51)</f>
        <v>0.28571428571429</v>
      </c>
      <c r="X51" s="185">
        <v>260000</v>
      </c>
      <c r="Y51" s="186">
        <f>IFERROR(X51/P51,"-")</f>
        <v>37142.857142857</v>
      </c>
      <c r="Z51" s="186">
        <f>IFERROR(X51/V51,"-")</f>
        <v>130000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3</v>
      </c>
      <c r="BO51" s="118">
        <f>IF(P51=0,"",IF(BN51=0,"",(BN51/P51)))</f>
        <v>0.42857142857143</v>
      </c>
      <c r="BP51" s="119">
        <v>1</v>
      </c>
      <c r="BQ51" s="120">
        <f>IFERROR(BP51/BN51,"-")</f>
        <v>0.33333333333333</v>
      </c>
      <c r="BR51" s="121">
        <v>5000</v>
      </c>
      <c r="BS51" s="122">
        <f>IFERROR(BR51/BN51,"-")</f>
        <v>1666.6666666667</v>
      </c>
      <c r="BT51" s="123">
        <v>1</v>
      </c>
      <c r="BU51" s="123"/>
      <c r="BV51" s="123"/>
      <c r="BW51" s="124">
        <v>4</v>
      </c>
      <c r="BX51" s="125">
        <f>IF(P51=0,"",IF(BW51=0,"",(BW51/P51)))</f>
        <v>0.57142857142857</v>
      </c>
      <c r="BY51" s="126">
        <v>1</v>
      </c>
      <c r="BZ51" s="127">
        <f>IFERROR(BY51/BW51,"-")</f>
        <v>0.25</v>
      </c>
      <c r="CA51" s="128">
        <v>255000</v>
      </c>
      <c r="CB51" s="129">
        <f>IFERROR(CA51/BW51,"-")</f>
        <v>63750</v>
      </c>
      <c r="CC51" s="130"/>
      <c r="CD51" s="130"/>
      <c r="CE51" s="130">
        <v>1</v>
      </c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2</v>
      </c>
      <c r="CP51" s="139">
        <v>260000</v>
      </c>
      <c r="CQ51" s="139">
        <v>255000</v>
      </c>
      <c r="CR51" s="139"/>
      <c r="CS51" s="140" t="str">
        <f>IF(AND(CQ51=0,CR51=0),"",IF(AND(CQ51&lt;=100000,CR51&lt;=100000),"",IF(CQ51/CP51&gt;0.7,"男高",IF(CR51/CP51&gt;0.7,"女高",""))))</f>
        <v>男高</v>
      </c>
    </row>
    <row r="52" spans="1:98">
      <c r="A52" s="78">
        <f>AB52</f>
        <v>0.21794871794872</v>
      </c>
      <c r="B52" s="189" t="s">
        <v>177</v>
      </c>
      <c r="C52" s="189"/>
      <c r="D52" s="189" t="s">
        <v>89</v>
      </c>
      <c r="E52" s="189" t="s">
        <v>96</v>
      </c>
      <c r="F52" s="189" t="s">
        <v>65</v>
      </c>
      <c r="G52" s="88" t="s">
        <v>118</v>
      </c>
      <c r="H52" s="88" t="s">
        <v>92</v>
      </c>
      <c r="I52" s="190" t="s">
        <v>178</v>
      </c>
      <c r="J52" s="180">
        <v>156000</v>
      </c>
      <c r="K52" s="79">
        <v>8</v>
      </c>
      <c r="L52" s="79">
        <v>0</v>
      </c>
      <c r="M52" s="79">
        <v>29</v>
      </c>
      <c r="N52" s="89">
        <v>4</v>
      </c>
      <c r="O52" s="90">
        <v>0</v>
      </c>
      <c r="P52" s="91">
        <f>N52+O52</f>
        <v>4</v>
      </c>
      <c r="Q52" s="80">
        <f>IFERROR(P52/M52,"-")</f>
        <v>0.13793103448276</v>
      </c>
      <c r="R52" s="79">
        <v>0</v>
      </c>
      <c r="S52" s="79">
        <v>4</v>
      </c>
      <c r="T52" s="80">
        <f>IFERROR(R52/(P52),"-")</f>
        <v>0</v>
      </c>
      <c r="U52" s="186">
        <f>IFERROR(J52/SUM(N52:O53),"-")</f>
        <v>19500</v>
      </c>
      <c r="V52" s="82">
        <v>1</v>
      </c>
      <c r="W52" s="80">
        <f>IF(P52=0,"-",V52/P52)</f>
        <v>0.25</v>
      </c>
      <c r="X52" s="185">
        <v>21000</v>
      </c>
      <c r="Y52" s="186">
        <f>IFERROR(X52/P52,"-")</f>
        <v>5250</v>
      </c>
      <c r="Z52" s="186">
        <f>IFERROR(X52/V52,"-")</f>
        <v>21000</v>
      </c>
      <c r="AA52" s="180">
        <f>SUM(X52:X53)-SUM(J52:J53)</f>
        <v>-122000</v>
      </c>
      <c r="AB52" s="83">
        <f>SUM(X52:X53)/SUM(J52:J53)</f>
        <v>0.21794871794872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>
        <v>1</v>
      </c>
      <c r="AN52" s="99">
        <f>IF(P52=0,"",IF(AM52=0,"",(AM52/P52)))</f>
        <v>0.25</v>
      </c>
      <c r="AO52" s="98"/>
      <c r="AP52" s="100">
        <f>IFERROR(AO52/AM52,"-")</f>
        <v>0</v>
      </c>
      <c r="AQ52" s="101"/>
      <c r="AR52" s="102">
        <f>IFERROR(AQ52/AM52,"-")</f>
        <v>0</v>
      </c>
      <c r="AS52" s="103"/>
      <c r="AT52" s="103"/>
      <c r="AU52" s="103"/>
      <c r="AV52" s="104">
        <v>1</v>
      </c>
      <c r="AW52" s="105">
        <f>IF(P52=0,"",IF(AV52=0,"",(AV52/P52)))</f>
        <v>0.25</v>
      </c>
      <c r="AX52" s="104"/>
      <c r="AY52" s="106">
        <f>IFERROR(AX52/AV52,"-")</f>
        <v>0</v>
      </c>
      <c r="AZ52" s="107"/>
      <c r="BA52" s="108">
        <f>IFERROR(AZ52/AV52,"-")</f>
        <v>0</v>
      </c>
      <c r="BB52" s="109"/>
      <c r="BC52" s="109"/>
      <c r="BD52" s="109"/>
      <c r="BE52" s="110">
        <v>2</v>
      </c>
      <c r="BF52" s="111">
        <f>IF(P52=0,"",IF(BE52=0,"",(BE52/P52)))</f>
        <v>0.5</v>
      </c>
      <c r="BG52" s="110">
        <v>1</v>
      </c>
      <c r="BH52" s="112">
        <f>IFERROR(BG52/BE52,"-")</f>
        <v>0.5</v>
      </c>
      <c r="BI52" s="113">
        <v>21000</v>
      </c>
      <c r="BJ52" s="114">
        <f>IFERROR(BI52/BE52,"-")</f>
        <v>10500</v>
      </c>
      <c r="BK52" s="115"/>
      <c r="BL52" s="115"/>
      <c r="BM52" s="115">
        <v>1</v>
      </c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/>
      <c r="BX52" s="125">
        <f>IF(P52=0,"",IF(BW52=0,"",(BW52/P52)))</f>
        <v>0</v>
      </c>
      <c r="BY52" s="126"/>
      <c r="BZ52" s="127" t="str">
        <f>IFERROR(BY52/BW52,"-")</f>
        <v>-</v>
      </c>
      <c r="CA52" s="128"/>
      <c r="CB52" s="129" t="str">
        <f>IFERROR(CA52/BW52,"-")</f>
        <v>-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21000</v>
      </c>
      <c r="CQ52" s="139">
        <v>21000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179</v>
      </c>
      <c r="C53" s="189"/>
      <c r="D53" s="189" t="s">
        <v>89</v>
      </c>
      <c r="E53" s="189" t="s">
        <v>96</v>
      </c>
      <c r="F53" s="189" t="s">
        <v>80</v>
      </c>
      <c r="G53" s="88"/>
      <c r="H53" s="88"/>
      <c r="I53" s="88"/>
      <c r="J53" s="180"/>
      <c r="K53" s="79">
        <v>16</v>
      </c>
      <c r="L53" s="79">
        <v>15</v>
      </c>
      <c r="M53" s="79">
        <v>4</v>
      </c>
      <c r="N53" s="89">
        <v>4</v>
      </c>
      <c r="O53" s="90">
        <v>0</v>
      </c>
      <c r="P53" s="91">
        <f>N53+O53</f>
        <v>4</v>
      </c>
      <c r="Q53" s="80">
        <f>IFERROR(P53/M53,"-")</f>
        <v>1</v>
      </c>
      <c r="R53" s="79">
        <v>1</v>
      </c>
      <c r="S53" s="79">
        <v>1</v>
      </c>
      <c r="T53" s="80">
        <f>IFERROR(R53/(P53),"-")</f>
        <v>0.25</v>
      </c>
      <c r="U53" s="186"/>
      <c r="V53" s="82">
        <v>1</v>
      </c>
      <c r="W53" s="80">
        <f>IF(P53=0,"-",V53/P53)</f>
        <v>0.25</v>
      </c>
      <c r="X53" s="185">
        <v>13000</v>
      </c>
      <c r="Y53" s="186">
        <f>IFERROR(X53/P53,"-")</f>
        <v>3250</v>
      </c>
      <c r="Z53" s="186">
        <f>IFERROR(X53/V53,"-")</f>
        <v>13000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>
        <v>1</v>
      </c>
      <c r="AW53" s="105">
        <f>IF(P53=0,"",IF(AV53=0,"",(AV53/P53)))</f>
        <v>0.25</v>
      </c>
      <c r="AX53" s="104"/>
      <c r="AY53" s="106">
        <f>IFERROR(AX53/AV53,"-")</f>
        <v>0</v>
      </c>
      <c r="AZ53" s="107"/>
      <c r="BA53" s="108">
        <f>IFERROR(AZ53/AV53,"-")</f>
        <v>0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0.5</v>
      </c>
      <c r="BP53" s="119">
        <v>1</v>
      </c>
      <c r="BQ53" s="120">
        <f>IFERROR(BP53/BN53,"-")</f>
        <v>0.5</v>
      </c>
      <c r="BR53" s="121">
        <v>13000</v>
      </c>
      <c r="BS53" s="122">
        <f>IFERROR(BR53/BN53,"-")</f>
        <v>6500</v>
      </c>
      <c r="BT53" s="123"/>
      <c r="BU53" s="123"/>
      <c r="BV53" s="123">
        <v>1</v>
      </c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13000</v>
      </c>
      <c r="CQ53" s="139">
        <v>13000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0.08974358974359</v>
      </c>
      <c r="B54" s="189" t="s">
        <v>180</v>
      </c>
      <c r="C54" s="189"/>
      <c r="D54" s="189" t="s">
        <v>126</v>
      </c>
      <c r="E54" s="189" t="s">
        <v>127</v>
      </c>
      <c r="F54" s="189" t="s">
        <v>65</v>
      </c>
      <c r="G54" s="88" t="s">
        <v>118</v>
      </c>
      <c r="H54" s="88" t="s">
        <v>92</v>
      </c>
      <c r="I54" s="191" t="s">
        <v>181</v>
      </c>
      <c r="J54" s="180">
        <v>156000</v>
      </c>
      <c r="K54" s="79">
        <v>8</v>
      </c>
      <c r="L54" s="79">
        <v>0</v>
      </c>
      <c r="M54" s="79">
        <v>26</v>
      </c>
      <c r="N54" s="89">
        <v>3</v>
      </c>
      <c r="O54" s="90">
        <v>0</v>
      </c>
      <c r="P54" s="91">
        <f>N54+O54</f>
        <v>3</v>
      </c>
      <c r="Q54" s="80">
        <f>IFERROR(P54/M54,"-")</f>
        <v>0.11538461538462</v>
      </c>
      <c r="R54" s="79">
        <v>0</v>
      </c>
      <c r="S54" s="79">
        <v>2</v>
      </c>
      <c r="T54" s="80">
        <f>IFERROR(R54/(P54),"-")</f>
        <v>0</v>
      </c>
      <c r="U54" s="186">
        <f>IFERROR(J54/SUM(N54:O55),"-")</f>
        <v>26000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-142000</v>
      </c>
      <c r="AB54" s="83">
        <f>SUM(X54:X55)/SUM(J54:J55)</f>
        <v>0.08974358974359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>
        <v>1</v>
      </c>
      <c r="AW54" s="105">
        <f>IF(P54=0,"",IF(AV54=0,"",(AV54/P54)))</f>
        <v>0.33333333333333</v>
      </c>
      <c r="AX54" s="104"/>
      <c r="AY54" s="106">
        <f>IFERROR(AX54/AV54,"-")</f>
        <v>0</v>
      </c>
      <c r="AZ54" s="107"/>
      <c r="BA54" s="108">
        <f>IFERROR(AZ54/AV54,"-")</f>
        <v>0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2</v>
      </c>
      <c r="BO54" s="118">
        <f>IF(P54=0,"",IF(BN54=0,"",(BN54/P54)))</f>
        <v>0.66666666666667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182</v>
      </c>
      <c r="C55" s="189"/>
      <c r="D55" s="189" t="s">
        <v>126</v>
      </c>
      <c r="E55" s="189" t="s">
        <v>127</v>
      </c>
      <c r="F55" s="189" t="s">
        <v>80</v>
      </c>
      <c r="G55" s="88"/>
      <c r="H55" s="88"/>
      <c r="I55" s="88"/>
      <c r="J55" s="180"/>
      <c r="K55" s="79">
        <v>28</v>
      </c>
      <c r="L55" s="79">
        <v>18</v>
      </c>
      <c r="M55" s="79">
        <v>5</v>
      </c>
      <c r="N55" s="89">
        <v>3</v>
      </c>
      <c r="O55" s="90">
        <v>0</v>
      </c>
      <c r="P55" s="91">
        <f>N55+O55</f>
        <v>3</v>
      </c>
      <c r="Q55" s="80">
        <f>IFERROR(P55/M55,"-")</f>
        <v>0.6</v>
      </c>
      <c r="R55" s="79">
        <v>0</v>
      </c>
      <c r="S55" s="79">
        <v>1</v>
      </c>
      <c r="T55" s="80">
        <f>IFERROR(R55/(P55),"-")</f>
        <v>0</v>
      </c>
      <c r="U55" s="186"/>
      <c r="V55" s="82">
        <v>1</v>
      </c>
      <c r="W55" s="80">
        <f>IF(P55=0,"-",V55/P55)</f>
        <v>0.33333333333333</v>
      </c>
      <c r="X55" s="185">
        <v>14000</v>
      </c>
      <c r="Y55" s="186">
        <f>IFERROR(X55/P55,"-")</f>
        <v>4666.6666666667</v>
      </c>
      <c r="Z55" s="186">
        <f>IFERROR(X55/V55,"-")</f>
        <v>14000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>
        <v>1</v>
      </c>
      <c r="BF55" s="111">
        <f>IF(P55=0,"",IF(BE55=0,"",(BE55/P55)))</f>
        <v>0.33333333333333</v>
      </c>
      <c r="BG55" s="110">
        <v>1</v>
      </c>
      <c r="BH55" s="112">
        <f>IFERROR(BG55/BE55,"-")</f>
        <v>1</v>
      </c>
      <c r="BI55" s="113">
        <v>14000</v>
      </c>
      <c r="BJ55" s="114">
        <f>IFERROR(BI55/BE55,"-")</f>
        <v>14000</v>
      </c>
      <c r="BK55" s="115"/>
      <c r="BL55" s="115"/>
      <c r="BM55" s="115">
        <v>1</v>
      </c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0.33333333333333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1</v>
      </c>
      <c r="CP55" s="139">
        <v>14000</v>
      </c>
      <c r="CQ55" s="139">
        <v>14000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>
        <f>AB56</f>
        <v>0.40277777777778</v>
      </c>
      <c r="B56" s="189" t="s">
        <v>183</v>
      </c>
      <c r="C56" s="189"/>
      <c r="D56" s="189" t="s">
        <v>89</v>
      </c>
      <c r="E56" s="189" t="s">
        <v>90</v>
      </c>
      <c r="F56" s="189" t="s">
        <v>65</v>
      </c>
      <c r="G56" s="88" t="s">
        <v>184</v>
      </c>
      <c r="H56" s="88" t="s">
        <v>67</v>
      </c>
      <c r="I56" s="88" t="s">
        <v>74</v>
      </c>
      <c r="J56" s="180">
        <v>144000</v>
      </c>
      <c r="K56" s="79">
        <v>12</v>
      </c>
      <c r="L56" s="79">
        <v>0</v>
      </c>
      <c r="M56" s="79">
        <v>62</v>
      </c>
      <c r="N56" s="89">
        <v>8</v>
      </c>
      <c r="O56" s="90">
        <v>0</v>
      </c>
      <c r="P56" s="91">
        <f>N56+O56</f>
        <v>8</v>
      </c>
      <c r="Q56" s="80">
        <f>IFERROR(P56/M56,"-")</f>
        <v>0.12903225806452</v>
      </c>
      <c r="R56" s="79">
        <v>2</v>
      </c>
      <c r="S56" s="79">
        <v>3</v>
      </c>
      <c r="T56" s="80">
        <f>IFERROR(R56/(P56),"-")</f>
        <v>0.25</v>
      </c>
      <c r="U56" s="186">
        <f>IFERROR(J56/SUM(N56:O57),"-")</f>
        <v>10285.714285714</v>
      </c>
      <c r="V56" s="82">
        <v>2</v>
      </c>
      <c r="W56" s="80">
        <f>IF(P56=0,"-",V56/P56)</f>
        <v>0.25</v>
      </c>
      <c r="X56" s="185">
        <v>58000</v>
      </c>
      <c r="Y56" s="186">
        <f>IFERROR(X56/P56,"-")</f>
        <v>7250</v>
      </c>
      <c r="Z56" s="186">
        <f>IFERROR(X56/V56,"-")</f>
        <v>29000</v>
      </c>
      <c r="AA56" s="180">
        <f>SUM(X56:X57)-SUM(J56:J57)</f>
        <v>-86000</v>
      </c>
      <c r="AB56" s="83">
        <f>SUM(X56:X57)/SUM(J56:J57)</f>
        <v>0.40277777777778</v>
      </c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>
        <v>1</v>
      </c>
      <c r="AW56" s="105">
        <f>IF(P56=0,"",IF(AV56=0,"",(AV56/P56)))</f>
        <v>0.125</v>
      </c>
      <c r="AX56" s="104"/>
      <c r="AY56" s="106">
        <f>IFERROR(AX56/AV56,"-")</f>
        <v>0</v>
      </c>
      <c r="AZ56" s="107"/>
      <c r="BA56" s="108">
        <f>IFERROR(AZ56/AV56,"-")</f>
        <v>0</v>
      </c>
      <c r="BB56" s="109"/>
      <c r="BC56" s="109"/>
      <c r="BD56" s="109"/>
      <c r="BE56" s="110">
        <v>3</v>
      </c>
      <c r="BF56" s="111">
        <f>IF(P56=0,"",IF(BE56=0,"",(BE56/P56)))</f>
        <v>0.375</v>
      </c>
      <c r="BG56" s="110">
        <v>1</v>
      </c>
      <c r="BH56" s="112">
        <f>IFERROR(BG56/BE56,"-")</f>
        <v>0.33333333333333</v>
      </c>
      <c r="BI56" s="113">
        <v>10000</v>
      </c>
      <c r="BJ56" s="114">
        <f>IFERROR(BI56/BE56,"-")</f>
        <v>3333.3333333333</v>
      </c>
      <c r="BK56" s="115"/>
      <c r="BL56" s="115">
        <v>1</v>
      </c>
      <c r="BM56" s="115"/>
      <c r="BN56" s="117">
        <v>2</v>
      </c>
      <c r="BO56" s="118">
        <f>IF(P56=0,"",IF(BN56=0,"",(BN56/P56)))</f>
        <v>0.25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1</v>
      </c>
      <c r="BX56" s="125">
        <f>IF(P56=0,"",IF(BW56=0,"",(BW56/P56)))</f>
        <v>0.125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>
        <v>1</v>
      </c>
      <c r="CG56" s="132">
        <f>IF(P56=0,"",IF(CF56=0,"",(CF56/P56)))</f>
        <v>0.125</v>
      </c>
      <c r="CH56" s="133">
        <v>1</v>
      </c>
      <c r="CI56" s="134">
        <f>IFERROR(CH56/CF56,"-")</f>
        <v>1</v>
      </c>
      <c r="CJ56" s="135">
        <v>48000</v>
      </c>
      <c r="CK56" s="136">
        <f>IFERROR(CJ56/CF56,"-")</f>
        <v>48000</v>
      </c>
      <c r="CL56" s="137"/>
      <c r="CM56" s="137"/>
      <c r="CN56" s="137">
        <v>1</v>
      </c>
      <c r="CO56" s="138">
        <v>2</v>
      </c>
      <c r="CP56" s="139">
        <v>58000</v>
      </c>
      <c r="CQ56" s="139">
        <v>48000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/>
      <c r="B57" s="189" t="s">
        <v>185</v>
      </c>
      <c r="C57" s="189"/>
      <c r="D57" s="189" t="s">
        <v>89</v>
      </c>
      <c r="E57" s="189" t="s">
        <v>90</v>
      </c>
      <c r="F57" s="189" t="s">
        <v>80</v>
      </c>
      <c r="G57" s="88"/>
      <c r="H57" s="88"/>
      <c r="I57" s="88"/>
      <c r="J57" s="180"/>
      <c r="K57" s="79">
        <v>35</v>
      </c>
      <c r="L57" s="79">
        <v>28</v>
      </c>
      <c r="M57" s="79">
        <v>14</v>
      </c>
      <c r="N57" s="89">
        <v>6</v>
      </c>
      <c r="O57" s="90">
        <v>0</v>
      </c>
      <c r="P57" s="91">
        <f>N57+O57</f>
        <v>6</v>
      </c>
      <c r="Q57" s="80">
        <f>IFERROR(P57/M57,"-")</f>
        <v>0.42857142857143</v>
      </c>
      <c r="R57" s="79">
        <v>1</v>
      </c>
      <c r="S57" s="79">
        <v>1</v>
      </c>
      <c r="T57" s="80">
        <f>IFERROR(R57/(P57),"-")</f>
        <v>0.16666666666667</v>
      </c>
      <c r="U57" s="186"/>
      <c r="V57" s="82">
        <v>0</v>
      </c>
      <c r="W57" s="80">
        <f>IF(P57=0,"-",V57/P57)</f>
        <v>0</v>
      </c>
      <c r="X57" s="185">
        <v>0</v>
      </c>
      <c r="Y57" s="186">
        <f>IFERROR(X57/P57,"-")</f>
        <v>0</v>
      </c>
      <c r="Z57" s="186" t="str">
        <f>IFERROR(X57/V57,"-")</f>
        <v>-</v>
      </c>
      <c r="AA57" s="180"/>
      <c r="AB57" s="83"/>
      <c r="AC57" s="77"/>
      <c r="AD57" s="92">
        <v>1</v>
      </c>
      <c r="AE57" s="93">
        <f>IF(P57=0,"",IF(AD57=0,"",(AD57/P57)))</f>
        <v>0.16666666666667</v>
      </c>
      <c r="AF57" s="92"/>
      <c r="AG57" s="94">
        <f>IFERROR(AF57/AD57,"-")</f>
        <v>0</v>
      </c>
      <c r="AH57" s="95"/>
      <c r="AI57" s="96">
        <f>IFERROR(AH57/AD57,"-")</f>
        <v>0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>
        <v>1</v>
      </c>
      <c r="BF57" s="111">
        <f>IF(P57=0,"",IF(BE57=0,"",(BE57/P57)))</f>
        <v>0.16666666666667</v>
      </c>
      <c r="BG57" s="110"/>
      <c r="BH57" s="112">
        <f>IFERROR(BG57/BE57,"-")</f>
        <v>0</v>
      </c>
      <c r="BI57" s="113"/>
      <c r="BJ57" s="114">
        <f>IFERROR(BI57/BE57,"-")</f>
        <v>0</v>
      </c>
      <c r="BK57" s="115"/>
      <c r="BL57" s="115"/>
      <c r="BM57" s="115"/>
      <c r="BN57" s="117">
        <v>2</v>
      </c>
      <c r="BO57" s="118">
        <f>IF(P57=0,"",IF(BN57=0,"",(BN57/P57)))</f>
        <v>0.33333333333333</v>
      </c>
      <c r="BP57" s="119"/>
      <c r="BQ57" s="120">
        <f>IFERROR(BP57/BN57,"-")</f>
        <v>0</v>
      </c>
      <c r="BR57" s="121"/>
      <c r="BS57" s="122">
        <f>IFERROR(BR57/BN57,"-")</f>
        <v>0</v>
      </c>
      <c r="BT57" s="123"/>
      <c r="BU57" s="123"/>
      <c r="BV57" s="123"/>
      <c r="BW57" s="124">
        <v>1</v>
      </c>
      <c r="BX57" s="125">
        <f>IF(P57=0,"",IF(BW57=0,"",(BW57/P57)))</f>
        <v>0.16666666666667</v>
      </c>
      <c r="BY57" s="126"/>
      <c r="BZ57" s="127">
        <f>IFERROR(BY57/BW57,"-")</f>
        <v>0</v>
      </c>
      <c r="CA57" s="128"/>
      <c r="CB57" s="129">
        <f>IFERROR(CA57/BW57,"-")</f>
        <v>0</v>
      </c>
      <c r="CC57" s="130"/>
      <c r="CD57" s="130"/>
      <c r="CE57" s="130"/>
      <c r="CF57" s="131">
        <v>1</v>
      </c>
      <c r="CG57" s="132">
        <f>IF(P57=0,"",IF(CF57=0,"",(CF57/P57)))</f>
        <v>0.16666666666667</v>
      </c>
      <c r="CH57" s="133"/>
      <c r="CI57" s="134">
        <f>IFERROR(CH57/CF57,"-")</f>
        <v>0</v>
      </c>
      <c r="CJ57" s="135"/>
      <c r="CK57" s="136">
        <f>IFERROR(CJ57/CF57,"-")</f>
        <v>0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>
        <f>AB58</f>
        <v>0</v>
      </c>
      <c r="B58" s="189" t="s">
        <v>186</v>
      </c>
      <c r="C58" s="189"/>
      <c r="D58" s="189" t="s">
        <v>126</v>
      </c>
      <c r="E58" s="189" t="s">
        <v>127</v>
      </c>
      <c r="F58" s="189" t="s">
        <v>65</v>
      </c>
      <c r="G58" s="88" t="s">
        <v>184</v>
      </c>
      <c r="H58" s="88" t="s">
        <v>67</v>
      </c>
      <c r="I58" s="191" t="s">
        <v>86</v>
      </c>
      <c r="J58" s="180">
        <v>144000</v>
      </c>
      <c r="K58" s="79">
        <v>7</v>
      </c>
      <c r="L58" s="79">
        <v>0</v>
      </c>
      <c r="M58" s="79">
        <v>21</v>
      </c>
      <c r="N58" s="89">
        <v>4</v>
      </c>
      <c r="O58" s="90">
        <v>0</v>
      </c>
      <c r="P58" s="91">
        <f>N58+O58</f>
        <v>4</v>
      </c>
      <c r="Q58" s="80">
        <f>IFERROR(P58/M58,"-")</f>
        <v>0.19047619047619</v>
      </c>
      <c r="R58" s="79">
        <v>0</v>
      </c>
      <c r="S58" s="79">
        <v>3</v>
      </c>
      <c r="T58" s="80">
        <f>IFERROR(R58/(P58),"-")</f>
        <v>0</v>
      </c>
      <c r="U58" s="186">
        <f>IFERROR(J58/SUM(N58:O59),"-")</f>
        <v>24000</v>
      </c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>
        <f>SUM(X58:X59)-SUM(J58:J59)</f>
        <v>-144000</v>
      </c>
      <c r="AB58" s="83">
        <f>SUM(X58:X59)/SUM(J58:J59)</f>
        <v>0</v>
      </c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>
        <v>1</v>
      </c>
      <c r="AN58" s="99">
        <f>IF(P58=0,"",IF(AM58=0,"",(AM58/P58)))</f>
        <v>0.25</v>
      </c>
      <c r="AO58" s="98"/>
      <c r="AP58" s="100">
        <f>IFERROR(AO58/AM58,"-")</f>
        <v>0</v>
      </c>
      <c r="AQ58" s="101"/>
      <c r="AR58" s="102">
        <f>IFERROR(AQ58/AM58,"-")</f>
        <v>0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3</v>
      </c>
      <c r="BO58" s="118">
        <f>IF(P58=0,"",IF(BN58=0,"",(BN58/P58)))</f>
        <v>0.75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189" t="s">
        <v>187</v>
      </c>
      <c r="C59" s="189"/>
      <c r="D59" s="189" t="s">
        <v>126</v>
      </c>
      <c r="E59" s="189" t="s">
        <v>127</v>
      </c>
      <c r="F59" s="189" t="s">
        <v>80</v>
      </c>
      <c r="G59" s="88"/>
      <c r="H59" s="88"/>
      <c r="I59" s="88"/>
      <c r="J59" s="180"/>
      <c r="K59" s="79">
        <v>26</v>
      </c>
      <c r="L59" s="79">
        <v>19</v>
      </c>
      <c r="M59" s="79">
        <v>5</v>
      </c>
      <c r="N59" s="89">
        <v>2</v>
      </c>
      <c r="O59" s="90">
        <v>0</v>
      </c>
      <c r="P59" s="91">
        <f>N59+O59</f>
        <v>2</v>
      </c>
      <c r="Q59" s="80">
        <f>IFERROR(P59/M59,"-")</f>
        <v>0.4</v>
      </c>
      <c r="R59" s="79">
        <v>0</v>
      </c>
      <c r="S59" s="79">
        <v>0</v>
      </c>
      <c r="T59" s="80">
        <f>IFERROR(R59/(P59),"-")</f>
        <v>0</v>
      </c>
      <c r="U59" s="186"/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/>
      <c r="AB59" s="83"/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>
        <f>IF(P59=0,"",IF(AM59=0,"",(AM59/P59)))</f>
        <v>0</v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>
        <f>IF(P59=0,"",IF(AV59=0,"",(AV59/P59)))</f>
        <v>0</v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2</v>
      </c>
      <c r="BO59" s="118">
        <f>IF(P59=0,"",IF(BN59=0,"",(BN59/P59)))</f>
        <v>1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>
        <f>AB60</f>
        <v>1.0104166666667</v>
      </c>
      <c r="B60" s="189" t="s">
        <v>188</v>
      </c>
      <c r="C60" s="189"/>
      <c r="D60" s="189" t="s">
        <v>89</v>
      </c>
      <c r="E60" s="189" t="s">
        <v>189</v>
      </c>
      <c r="F60" s="189" t="s">
        <v>65</v>
      </c>
      <c r="G60" s="88" t="s">
        <v>190</v>
      </c>
      <c r="H60" s="88" t="s">
        <v>92</v>
      </c>
      <c r="I60" s="190" t="s">
        <v>104</v>
      </c>
      <c r="J60" s="180">
        <v>96000</v>
      </c>
      <c r="K60" s="79">
        <v>13</v>
      </c>
      <c r="L60" s="79">
        <v>0</v>
      </c>
      <c r="M60" s="79">
        <v>29</v>
      </c>
      <c r="N60" s="89">
        <v>2</v>
      </c>
      <c r="O60" s="90">
        <v>0</v>
      </c>
      <c r="P60" s="91">
        <f>N60+O60</f>
        <v>2</v>
      </c>
      <c r="Q60" s="80">
        <f>IFERROR(P60/M60,"-")</f>
        <v>0.068965517241379</v>
      </c>
      <c r="R60" s="79">
        <v>0</v>
      </c>
      <c r="S60" s="79">
        <v>0</v>
      </c>
      <c r="T60" s="80">
        <f>IFERROR(R60/(P60),"-")</f>
        <v>0</v>
      </c>
      <c r="U60" s="186">
        <f>IFERROR(J60/SUM(N60:O61),"-")</f>
        <v>12000</v>
      </c>
      <c r="V60" s="82">
        <v>0</v>
      </c>
      <c r="W60" s="80">
        <f>IF(P60=0,"-",V60/P60)</f>
        <v>0</v>
      </c>
      <c r="X60" s="185">
        <v>0</v>
      </c>
      <c r="Y60" s="186">
        <f>IFERROR(X60/P60,"-")</f>
        <v>0</v>
      </c>
      <c r="Z60" s="186" t="str">
        <f>IFERROR(X60/V60,"-")</f>
        <v>-</v>
      </c>
      <c r="AA60" s="180">
        <f>SUM(X60:X61)-SUM(J60:J61)</f>
        <v>1000</v>
      </c>
      <c r="AB60" s="83">
        <f>SUM(X60:X61)/SUM(J60:J61)</f>
        <v>1.0104166666667</v>
      </c>
      <c r="AC60" s="77"/>
      <c r="AD60" s="92"/>
      <c r="AE60" s="93">
        <f>IF(P60=0,"",IF(AD60=0,"",(AD60/P60)))</f>
        <v>0</v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>
        <f>IF(P60=0,"",IF(BE60=0,"",(BE60/P60)))</f>
        <v>0</v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>
        <v>1</v>
      </c>
      <c r="BO60" s="118">
        <f>IF(P60=0,"",IF(BN60=0,"",(BN60/P60)))</f>
        <v>0.5</v>
      </c>
      <c r="BP60" s="119"/>
      <c r="BQ60" s="120">
        <f>IFERROR(BP60/BN60,"-")</f>
        <v>0</v>
      </c>
      <c r="BR60" s="121"/>
      <c r="BS60" s="122">
        <f>IFERROR(BR60/BN60,"-")</f>
        <v>0</v>
      </c>
      <c r="BT60" s="123"/>
      <c r="BU60" s="123"/>
      <c r="BV60" s="123"/>
      <c r="BW60" s="124">
        <v>1</v>
      </c>
      <c r="BX60" s="125">
        <f>IF(P60=0,"",IF(BW60=0,"",(BW60/P60)))</f>
        <v>0.5</v>
      </c>
      <c r="BY60" s="126"/>
      <c r="BZ60" s="127">
        <f>IFERROR(BY60/BW60,"-")</f>
        <v>0</v>
      </c>
      <c r="CA60" s="128"/>
      <c r="CB60" s="129">
        <f>IFERROR(CA60/BW60,"-")</f>
        <v>0</v>
      </c>
      <c r="CC60" s="130"/>
      <c r="CD60" s="130"/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189" t="s">
        <v>191</v>
      </c>
      <c r="C61" s="189"/>
      <c r="D61" s="189" t="s">
        <v>89</v>
      </c>
      <c r="E61" s="189" t="s">
        <v>189</v>
      </c>
      <c r="F61" s="189" t="s">
        <v>80</v>
      </c>
      <c r="G61" s="88"/>
      <c r="H61" s="88"/>
      <c r="I61" s="88"/>
      <c r="J61" s="180"/>
      <c r="K61" s="79">
        <v>12</v>
      </c>
      <c r="L61" s="79">
        <v>12</v>
      </c>
      <c r="M61" s="79">
        <v>4</v>
      </c>
      <c r="N61" s="89">
        <v>6</v>
      </c>
      <c r="O61" s="90">
        <v>0</v>
      </c>
      <c r="P61" s="91">
        <f>N61+O61</f>
        <v>6</v>
      </c>
      <c r="Q61" s="80">
        <f>IFERROR(P61/M61,"-")</f>
        <v>1.5</v>
      </c>
      <c r="R61" s="79">
        <v>2</v>
      </c>
      <c r="S61" s="79">
        <v>3</v>
      </c>
      <c r="T61" s="80">
        <f>IFERROR(R61/(P61),"-")</f>
        <v>0.33333333333333</v>
      </c>
      <c r="U61" s="186"/>
      <c r="V61" s="82">
        <v>4</v>
      </c>
      <c r="W61" s="80">
        <f>IF(P61=0,"-",V61/P61)</f>
        <v>0.66666666666667</v>
      </c>
      <c r="X61" s="185">
        <v>97000</v>
      </c>
      <c r="Y61" s="186">
        <f>IFERROR(X61/P61,"-")</f>
        <v>16166.666666667</v>
      </c>
      <c r="Z61" s="186">
        <f>IFERROR(X61/V61,"-")</f>
        <v>24250</v>
      </c>
      <c r="AA61" s="18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0.5</v>
      </c>
      <c r="BP61" s="119">
        <v>1</v>
      </c>
      <c r="BQ61" s="120">
        <f>IFERROR(BP61/BN61,"-")</f>
        <v>0.33333333333333</v>
      </c>
      <c r="BR61" s="121">
        <v>35000</v>
      </c>
      <c r="BS61" s="122">
        <f>IFERROR(BR61/BN61,"-")</f>
        <v>11666.666666667</v>
      </c>
      <c r="BT61" s="123"/>
      <c r="BU61" s="123"/>
      <c r="BV61" s="123">
        <v>1</v>
      </c>
      <c r="BW61" s="124">
        <v>3</v>
      </c>
      <c r="BX61" s="125">
        <f>IF(P61=0,"",IF(BW61=0,"",(BW61/P61)))</f>
        <v>0.5</v>
      </c>
      <c r="BY61" s="126">
        <v>3</v>
      </c>
      <c r="BZ61" s="127">
        <f>IFERROR(BY61/BW61,"-")</f>
        <v>1</v>
      </c>
      <c r="CA61" s="128">
        <v>62000</v>
      </c>
      <c r="CB61" s="129">
        <f>IFERROR(CA61/BW61,"-")</f>
        <v>20666.666666667</v>
      </c>
      <c r="CC61" s="130">
        <v>1</v>
      </c>
      <c r="CD61" s="130"/>
      <c r="CE61" s="130">
        <v>2</v>
      </c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4</v>
      </c>
      <c r="CP61" s="139">
        <v>97000</v>
      </c>
      <c r="CQ61" s="139">
        <v>35000</v>
      </c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0.083333333333333</v>
      </c>
      <c r="B62" s="189" t="s">
        <v>192</v>
      </c>
      <c r="C62" s="189"/>
      <c r="D62" s="189" t="s">
        <v>83</v>
      </c>
      <c r="E62" s="189" t="s">
        <v>84</v>
      </c>
      <c r="F62" s="189" t="s">
        <v>65</v>
      </c>
      <c r="G62" s="88" t="s">
        <v>122</v>
      </c>
      <c r="H62" s="88" t="s">
        <v>193</v>
      </c>
      <c r="I62" s="191" t="s">
        <v>194</v>
      </c>
      <c r="J62" s="180">
        <v>60000</v>
      </c>
      <c r="K62" s="79">
        <v>5</v>
      </c>
      <c r="L62" s="79">
        <v>0</v>
      </c>
      <c r="M62" s="79">
        <v>38</v>
      </c>
      <c r="N62" s="89">
        <v>4</v>
      </c>
      <c r="O62" s="90">
        <v>0</v>
      </c>
      <c r="P62" s="91">
        <f>N62+O62</f>
        <v>4</v>
      </c>
      <c r="Q62" s="80">
        <f>IFERROR(P62/M62,"-")</f>
        <v>0.10526315789474</v>
      </c>
      <c r="R62" s="79">
        <v>1</v>
      </c>
      <c r="S62" s="79">
        <v>1</v>
      </c>
      <c r="T62" s="80">
        <f>IFERROR(R62/(P62),"-")</f>
        <v>0.25</v>
      </c>
      <c r="U62" s="186">
        <f>IFERROR(J62/SUM(N62:O63),"-")</f>
        <v>12000</v>
      </c>
      <c r="V62" s="82">
        <v>1</v>
      </c>
      <c r="W62" s="80">
        <f>IF(P62=0,"-",V62/P62)</f>
        <v>0.25</v>
      </c>
      <c r="X62" s="185">
        <v>5000</v>
      </c>
      <c r="Y62" s="186">
        <f>IFERROR(X62/P62,"-")</f>
        <v>1250</v>
      </c>
      <c r="Z62" s="186">
        <f>IFERROR(X62/V62,"-")</f>
        <v>5000</v>
      </c>
      <c r="AA62" s="180">
        <f>SUM(X62:X63)-SUM(J62:J63)</f>
        <v>-55000</v>
      </c>
      <c r="AB62" s="83">
        <f>SUM(X62:X63)/SUM(J62:J63)</f>
        <v>0.083333333333333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>
        <v>2</v>
      </c>
      <c r="BF62" s="111">
        <f>IF(P62=0,"",IF(BE62=0,"",(BE62/P62)))</f>
        <v>0.5</v>
      </c>
      <c r="BG62" s="110">
        <v>1</v>
      </c>
      <c r="BH62" s="112">
        <f>IFERROR(BG62/BE62,"-")</f>
        <v>0.5</v>
      </c>
      <c r="BI62" s="113">
        <v>5000</v>
      </c>
      <c r="BJ62" s="114">
        <f>IFERROR(BI62/BE62,"-")</f>
        <v>2500</v>
      </c>
      <c r="BK62" s="115">
        <v>1</v>
      </c>
      <c r="BL62" s="115"/>
      <c r="BM62" s="115"/>
      <c r="BN62" s="117">
        <v>1</v>
      </c>
      <c r="BO62" s="118">
        <f>IF(P62=0,"",IF(BN62=0,"",(BN62/P62)))</f>
        <v>0.25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5000</v>
      </c>
      <c r="CQ62" s="139">
        <v>5000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189" t="s">
        <v>195</v>
      </c>
      <c r="C63" s="189"/>
      <c r="D63" s="189" t="s">
        <v>83</v>
      </c>
      <c r="E63" s="189" t="s">
        <v>84</v>
      </c>
      <c r="F63" s="189" t="s">
        <v>80</v>
      </c>
      <c r="G63" s="88"/>
      <c r="H63" s="88"/>
      <c r="I63" s="88"/>
      <c r="J63" s="180"/>
      <c r="K63" s="79">
        <v>19</v>
      </c>
      <c r="L63" s="79">
        <v>17</v>
      </c>
      <c r="M63" s="79">
        <v>0</v>
      </c>
      <c r="N63" s="89">
        <v>1</v>
      </c>
      <c r="O63" s="90">
        <v>0</v>
      </c>
      <c r="P63" s="91">
        <f>N63+O63</f>
        <v>1</v>
      </c>
      <c r="Q63" s="80" t="str">
        <f>IFERROR(P63/M63,"-")</f>
        <v>-</v>
      </c>
      <c r="R63" s="79">
        <v>0</v>
      </c>
      <c r="S63" s="79">
        <v>0</v>
      </c>
      <c r="T63" s="80">
        <f>IFERROR(R63/(P63),"-")</f>
        <v>0</v>
      </c>
      <c r="U63" s="186"/>
      <c r="V63" s="82">
        <v>0</v>
      </c>
      <c r="W63" s="80">
        <f>IF(P63=0,"-",V63/P63)</f>
        <v>0</v>
      </c>
      <c r="X63" s="185">
        <v>0</v>
      </c>
      <c r="Y63" s="186">
        <f>IFERROR(X63/P63,"-")</f>
        <v>0</v>
      </c>
      <c r="Z63" s="186" t="str">
        <f>IFERROR(X63/V63,"-")</f>
        <v>-</v>
      </c>
      <c r="AA63" s="18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1</v>
      </c>
      <c r="BP63" s="119"/>
      <c r="BQ63" s="120">
        <f>IFERROR(BP63/BN63,"-")</f>
        <v>0</v>
      </c>
      <c r="BR63" s="121"/>
      <c r="BS63" s="122">
        <f>IFERROR(BR63/BN63,"-")</f>
        <v>0</v>
      </c>
      <c r="BT63" s="123"/>
      <c r="BU63" s="123"/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0</v>
      </c>
      <c r="CP63" s="139">
        <v>0</v>
      </c>
      <c r="CQ63" s="139"/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>
        <f>AB64</f>
        <v>1.3833333333333</v>
      </c>
      <c r="B64" s="189" t="s">
        <v>196</v>
      </c>
      <c r="C64" s="189"/>
      <c r="D64" s="189" t="s">
        <v>126</v>
      </c>
      <c r="E64" s="189" t="s">
        <v>127</v>
      </c>
      <c r="F64" s="189" t="s">
        <v>65</v>
      </c>
      <c r="G64" s="88" t="s">
        <v>122</v>
      </c>
      <c r="H64" s="88" t="s">
        <v>193</v>
      </c>
      <c r="I64" s="88" t="s">
        <v>197</v>
      </c>
      <c r="J64" s="180">
        <v>60000</v>
      </c>
      <c r="K64" s="79">
        <v>6</v>
      </c>
      <c r="L64" s="79">
        <v>0</v>
      </c>
      <c r="M64" s="79">
        <v>55</v>
      </c>
      <c r="N64" s="89">
        <v>2</v>
      </c>
      <c r="O64" s="90">
        <v>0</v>
      </c>
      <c r="P64" s="91">
        <f>N64+O64</f>
        <v>2</v>
      </c>
      <c r="Q64" s="80">
        <f>IFERROR(P64/M64,"-")</f>
        <v>0.036363636363636</v>
      </c>
      <c r="R64" s="79">
        <v>0</v>
      </c>
      <c r="S64" s="79">
        <v>2</v>
      </c>
      <c r="T64" s="80">
        <f>IFERROR(R64/(P64),"-")</f>
        <v>0</v>
      </c>
      <c r="U64" s="186">
        <f>IFERROR(J64/SUM(N64:O65),"-")</f>
        <v>10000</v>
      </c>
      <c r="V64" s="82">
        <v>1</v>
      </c>
      <c r="W64" s="80">
        <f>IF(P64=0,"-",V64/P64)</f>
        <v>0.5</v>
      </c>
      <c r="X64" s="185">
        <v>53000</v>
      </c>
      <c r="Y64" s="186">
        <f>IFERROR(X64/P64,"-")</f>
        <v>26500</v>
      </c>
      <c r="Z64" s="186">
        <f>IFERROR(X64/V64,"-")</f>
        <v>53000</v>
      </c>
      <c r="AA64" s="180">
        <f>SUM(X64:X65)-SUM(J64:J65)</f>
        <v>23000</v>
      </c>
      <c r="AB64" s="83">
        <f>SUM(X64:X65)/SUM(J64:J65)</f>
        <v>1.3833333333333</v>
      </c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>
        <v>1</v>
      </c>
      <c r="AN64" s="99">
        <f>IF(P64=0,"",IF(AM64=0,"",(AM64/P64)))</f>
        <v>0.5</v>
      </c>
      <c r="AO64" s="98">
        <v>1</v>
      </c>
      <c r="AP64" s="100">
        <f>IFERROR(AO64/AM64,"-")</f>
        <v>1</v>
      </c>
      <c r="AQ64" s="101">
        <v>53000</v>
      </c>
      <c r="AR64" s="102">
        <f>IFERROR(AQ64/AM64,"-")</f>
        <v>53000</v>
      </c>
      <c r="AS64" s="103"/>
      <c r="AT64" s="103"/>
      <c r="AU64" s="103">
        <v>1</v>
      </c>
      <c r="AV64" s="104"/>
      <c r="AW64" s="105">
        <f>IF(P64=0,"",IF(AV64=0,"",(AV64/P64)))</f>
        <v>0</v>
      </c>
      <c r="AX64" s="104"/>
      <c r="AY64" s="106" t="str">
        <f>IFERROR(AX64/AV64,"-")</f>
        <v>-</v>
      </c>
      <c r="AZ64" s="107"/>
      <c r="BA64" s="108" t="str">
        <f>IFERROR(AZ64/AV64,"-")</f>
        <v>-</v>
      </c>
      <c r="BB64" s="109"/>
      <c r="BC64" s="109"/>
      <c r="BD64" s="109"/>
      <c r="BE64" s="110">
        <v>1</v>
      </c>
      <c r="BF64" s="111">
        <f>IF(P64=0,"",IF(BE64=0,"",(BE64/P64)))</f>
        <v>0.5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1</v>
      </c>
      <c r="CP64" s="139">
        <v>53000</v>
      </c>
      <c r="CQ64" s="139">
        <v>53000</v>
      </c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/>
      <c r="B65" s="189" t="s">
        <v>198</v>
      </c>
      <c r="C65" s="189"/>
      <c r="D65" s="189" t="s">
        <v>126</v>
      </c>
      <c r="E65" s="189" t="s">
        <v>127</v>
      </c>
      <c r="F65" s="189" t="s">
        <v>80</v>
      </c>
      <c r="G65" s="88"/>
      <c r="H65" s="88"/>
      <c r="I65" s="88"/>
      <c r="J65" s="180"/>
      <c r="K65" s="79">
        <v>36</v>
      </c>
      <c r="L65" s="79">
        <v>19</v>
      </c>
      <c r="M65" s="79">
        <v>4</v>
      </c>
      <c r="N65" s="89">
        <v>4</v>
      </c>
      <c r="O65" s="90">
        <v>0</v>
      </c>
      <c r="P65" s="91">
        <f>N65+O65</f>
        <v>4</v>
      </c>
      <c r="Q65" s="80">
        <f>IFERROR(P65/M65,"-")</f>
        <v>1</v>
      </c>
      <c r="R65" s="79">
        <v>1</v>
      </c>
      <c r="S65" s="79">
        <v>0</v>
      </c>
      <c r="T65" s="80">
        <f>IFERROR(R65/(P65),"-")</f>
        <v>0.25</v>
      </c>
      <c r="U65" s="186"/>
      <c r="V65" s="82">
        <v>1</v>
      </c>
      <c r="W65" s="80">
        <f>IF(P65=0,"-",V65/P65)</f>
        <v>0.25</v>
      </c>
      <c r="X65" s="185">
        <v>30000</v>
      </c>
      <c r="Y65" s="186">
        <f>IFERROR(X65/P65,"-")</f>
        <v>7500</v>
      </c>
      <c r="Z65" s="186">
        <f>IFERROR(X65/V65,"-")</f>
        <v>30000</v>
      </c>
      <c r="AA65" s="180"/>
      <c r="AB65" s="83"/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0.25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>
        <v>1</v>
      </c>
      <c r="BF65" s="111">
        <f>IF(P65=0,"",IF(BE65=0,"",(BE65/P65)))</f>
        <v>0.25</v>
      </c>
      <c r="BG65" s="110"/>
      <c r="BH65" s="112">
        <f>IFERROR(BG65/BE65,"-")</f>
        <v>0</v>
      </c>
      <c r="BI65" s="113"/>
      <c r="BJ65" s="114">
        <f>IFERROR(BI65/BE65,"-")</f>
        <v>0</v>
      </c>
      <c r="BK65" s="115"/>
      <c r="BL65" s="115"/>
      <c r="BM65" s="115"/>
      <c r="BN65" s="117">
        <v>2</v>
      </c>
      <c r="BO65" s="118">
        <f>IF(P65=0,"",IF(BN65=0,"",(BN65/P65)))</f>
        <v>0.5</v>
      </c>
      <c r="BP65" s="119">
        <v>1</v>
      </c>
      <c r="BQ65" s="120">
        <f>IFERROR(BP65/BN65,"-")</f>
        <v>0.5</v>
      </c>
      <c r="BR65" s="121">
        <v>30000</v>
      </c>
      <c r="BS65" s="122">
        <f>IFERROR(BR65/BN65,"-")</f>
        <v>15000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/>
      <c r="CG65" s="132">
        <f>IF(P65=0,"",IF(CF65=0,"",(CF65/P65)))</f>
        <v>0</v>
      </c>
      <c r="CH65" s="133"/>
      <c r="CI65" s="134" t="str">
        <f>IFERROR(CH65/CF65,"-")</f>
        <v>-</v>
      </c>
      <c r="CJ65" s="135"/>
      <c r="CK65" s="136" t="str">
        <f>IFERROR(CJ65/CF65,"-")</f>
        <v>-</v>
      </c>
      <c r="CL65" s="137"/>
      <c r="CM65" s="137"/>
      <c r="CN65" s="137"/>
      <c r="CO65" s="138">
        <v>1</v>
      </c>
      <c r="CP65" s="139">
        <v>30000</v>
      </c>
      <c r="CQ65" s="139">
        <v>30000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>
        <f>AB66</f>
        <v>0.28</v>
      </c>
      <c r="B66" s="189" t="s">
        <v>199</v>
      </c>
      <c r="C66" s="189"/>
      <c r="D66" s="189" t="s">
        <v>200</v>
      </c>
      <c r="E66" s="189" t="s">
        <v>146</v>
      </c>
      <c r="F66" s="189" t="s">
        <v>65</v>
      </c>
      <c r="G66" s="88" t="s">
        <v>184</v>
      </c>
      <c r="H66" s="88" t="s">
        <v>201</v>
      </c>
      <c r="I66" s="190" t="s">
        <v>165</v>
      </c>
      <c r="J66" s="180">
        <v>150000</v>
      </c>
      <c r="K66" s="79">
        <v>4</v>
      </c>
      <c r="L66" s="79">
        <v>0</v>
      </c>
      <c r="M66" s="79">
        <v>24</v>
      </c>
      <c r="N66" s="89">
        <v>2</v>
      </c>
      <c r="O66" s="90">
        <v>0</v>
      </c>
      <c r="P66" s="91">
        <f>N66+O66</f>
        <v>2</v>
      </c>
      <c r="Q66" s="80">
        <f>IFERROR(P66/M66,"-")</f>
        <v>0.083333333333333</v>
      </c>
      <c r="R66" s="79">
        <v>0</v>
      </c>
      <c r="S66" s="79">
        <v>1</v>
      </c>
      <c r="T66" s="80">
        <f>IFERROR(R66/(P66),"-")</f>
        <v>0</v>
      </c>
      <c r="U66" s="186">
        <f>IFERROR(J66/SUM(N66:O71),"-")</f>
        <v>8823.5294117647</v>
      </c>
      <c r="V66" s="82">
        <v>0</v>
      </c>
      <c r="W66" s="80">
        <f>IF(P66=0,"-",V66/P66)</f>
        <v>0</v>
      </c>
      <c r="X66" s="185">
        <v>0</v>
      </c>
      <c r="Y66" s="186">
        <f>IFERROR(X66/P66,"-")</f>
        <v>0</v>
      </c>
      <c r="Z66" s="186" t="str">
        <f>IFERROR(X66/V66,"-")</f>
        <v>-</v>
      </c>
      <c r="AA66" s="180">
        <f>SUM(X66:X71)-SUM(J66:J71)</f>
        <v>-108000</v>
      </c>
      <c r="AB66" s="83">
        <f>SUM(X66:X71)/SUM(J66:J71)</f>
        <v>0.28</v>
      </c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>
        <v>1</v>
      </c>
      <c r="AW66" s="105">
        <f>IF(P66=0,"",IF(AV66=0,"",(AV66/P66)))</f>
        <v>0.5</v>
      </c>
      <c r="AX66" s="104"/>
      <c r="AY66" s="106">
        <f>IFERROR(AX66/AV66,"-")</f>
        <v>0</v>
      </c>
      <c r="AZ66" s="107"/>
      <c r="BA66" s="108">
        <f>IFERROR(AZ66/AV66,"-")</f>
        <v>0</v>
      </c>
      <c r="BB66" s="109"/>
      <c r="BC66" s="109"/>
      <c r="BD66" s="109"/>
      <c r="BE66" s="110">
        <v>1</v>
      </c>
      <c r="BF66" s="111">
        <f>IF(P66=0,"",IF(BE66=0,"",(BE66/P66)))</f>
        <v>0.5</v>
      </c>
      <c r="BG66" s="110"/>
      <c r="BH66" s="112">
        <f>IFERROR(BG66/BE66,"-")</f>
        <v>0</v>
      </c>
      <c r="BI66" s="113"/>
      <c r="BJ66" s="114">
        <f>IFERROR(BI66/BE66,"-")</f>
        <v>0</v>
      </c>
      <c r="BK66" s="115"/>
      <c r="BL66" s="115"/>
      <c r="BM66" s="115"/>
      <c r="BN66" s="117"/>
      <c r="BO66" s="118">
        <f>IF(P66=0,"",IF(BN66=0,"",(BN66/P66)))</f>
        <v>0</v>
      </c>
      <c r="BP66" s="119"/>
      <c r="BQ66" s="120" t="str">
        <f>IFERROR(BP66/BN66,"-")</f>
        <v>-</v>
      </c>
      <c r="BR66" s="121"/>
      <c r="BS66" s="122" t="str">
        <f>IFERROR(BR66/BN66,"-")</f>
        <v>-</v>
      </c>
      <c r="BT66" s="123"/>
      <c r="BU66" s="123"/>
      <c r="BV66" s="123"/>
      <c r="BW66" s="124"/>
      <c r="BX66" s="125">
        <f>IF(P66=0,"",IF(BW66=0,"",(BW66/P66)))</f>
        <v>0</v>
      </c>
      <c r="BY66" s="126"/>
      <c r="BZ66" s="127" t="str">
        <f>IFERROR(BY66/BW66,"-")</f>
        <v>-</v>
      </c>
      <c r="CA66" s="128"/>
      <c r="CB66" s="129" t="str">
        <f>IFERROR(CA66/BW66,"-")</f>
        <v>-</v>
      </c>
      <c r="CC66" s="130"/>
      <c r="CD66" s="130"/>
      <c r="CE66" s="130"/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0</v>
      </c>
      <c r="CP66" s="139">
        <v>0</v>
      </c>
      <c r="CQ66" s="139"/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/>
      <c r="B67" s="189" t="s">
        <v>202</v>
      </c>
      <c r="C67" s="189"/>
      <c r="D67" s="189" t="s">
        <v>203</v>
      </c>
      <c r="E67" s="189" t="s">
        <v>142</v>
      </c>
      <c r="F67" s="189" t="s">
        <v>65</v>
      </c>
      <c r="G67" s="88" t="s">
        <v>184</v>
      </c>
      <c r="H67" s="88" t="s">
        <v>201</v>
      </c>
      <c r="I67" s="191" t="s">
        <v>204</v>
      </c>
      <c r="J67" s="180"/>
      <c r="K67" s="79">
        <v>7</v>
      </c>
      <c r="L67" s="79">
        <v>0</v>
      </c>
      <c r="M67" s="79">
        <v>59</v>
      </c>
      <c r="N67" s="89">
        <v>4</v>
      </c>
      <c r="O67" s="90">
        <v>0</v>
      </c>
      <c r="P67" s="91">
        <f>N67+O67</f>
        <v>4</v>
      </c>
      <c r="Q67" s="80">
        <f>IFERROR(P67/M67,"-")</f>
        <v>0.067796610169492</v>
      </c>
      <c r="R67" s="79">
        <v>2</v>
      </c>
      <c r="S67" s="79">
        <v>2</v>
      </c>
      <c r="T67" s="80">
        <f>IFERROR(R67/(P67),"-")</f>
        <v>0.5</v>
      </c>
      <c r="U67" s="186"/>
      <c r="V67" s="82">
        <v>1</v>
      </c>
      <c r="W67" s="80">
        <f>IF(P67=0,"-",V67/P67)</f>
        <v>0.25</v>
      </c>
      <c r="X67" s="185">
        <v>11000</v>
      </c>
      <c r="Y67" s="186">
        <f>IFERROR(X67/P67,"-")</f>
        <v>2750</v>
      </c>
      <c r="Z67" s="186">
        <f>IFERROR(X67/V67,"-")</f>
        <v>11000</v>
      </c>
      <c r="AA67" s="180"/>
      <c r="AB67" s="83"/>
      <c r="AC67" s="77"/>
      <c r="AD67" s="92">
        <v>1</v>
      </c>
      <c r="AE67" s="93">
        <f>IF(P67=0,"",IF(AD67=0,"",(AD67/P67)))</f>
        <v>0.25</v>
      </c>
      <c r="AF67" s="92"/>
      <c r="AG67" s="94">
        <f>IFERROR(AF67/AD67,"-")</f>
        <v>0</v>
      </c>
      <c r="AH67" s="95"/>
      <c r="AI67" s="96">
        <f>IFERROR(AH67/AD67,"-")</f>
        <v>0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/>
      <c r="AW67" s="105">
        <f>IF(P67=0,"",IF(AV67=0,"",(AV67/P67)))</f>
        <v>0</v>
      </c>
      <c r="AX67" s="104"/>
      <c r="AY67" s="106" t="str">
        <f>IFERROR(AX67/AV67,"-")</f>
        <v>-</v>
      </c>
      <c r="AZ67" s="107"/>
      <c r="BA67" s="108" t="str">
        <f>IFERROR(AZ67/AV67,"-")</f>
        <v>-</v>
      </c>
      <c r="BB67" s="109"/>
      <c r="BC67" s="109"/>
      <c r="BD67" s="109"/>
      <c r="BE67" s="110">
        <v>1</v>
      </c>
      <c r="BF67" s="111">
        <f>IF(P67=0,"",IF(BE67=0,"",(BE67/P67)))</f>
        <v>0.25</v>
      </c>
      <c r="BG67" s="110"/>
      <c r="BH67" s="112">
        <f>IFERROR(BG67/BE67,"-")</f>
        <v>0</v>
      </c>
      <c r="BI67" s="113"/>
      <c r="BJ67" s="114">
        <f>IFERROR(BI67/BE67,"-")</f>
        <v>0</v>
      </c>
      <c r="BK67" s="115"/>
      <c r="BL67" s="115"/>
      <c r="BM67" s="115"/>
      <c r="BN67" s="117"/>
      <c r="BO67" s="118">
        <f>IF(P67=0,"",IF(BN67=0,"",(BN67/P67)))</f>
        <v>0</v>
      </c>
      <c r="BP67" s="119"/>
      <c r="BQ67" s="120" t="str">
        <f>IFERROR(BP67/BN67,"-")</f>
        <v>-</v>
      </c>
      <c r="BR67" s="121"/>
      <c r="BS67" s="122" t="str">
        <f>IFERROR(BR67/BN67,"-")</f>
        <v>-</v>
      </c>
      <c r="BT67" s="123"/>
      <c r="BU67" s="123"/>
      <c r="BV67" s="123"/>
      <c r="BW67" s="124">
        <v>1</v>
      </c>
      <c r="BX67" s="125">
        <f>IF(P67=0,"",IF(BW67=0,"",(BW67/P67)))</f>
        <v>0.25</v>
      </c>
      <c r="BY67" s="126">
        <v>1</v>
      </c>
      <c r="BZ67" s="127">
        <f>IFERROR(BY67/BW67,"-")</f>
        <v>1</v>
      </c>
      <c r="CA67" s="128">
        <v>11000</v>
      </c>
      <c r="CB67" s="129">
        <f>IFERROR(CA67/BW67,"-")</f>
        <v>11000</v>
      </c>
      <c r="CC67" s="130"/>
      <c r="CD67" s="130"/>
      <c r="CE67" s="130">
        <v>1</v>
      </c>
      <c r="CF67" s="131">
        <v>1</v>
      </c>
      <c r="CG67" s="132">
        <f>IF(P67=0,"",IF(CF67=0,"",(CF67/P67)))</f>
        <v>0.25</v>
      </c>
      <c r="CH67" s="133"/>
      <c r="CI67" s="134">
        <f>IFERROR(CH67/CF67,"-")</f>
        <v>0</v>
      </c>
      <c r="CJ67" s="135"/>
      <c r="CK67" s="136">
        <f>IFERROR(CJ67/CF67,"-")</f>
        <v>0</v>
      </c>
      <c r="CL67" s="137"/>
      <c r="CM67" s="137"/>
      <c r="CN67" s="137"/>
      <c r="CO67" s="138">
        <v>1</v>
      </c>
      <c r="CP67" s="139">
        <v>11000</v>
      </c>
      <c r="CQ67" s="139">
        <v>11000</v>
      </c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205</v>
      </c>
      <c r="C68" s="189"/>
      <c r="D68" s="189" t="s">
        <v>206</v>
      </c>
      <c r="E68" s="189" t="s">
        <v>207</v>
      </c>
      <c r="F68" s="189" t="s">
        <v>65</v>
      </c>
      <c r="G68" s="88" t="s">
        <v>184</v>
      </c>
      <c r="H68" s="88" t="s">
        <v>201</v>
      </c>
      <c r="I68" s="190" t="s">
        <v>178</v>
      </c>
      <c r="J68" s="180"/>
      <c r="K68" s="79">
        <v>4</v>
      </c>
      <c r="L68" s="79">
        <v>0</v>
      </c>
      <c r="M68" s="79">
        <v>27</v>
      </c>
      <c r="N68" s="89">
        <v>2</v>
      </c>
      <c r="O68" s="90">
        <v>0</v>
      </c>
      <c r="P68" s="91">
        <f>N68+O68</f>
        <v>2</v>
      </c>
      <c r="Q68" s="80">
        <f>IFERROR(P68/M68,"-")</f>
        <v>0.074074074074074</v>
      </c>
      <c r="R68" s="79">
        <v>0</v>
      </c>
      <c r="S68" s="79">
        <v>2</v>
      </c>
      <c r="T68" s="80">
        <f>IFERROR(R68/(P68),"-")</f>
        <v>0</v>
      </c>
      <c r="U68" s="186"/>
      <c r="V68" s="82">
        <v>0</v>
      </c>
      <c r="W68" s="80">
        <f>IF(P68=0,"-",V68/P68)</f>
        <v>0</v>
      </c>
      <c r="X68" s="185">
        <v>0</v>
      </c>
      <c r="Y68" s="186">
        <f>IFERROR(X68/P68,"-")</f>
        <v>0</v>
      </c>
      <c r="Z68" s="186" t="str">
        <f>IFERROR(X68/V68,"-")</f>
        <v>-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/>
      <c r="BF68" s="111">
        <f>IF(P68=0,"",IF(BE68=0,"",(BE68/P68)))</f>
        <v>0</v>
      </c>
      <c r="BG68" s="110"/>
      <c r="BH68" s="112" t="str">
        <f>IFERROR(BG68/BE68,"-")</f>
        <v>-</v>
      </c>
      <c r="BI68" s="113"/>
      <c r="BJ68" s="114" t="str">
        <f>IFERROR(BI68/BE68,"-")</f>
        <v>-</v>
      </c>
      <c r="BK68" s="115"/>
      <c r="BL68" s="115"/>
      <c r="BM68" s="115"/>
      <c r="BN68" s="117">
        <v>1</v>
      </c>
      <c r="BO68" s="118">
        <f>IF(P68=0,"",IF(BN68=0,"",(BN68/P68)))</f>
        <v>0.5</v>
      </c>
      <c r="BP68" s="119"/>
      <c r="BQ68" s="120">
        <f>IFERROR(BP68/BN68,"-")</f>
        <v>0</v>
      </c>
      <c r="BR68" s="121"/>
      <c r="BS68" s="122">
        <f>IFERROR(BR68/BN68,"-")</f>
        <v>0</v>
      </c>
      <c r="BT68" s="123"/>
      <c r="BU68" s="123"/>
      <c r="BV68" s="123"/>
      <c r="BW68" s="124">
        <v>1</v>
      </c>
      <c r="BX68" s="125">
        <f>IF(P68=0,"",IF(BW68=0,"",(BW68/P68)))</f>
        <v>0.5</v>
      </c>
      <c r="BY68" s="126"/>
      <c r="BZ68" s="127">
        <f>IFERROR(BY68/BW68,"-")</f>
        <v>0</v>
      </c>
      <c r="CA68" s="128"/>
      <c r="CB68" s="129">
        <f>IFERROR(CA68/BW68,"-")</f>
        <v>0</v>
      </c>
      <c r="CC68" s="130"/>
      <c r="CD68" s="130"/>
      <c r="CE68" s="130"/>
      <c r="CF68" s="131"/>
      <c r="CG68" s="132">
        <f>IF(P68=0,"",IF(CF68=0,"",(CF68/P68)))</f>
        <v>0</v>
      </c>
      <c r="CH68" s="133"/>
      <c r="CI68" s="134" t="str">
        <f>IFERROR(CH68/CF68,"-")</f>
        <v>-</v>
      </c>
      <c r="CJ68" s="135"/>
      <c r="CK68" s="136" t="str">
        <f>IFERROR(CJ68/CF68,"-")</f>
        <v>-</v>
      </c>
      <c r="CL68" s="137"/>
      <c r="CM68" s="137"/>
      <c r="CN68" s="137"/>
      <c r="CO68" s="138">
        <v>0</v>
      </c>
      <c r="CP68" s="139">
        <v>0</v>
      </c>
      <c r="CQ68" s="139"/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/>
      <c r="B69" s="189" t="s">
        <v>208</v>
      </c>
      <c r="C69" s="189"/>
      <c r="D69" s="189" t="s">
        <v>209</v>
      </c>
      <c r="E69" s="189" t="s">
        <v>137</v>
      </c>
      <c r="F69" s="189" t="s">
        <v>65</v>
      </c>
      <c r="G69" s="88" t="s">
        <v>184</v>
      </c>
      <c r="H69" s="88" t="s">
        <v>201</v>
      </c>
      <c r="I69" s="191" t="s">
        <v>181</v>
      </c>
      <c r="J69" s="180"/>
      <c r="K69" s="79">
        <v>1</v>
      </c>
      <c r="L69" s="79">
        <v>0</v>
      </c>
      <c r="M69" s="79">
        <v>14</v>
      </c>
      <c r="N69" s="89">
        <v>0</v>
      </c>
      <c r="O69" s="90">
        <v>0</v>
      </c>
      <c r="P69" s="91">
        <f>N69+O69</f>
        <v>0</v>
      </c>
      <c r="Q69" s="80">
        <f>IFERROR(P69/M69,"-")</f>
        <v>0</v>
      </c>
      <c r="R69" s="79">
        <v>0</v>
      </c>
      <c r="S69" s="79">
        <v>0</v>
      </c>
      <c r="T69" s="80" t="str">
        <f>IFERROR(R69/(P69),"-")</f>
        <v>-</v>
      </c>
      <c r="U69" s="186"/>
      <c r="V69" s="82">
        <v>0</v>
      </c>
      <c r="W69" s="80" t="str">
        <f>IF(P69=0,"-",V69/P69)</f>
        <v>-</v>
      </c>
      <c r="X69" s="185">
        <v>0</v>
      </c>
      <c r="Y69" s="186" t="str">
        <f>IFERROR(X69/P69,"-")</f>
        <v>-</v>
      </c>
      <c r="Z69" s="186" t="str">
        <f>IFERROR(X69/V69,"-")</f>
        <v>-</v>
      </c>
      <c r="AA69" s="180"/>
      <c r="AB69" s="83"/>
      <c r="AC69" s="77"/>
      <c r="AD69" s="92"/>
      <c r="AE69" s="93" t="str">
        <f>IF(P69=0,"",IF(AD69=0,"",(AD69/P69)))</f>
        <v/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/>
      <c r="AN69" s="99" t="str">
        <f>IF(P69=0,"",IF(AM69=0,"",(AM69/P69)))</f>
        <v/>
      </c>
      <c r="AO69" s="98"/>
      <c r="AP69" s="100" t="str">
        <f>IFERROR(AO69/AM69,"-")</f>
        <v>-</v>
      </c>
      <c r="AQ69" s="101"/>
      <c r="AR69" s="102" t="str">
        <f>IFERROR(AQ69/AM69,"-")</f>
        <v>-</v>
      </c>
      <c r="AS69" s="103"/>
      <c r="AT69" s="103"/>
      <c r="AU69" s="103"/>
      <c r="AV69" s="104"/>
      <c r="AW69" s="105" t="str">
        <f>IF(P69=0,"",IF(AV69=0,"",(AV69/P69)))</f>
        <v/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/>
      <c r="BF69" s="111" t="str">
        <f>IF(P69=0,"",IF(BE69=0,"",(BE69/P69)))</f>
        <v/>
      </c>
      <c r="BG69" s="110"/>
      <c r="BH69" s="112" t="str">
        <f>IFERROR(BG69/BE69,"-")</f>
        <v>-</v>
      </c>
      <c r="BI69" s="113"/>
      <c r="BJ69" s="114" t="str">
        <f>IFERROR(BI69/BE69,"-")</f>
        <v>-</v>
      </c>
      <c r="BK69" s="115"/>
      <c r="BL69" s="115"/>
      <c r="BM69" s="115"/>
      <c r="BN69" s="117"/>
      <c r="BO69" s="118" t="str">
        <f>IF(P69=0,"",IF(BN69=0,"",(BN69/P69)))</f>
        <v/>
      </c>
      <c r="BP69" s="119"/>
      <c r="BQ69" s="120" t="str">
        <f>IFERROR(BP69/BN69,"-")</f>
        <v>-</v>
      </c>
      <c r="BR69" s="121"/>
      <c r="BS69" s="122" t="str">
        <f>IFERROR(BR69/BN69,"-")</f>
        <v>-</v>
      </c>
      <c r="BT69" s="123"/>
      <c r="BU69" s="123"/>
      <c r="BV69" s="123"/>
      <c r="BW69" s="124"/>
      <c r="BX69" s="125" t="str">
        <f>IF(P69=0,"",IF(BW69=0,"",(BW69/P69)))</f>
        <v/>
      </c>
      <c r="BY69" s="126"/>
      <c r="BZ69" s="127" t="str">
        <f>IFERROR(BY69/BW69,"-")</f>
        <v>-</v>
      </c>
      <c r="CA69" s="128"/>
      <c r="CB69" s="129" t="str">
        <f>IFERROR(CA69/BW69,"-")</f>
        <v>-</v>
      </c>
      <c r="CC69" s="130"/>
      <c r="CD69" s="130"/>
      <c r="CE69" s="130"/>
      <c r="CF69" s="131"/>
      <c r="CG69" s="132" t="str">
        <f>IF(P69=0,"",IF(CF69=0,"",(CF69/P69)))</f>
        <v/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0</v>
      </c>
      <c r="CP69" s="139">
        <v>0</v>
      </c>
      <c r="CQ69" s="139"/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210</v>
      </c>
      <c r="C70" s="189"/>
      <c r="D70" s="189" t="s">
        <v>211</v>
      </c>
      <c r="E70" s="189" t="s">
        <v>212</v>
      </c>
      <c r="F70" s="189" t="s">
        <v>65</v>
      </c>
      <c r="G70" s="88" t="s">
        <v>184</v>
      </c>
      <c r="H70" s="88" t="s">
        <v>201</v>
      </c>
      <c r="I70" s="190" t="s">
        <v>97</v>
      </c>
      <c r="J70" s="180"/>
      <c r="K70" s="79">
        <v>9</v>
      </c>
      <c r="L70" s="79">
        <v>0</v>
      </c>
      <c r="M70" s="79">
        <v>25</v>
      </c>
      <c r="N70" s="89">
        <v>1</v>
      </c>
      <c r="O70" s="90">
        <v>0</v>
      </c>
      <c r="P70" s="91">
        <f>N70+O70</f>
        <v>1</v>
      </c>
      <c r="Q70" s="80">
        <f>IFERROR(P70/M70,"-")</f>
        <v>0.04</v>
      </c>
      <c r="R70" s="79">
        <v>0</v>
      </c>
      <c r="S70" s="79">
        <v>0</v>
      </c>
      <c r="T70" s="80">
        <f>IFERROR(R70/(P70),"-")</f>
        <v>0</v>
      </c>
      <c r="U70" s="186"/>
      <c r="V70" s="82">
        <v>0</v>
      </c>
      <c r="W70" s="80">
        <f>IF(P70=0,"-",V70/P70)</f>
        <v>0</v>
      </c>
      <c r="X70" s="185">
        <v>0</v>
      </c>
      <c r="Y70" s="186">
        <f>IFERROR(X70/P70,"-")</f>
        <v>0</v>
      </c>
      <c r="Z70" s="186" t="str">
        <f>IFERROR(X70/V70,"-")</f>
        <v>-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/>
      <c r="AN70" s="99">
        <f>IF(P70=0,"",IF(AM70=0,"",(AM70/P70)))</f>
        <v>0</v>
      </c>
      <c r="AO70" s="98"/>
      <c r="AP70" s="100" t="str">
        <f>IFERROR(AO70/AM70,"-")</f>
        <v>-</v>
      </c>
      <c r="AQ70" s="101"/>
      <c r="AR70" s="102" t="str">
        <f>IFERROR(AQ70/AM70,"-")</f>
        <v>-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/>
      <c r="BF70" s="111">
        <f>IF(P70=0,"",IF(BE70=0,"",(BE70/P70)))</f>
        <v>0</v>
      </c>
      <c r="BG70" s="110"/>
      <c r="BH70" s="112" t="str">
        <f>IFERROR(BG70/BE70,"-")</f>
        <v>-</v>
      </c>
      <c r="BI70" s="113"/>
      <c r="BJ70" s="114" t="str">
        <f>IFERROR(BI70/BE70,"-")</f>
        <v>-</v>
      </c>
      <c r="BK70" s="115"/>
      <c r="BL70" s="115"/>
      <c r="BM70" s="115"/>
      <c r="BN70" s="117">
        <v>1</v>
      </c>
      <c r="BO70" s="118">
        <f>IF(P70=0,"",IF(BN70=0,"",(BN70/P70)))</f>
        <v>1</v>
      </c>
      <c r="BP70" s="119"/>
      <c r="BQ70" s="120">
        <f>IFERROR(BP70/BN70,"-")</f>
        <v>0</v>
      </c>
      <c r="BR70" s="121"/>
      <c r="BS70" s="122">
        <f>IFERROR(BR70/BN70,"-")</f>
        <v>0</v>
      </c>
      <c r="BT70" s="123"/>
      <c r="BU70" s="123"/>
      <c r="BV70" s="123"/>
      <c r="BW70" s="124"/>
      <c r="BX70" s="125">
        <f>IF(P70=0,"",IF(BW70=0,"",(BW70/P70)))</f>
        <v>0</v>
      </c>
      <c r="BY70" s="126"/>
      <c r="BZ70" s="127" t="str">
        <f>IFERROR(BY70/BW70,"-")</f>
        <v>-</v>
      </c>
      <c r="CA70" s="128"/>
      <c r="CB70" s="129" t="str">
        <f>IFERROR(CA70/BW70,"-")</f>
        <v>-</v>
      </c>
      <c r="CC70" s="130"/>
      <c r="CD70" s="130"/>
      <c r="CE70" s="130"/>
      <c r="CF70" s="131"/>
      <c r="CG70" s="132">
        <f>IF(P70=0,"",IF(CF70=0,"",(CF70/P70)))</f>
        <v>0</v>
      </c>
      <c r="CH70" s="133"/>
      <c r="CI70" s="134" t="str">
        <f>IFERROR(CH70/CF70,"-")</f>
        <v>-</v>
      </c>
      <c r="CJ70" s="135"/>
      <c r="CK70" s="136" t="str">
        <f>IFERROR(CJ70/CF70,"-")</f>
        <v>-</v>
      </c>
      <c r="CL70" s="137"/>
      <c r="CM70" s="137"/>
      <c r="CN70" s="137"/>
      <c r="CO70" s="138">
        <v>0</v>
      </c>
      <c r="CP70" s="139">
        <v>0</v>
      </c>
      <c r="CQ70" s="139"/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/>
      <c r="B71" s="189" t="s">
        <v>213</v>
      </c>
      <c r="C71" s="189"/>
      <c r="D71" s="189" t="s">
        <v>149</v>
      </c>
      <c r="E71" s="189" t="s">
        <v>149</v>
      </c>
      <c r="F71" s="189" t="s">
        <v>80</v>
      </c>
      <c r="G71" s="88" t="s">
        <v>214</v>
      </c>
      <c r="H71" s="88"/>
      <c r="I71" s="88"/>
      <c r="J71" s="180"/>
      <c r="K71" s="79">
        <v>53</v>
      </c>
      <c r="L71" s="79">
        <v>41</v>
      </c>
      <c r="M71" s="79">
        <v>2</v>
      </c>
      <c r="N71" s="89">
        <v>8</v>
      </c>
      <c r="O71" s="90">
        <v>0</v>
      </c>
      <c r="P71" s="91">
        <f>N71+O71</f>
        <v>8</v>
      </c>
      <c r="Q71" s="80">
        <f>IFERROR(P71/M71,"-")</f>
        <v>4</v>
      </c>
      <c r="R71" s="79">
        <v>2</v>
      </c>
      <c r="S71" s="79">
        <v>1</v>
      </c>
      <c r="T71" s="80">
        <f>IFERROR(R71/(P71),"-")</f>
        <v>0.25</v>
      </c>
      <c r="U71" s="186"/>
      <c r="V71" s="82">
        <v>3</v>
      </c>
      <c r="W71" s="80">
        <f>IF(P71=0,"-",V71/P71)</f>
        <v>0.375</v>
      </c>
      <c r="X71" s="185">
        <v>31000</v>
      </c>
      <c r="Y71" s="186">
        <f>IFERROR(X71/P71,"-")</f>
        <v>3875</v>
      </c>
      <c r="Z71" s="186">
        <f>IFERROR(X71/V71,"-")</f>
        <v>10333.333333333</v>
      </c>
      <c r="AA71" s="180"/>
      <c r="AB71" s="83"/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>
        <v>1</v>
      </c>
      <c r="AW71" s="105">
        <f>IF(P71=0,"",IF(AV71=0,"",(AV71/P71)))</f>
        <v>0.125</v>
      </c>
      <c r="AX71" s="104"/>
      <c r="AY71" s="106">
        <f>IFERROR(AX71/AV71,"-")</f>
        <v>0</v>
      </c>
      <c r="AZ71" s="107"/>
      <c r="BA71" s="108">
        <f>IFERROR(AZ71/AV71,"-")</f>
        <v>0</v>
      </c>
      <c r="BB71" s="109"/>
      <c r="BC71" s="109"/>
      <c r="BD71" s="109"/>
      <c r="BE71" s="110">
        <v>3</v>
      </c>
      <c r="BF71" s="111">
        <f>IF(P71=0,"",IF(BE71=0,"",(BE71/P71)))</f>
        <v>0.375</v>
      </c>
      <c r="BG71" s="110">
        <v>2</v>
      </c>
      <c r="BH71" s="112">
        <f>IFERROR(BG71/BE71,"-")</f>
        <v>0.66666666666667</v>
      </c>
      <c r="BI71" s="113">
        <v>9000</v>
      </c>
      <c r="BJ71" s="114">
        <f>IFERROR(BI71/BE71,"-")</f>
        <v>3000</v>
      </c>
      <c r="BK71" s="115">
        <v>1</v>
      </c>
      <c r="BL71" s="115">
        <v>1</v>
      </c>
      <c r="BM71" s="115"/>
      <c r="BN71" s="117">
        <v>3</v>
      </c>
      <c r="BO71" s="118">
        <f>IF(P71=0,"",IF(BN71=0,"",(BN71/P71)))</f>
        <v>0.375</v>
      </c>
      <c r="BP71" s="119"/>
      <c r="BQ71" s="120">
        <f>IFERROR(BP71/BN71,"-")</f>
        <v>0</v>
      </c>
      <c r="BR71" s="121"/>
      <c r="BS71" s="122">
        <f>IFERROR(BR71/BN71,"-")</f>
        <v>0</v>
      </c>
      <c r="BT71" s="123"/>
      <c r="BU71" s="123"/>
      <c r="BV71" s="123"/>
      <c r="BW71" s="124">
        <v>1</v>
      </c>
      <c r="BX71" s="125">
        <f>IF(P71=0,"",IF(BW71=0,"",(BW71/P71)))</f>
        <v>0.125</v>
      </c>
      <c r="BY71" s="126">
        <v>1</v>
      </c>
      <c r="BZ71" s="127">
        <f>IFERROR(BY71/BW71,"-")</f>
        <v>1</v>
      </c>
      <c r="CA71" s="128">
        <v>28000</v>
      </c>
      <c r="CB71" s="129">
        <f>IFERROR(CA71/BW71,"-")</f>
        <v>28000</v>
      </c>
      <c r="CC71" s="130"/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3</v>
      </c>
      <c r="CP71" s="139">
        <v>31000</v>
      </c>
      <c r="CQ71" s="139">
        <v>28000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>
        <f>AB72</f>
        <v>1.9382716049383</v>
      </c>
      <c r="B72" s="189" t="s">
        <v>215</v>
      </c>
      <c r="C72" s="189"/>
      <c r="D72" s="189" t="s">
        <v>216</v>
      </c>
      <c r="E72" s="189" t="s">
        <v>84</v>
      </c>
      <c r="F72" s="189" t="s">
        <v>65</v>
      </c>
      <c r="G72" s="88" t="s">
        <v>217</v>
      </c>
      <c r="H72" s="88" t="s">
        <v>218</v>
      </c>
      <c r="I72" s="88" t="s">
        <v>219</v>
      </c>
      <c r="J72" s="180">
        <v>324000</v>
      </c>
      <c r="K72" s="79">
        <v>44</v>
      </c>
      <c r="L72" s="79">
        <v>0</v>
      </c>
      <c r="M72" s="79">
        <v>201</v>
      </c>
      <c r="N72" s="89">
        <v>21</v>
      </c>
      <c r="O72" s="90">
        <v>0</v>
      </c>
      <c r="P72" s="91">
        <f>N72+O72</f>
        <v>21</v>
      </c>
      <c r="Q72" s="80">
        <f>IFERROR(P72/M72,"-")</f>
        <v>0.1044776119403</v>
      </c>
      <c r="R72" s="79">
        <v>2</v>
      </c>
      <c r="S72" s="79">
        <v>9</v>
      </c>
      <c r="T72" s="80">
        <f>IFERROR(R72/(P72),"-")</f>
        <v>0.095238095238095</v>
      </c>
      <c r="U72" s="186">
        <f>IFERROR(J72/SUM(N72:O75),"-")</f>
        <v>6352.9411764706</v>
      </c>
      <c r="V72" s="82">
        <v>5</v>
      </c>
      <c r="W72" s="80">
        <f>IF(P72=0,"-",V72/P72)</f>
        <v>0.23809523809524</v>
      </c>
      <c r="X72" s="185">
        <v>73000</v>
      </c>
      <c r="Y72" s="186">
        <f>IFERROR(X72/P72,"-")</f>
        <v>3476.1904761905</v>
      </c>
      <c r="Z72" s="186">
        <f>IFERROR(X72/V72,"-")</f>
        <v>14600</v>
      </c>
      <c r="AA72" s="180">
        <f>SUM(X72:X75)-SUM(J72:J75)</f>
        <v>304000</v>
      </c>
      <c r="AB72" s="83">
        <f>SUM(X72:X75)/SUM(J72:J75)</f>
        <v>1.9382716049383</v>
      </c>
      <c r="AC72" s="77"/>
      <c r="AD72" s="92">
        <v>2</v>
      </c>
      <c r="AE72" s="93">
        <f>IF(P72=0,"",IF(AD72=0,"",(AD72/P72)))</f>
        <v>0.095238095238095</v>
      </c>
      <c r="AF72" s="92"/>
      <c r="AG72" s="94">
        <f>IFERROR(AF72/AD72,"-")</f>
        <v>0</v>
      </c>
      <c r="AH72" s="95"/>
      <c r="AI72" s="96">
        <f>IFERROR(AH72/AD72,"-")</f>
        <v>0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>
        <v>3</v>
      </c>
      <c r="AW72" s="105">
        <f>IF(P72=0,"",IF(AV72=0,"",(AV72/P72)))</f>
        <v>0.14285714285714</v>
      </c>
      <c r="AX72" s="104">
        <v>2</v>
      </c>
      <c r="AY72" s="106">
        <f>IFERROR(AX72/AV72,"-")</f>
        <v>0.66666666666667</v>
      </c>
      <c r="AZ72" s="107">
        <v>9000</v>
      </c>
      <c r="BA72" s="108">
        <f>IFERROR(AZ72/AV72,"-")</f>
        <v>3000</v>
      </c>
      <c r="BB72" s="109">
        <v>1</v>
      </c>
      <c r="BC72" s="109">
        <v>1</v>
      </c>
      <c r="BD72" s="109"/>
      <c r="BE72" s="110">
        <v>8</v>
      </c>
      <c r="BF72" s="111">
        <f>IF(P72=0,"",IF(BE72=0,"",(BE72/P72)))</f>
        <v>0.38095238095238</v>
      </c>
      <c r="BG72" s="110"/>
      <c r="BH72" s="112">
        <f>IFERROR(BG72/BE72,"-")</f>
        <v>0</v>
      </c>
      <c r="BI72" s="113"/>
      <c r="BJ72" s="114">
        <f>IFERROR(BI72/BE72,"-")</f>
        <v>0</v>
      </c>
      <c r="BK72" s="115"/>
      <c r="BL72" s="115"/>
      <c r="BM72" s="115"/>
      <c r="BN72" s="117">
        <v>7</v>
      </c>
      <c r="BO72" s="118">
        <f>IF(P72=0,"",IF(BN72=0,"",(BN72/P72)))</f>
        <v>0.33333333333333</v>
      </c>
      <c r="BP72" s="119">
        <v>2</v>
      </c>
      <c r="BQ72" s="120">
        <f>IFERROR(BP72/BN72,"-")</f>
        <v>0.28571428571429</v>
      </c>
      <c r="BR72" s="121">
        <v>61000</v>
      </c>
      <c r="BS72" s="122">
        <f>IFERROR(BR72/BN72,"-")</f>
        <v>8714.2857142857</v>
      </c>
      <c r="BT72" s="123"/>
      <c r="BU72" s="123">
        <v>1</v>
      </c>
      <c r="BV72" s="123">
        <v>1</v>
      </c>
      <c r="BW72" s="124">
        <v>1</v>
      </c>
      <c r="BX72" s="125">
        <f>IF(P72=0,"",IF(BW72=0,"",(BW72/P72)))</f>
        <v>0.047619047619048</v>
      </c>
      <c r="BY72" s="126">
        <v>1</v>
      </c>
      <c r="BZ72" s="127">
        <f>IFERROR(BY72/BW72,"-")</f>
        <v>1</v>
      </c>
      <c r="CA72" s="128">
        <v>3000</v>
      </c>
      <c r="CB72" s="129">
        <f>IFERROR(CA72/BW72,"-")</f>
        <v>3000</v>
      </c>
      <c r="CC72" s="130">
        <v>1</v>
      </c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5</v>
      </c>
      <c r="CP72" s="139">
        <v>73000</v>
      </c>
      <c r="CQ72" s="139">
        <v>46000</v>
      </c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/>
      <c r="B73" s="189" t="s">
        <v>220</v>
      </c>
      <c r="C73" s="189"/>
      <c r="D73" s="189" t="s">
        <v>221</v>
      </c>
      <c r="E73" s="189" t="s">
        <v>222</v>
      </c>
      <c r="F73" s="189" t="s">
        <v>65</v>
      </c>
      <c r="G73" s="88"/>
      <c r="H73" s="88" t="s">
        <v>218</v>
      </c>
      <c r="I73" s="88"/>
      <c r="J73" s="180"/>
      <c r="K73" s="79">
        <v>3</v>
      </c>
      <c r="L73" s="79">
        <v>0</v>
      </c>
      <c r="M73" s="79">
        <v>18</v>
      </c>
      <c r="N73" s="89">
        <v>2</v>
      </c>
      <c r="O73" s="90">
        <v>0</v>
      </c>
      <c r="P73" s="91">
        <f>N73+O73</f>
        <v>2</v>
      </c>
      <c r="Q73" s="80">
        <f>IFERROR(P73/M73,"-")</f>
        <v>0.11111111111111</v>
      </c>
      <c r="R73" s="79">
        <v>0</v>
      </c>
      <c r="S73" s="79">
        <v>1</v>
      </c>
      <c r="T73" s="80">
        <f>IFERROR(R73/(P73),"-")</f>
        <v>0</v>
      </c>
      <c r="U73" s="186"/>
      <c r="V73" s="82">
        <v>0</v>
      </c>
      <c r="W73" s="80">
        <f>IF(P73=0,"-",V73/P73)</f>
        <v>0</v>
      </c>
      <c r="X73" s="185">
        <v>0</v>
      </c>
      <c r="Y73" s="186">
        <f>IFERROR(X73/P73,"-")</f>
        <v>0</v>
      </c>
      <c r="Z73" s="186" t="str">
        <f>IFERROR(X73/V73,"-")</f>
        <v>-</v>
      </c>
      <c r="AA73" s="180"/>
      <c r="AB73" s="83"/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/>
      <c r="BF73" s="111">
        <f>IF(P73=0,"",IF(BE73=0,"",(BE73/P73)))</f>
        <v>0</v>
      </c>
      <c r="BG73" s="110"/>
      <c r="BH73" s="112" t="str">
        <f>IFERROR(BG73/BE73,"-")</f>
        <v>-</v>
      </c>
      <c r="BI73" s="113"/>
      <c r="BJ73" s="114" t="str">
        <f>IFERROR(BI73/BE73,"-")</f>
        <v>-</v>
      </c>
      <c r="BK73" s="115"/>
      <c r="BL73" s="115"/>
      <c r="BM73" s="115"/>
      <c r="BN73" s="117">
        <v>1</v>
      </c>
      <c r="BO73" s="118">
        <f>IF(P73=0,"",IF(BN73=0,"",(BN73/P73)))</f>
        <v>0.5</v>
      </c>
      <c r="BP73" s="119"/>
      <c r="BQ73" s="120">
        <f>IFERROR(BP73/BN73,"-")</f>
        <v>0</v>
      </c>
      <c r="BR73" s="121"/>
      <c r="BS73" s="122">
        <f>IFERROR(BR73/BN73,"-")</f>
        <v>0</v>
      </c>
      <c r="BT73" s="123"/>
      <c r="BU73" s="123"/>
      <c r="BV73" s="123"/>
      <c r="BW73" s="124">
        <v>1</v>
      </c>
      <c r="BX73" s="125">
        <f>IF(P73=0,"",IF(BW73=0,"",(BW73/P73)))</f>
        <v>0.5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0</v>
      </c>
      <c r="CP73" s="139">
        <v>0</v>
      </c>
      <c r="CQ73" s="139"/>
      <c r="CR73" s="139"/>
      <c r="CS73" s="140" t="str">
        <f>IF(AND(CQ73=0,CR73=0),"",IF(AND(CQ73&lt;=100000,CR73&lt;=100000),"",IF(CQ73/CP73&gt;0.7,"男高",IF(CR73/CP73&gt;0.7,"女高",""))))</f>
        <v/>
      </c>
    </row>
    <row r="74" spans="1:98">
      <c r="A74" s="78"/>
      <c r="B74" s="189" t="s">
        <v>223</v>
      </c>
      <c r="C74" s="189"/>
      <c r="D74" s="189" t="s">
        <v>224</v>
      </c>
      <c r="E74" s="189" t="s">
        <v>225</v>
      </c>
      <c r="F74" s="189" t="s">
        <v>65</v>
      </c>
      <c r="G74" s="88"/>
      <c r="H74" s="88" t="s">
        <v>218</v>
      </c>
      <c r="I74" s="88"/>
      <c r="J74" s="180"/>
      <c r="K74" s="79">
        <v>15</v>
      </c>
      <c r="L74" s="79">
        <v>0</v>
      </c>
      <c r="M74" s="79">
        <v>88</v>
      </c>
      <c r="N74" s="89">
        <v>6</v>
      </c>
      <c r="O74" s="90">
        <v>0</v>
      </c>
      <c r="P74" s="91">
        <f>N74+O74</f>
        <v>6</v>
      </c>
      <c r="Q74" s="80">
        <f>IFERROR(P74/M74,"-")</f>
        <v>0.068181818181818</v>
      </c>
      <c r="R74" s="79">
        <v>1</v>
      </c>
      <c r="S74" s="79">
        <v>2</v>
      </c>
      <c r="T74" s="80">
        <f>IFERROR(R74/(P74),"-")</f>
        <v>0.16666666666667</v>
      </c>
      <c r="U74" s="186"/>
      <c r="V74" s="82">
        <v>1</v>
      </c>
      <c r="W74" s="80">
        <f>IF(P74=0,"-",V74/P74)</f>
        <v>0.16666666666667</v>
      </c>
      <c r="X74" s="185">
        <v>88000</v>
      </c>
      <c r="Y74" s="186">
        <f>IFERROR(X74/P74,"-")</f>
        <v>14666.666666667</v>
      </c>
      <c r="Z74" s="186">
        <f>IFERROR(X74/V74,"-")</f>
        <v>88000</v>
      </c>
      <c r="AA74" s="180"/>
      <c r="AB74" s="83"/>
      <c r="AC74" s="77"/>
      <c r="AD74" s="92"/>
      <c r="AE74" s="93">
        <f>IF(P74=0,"",IF(AD74=0,"",(AD74/P74)))</f>
        <v>0</v>
      </c>
      <c r="AF74" s="92"/>
      <c r="AG74" s="94" t="str">
        <f>IFERROR(AF74/AD74,"-")</f>
        <v>-</v>
      </c>
      <c r="AH74" s="95"/>
      <c r="AI74" s="96" t="str">
        <f>IFERROR(AH74/AD74,"-")</f>
        <v>-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>
        <v>1</v>
      </c>
      <c r="AW74" s="105">
        <f>IF(P74=0,"",IF(AV74=0,"",(AV74/P74)))</f>
        <v>0.16666666666667</v>
      </c>
      <c r="AX74" s="104"/>
      <c r="AY74" s="106">
        <f>IFERROR(AX74/AV74,"-")</f>
        <v>0</v>
      </c>
      <c r="AZ74" s="107"/>
      <c r="BA74" s="108">
        <f>IFERROR(AZ74/AV74,"-")</f>
        <v>0</v>
      </c>
      <c r="BB74" s="109"/>
      <c r="BC74" s="109"/>
      <c r="BD74" s="109"/>
      <c r="BE74" s="110">
        <v>2</v>
      </c>
      <c r="BF74" s="111">
        <f>IF(P74=0,"",IF(BE74=0,"",(BE74/P74)))</f>
        <v>0.33333333333333</v>
      </c>
      <c r="BG74" s="110"/>
      <c r="BH74" s="112">
        <f>IFERROR(BG74/BE74,"-")</f>
        <v>0</v>
      </c>
      <c r="BI74" s="113"/>
      <c r="BJ74" s="114">
        <f>IFERROR(BI74/BE74,"-")</f>
        <v>0</v>
      </c>
      <c r="BK74" s="115"/>
      <c r="BL74" s="115"/>
      <c r="BM74" s="115"/>
      <c r="BN74" s="117">
        <v>2</v>
      </c>
      <c r="BO74" s="118">
        <f>IF(P74=0,"",IF(BN74=0,"",(BN74/P74)))</f>
        <v>0.33333333333333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>
        <v>1</v>
      </c>
      <c r="BX74" s="125">
        <f>IF(P74=0,"",IF(BW74=0,"",(BW74/P74)))</f>
        <v>0.16666666666667</v>
      </c>
      <c r="BY74" s="126">
        <v>1</v>
      </c>
      <c r="BZ74" s="127">
        <f>IFERROR(BY74/BW74,"-")</f>
        <v>1</v>
      </c>
      <c r="CA74" s="128">
        <v>88000</v>
      </c>
      <c r="CB74" s="129">
        <f>IFERROR(CA74/BW74,"-")</f>
        <v>88000</v>
      </c>
      <c r="CC74" s="130"/>
      <c r="CD74" s="130"/>
      <c r="CE74" s="130">
        <v>1</v>
      </c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1</v>
      </c>
      <c r="CP74" s="139">
        <v>88000</v>
      </c>
      <c r="CQ74" s="139">
        <v>88000</v>
      </c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/>
      <c r="B75" s="189" t="s">
        <v>226</v>
      </c>
      <c r="C75" s="189"/>
      <c r="D75" s="189" t="s">
        <v>149</v>
      </c>
      <c r="E75" s="189" t="s">
        <v>149</v>
      </c>
      <c r="F75" s="189" t="s">
        <v>80</v>
      </c>
      <c r="G75" s="88"/>
      <c r="H75" s="88"/>
      <c r="I75" s="88"/>
      <c r="J75" s="180"/>
      <c r="K75" s="79">
        <v>90</v>
      </c>
      <c r="L75" s="79">
        <v>67</v>
      </c>
      <c r="M75" s="79">
        <v>27</v>
      </c>
      <c r="N75" s="89">
        <v>22</v>
      </c>
      <c r="O75" s="90">
        <v>0</v>
      </c>
      <c r="P75" s="91">
        <f>N75+O75</f>
        <v>22</v>
      </c>
      <c r="Q75" s="80">
        <f>IFERROR(P75/M75,"-")</f>
        <v>0.81481481481481</v>
      </c>
      <c r="R75" s="79">
        <v>2</v>
      </c>
      <c r="S75" s="79">
        <v>4</v>
      </c>
      <c r="T75" s="80">
        <f>IFERROR(R75/(P75),"-")</f>
        <v>0.090909090909091</v>
      </c>
      <c r="U75" s="186"/>
      <c r="V75" s="82">
        <v>5</v>
      </c>
      <c r="W75" s="80">
        <f>IF(P75=0,"-",V75/P75)</f>
        <v>0.22727272727273</v>
      </c>
      <c r="X75" s="185">
        <v>467000</v>
      </c>
      <c r="Y75" s="186">
        <f>IFERROR(X75/P75,"-")</f>
        <v>21227.272727273</v>
      </c>
      <c r="Z75" s="186">
        <f>IFERROR(X75/V75,"-")</f>
        <v>93400</v>
      </c>
      <c r="AA75" s="180"/>
      <c r="AB75" s="83"/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>
        <v>2</v>
      </c>
      <c r="AW75" s="105">
        <f>IF(P75=0,"",IF(AV75=0,"",(AV75/P75)))</f>
        <v>0.090909090909091</v>
      </c>
      <c r="AX75" s="104"/>
      <c r="AY75" s="106">
        <f>IFERROR(AX75/AV75,"-")</f>
        <v>0</v>
      </c>
      <c r="AZ75" s="107"/>
      <c r="BA75" s="108">
        <f>IFERROR(AZ75/AV75,"-")</f>
        <v>0</v>
      </c>
      <c r="BB75" s="109"/>
      <c r="BC75" s="109"/>
      <c r="BD75" s="109"/>
      <c r="BE75" s="110">
        <v>7</v>
      </c>
      <c r="BF75" s="111">
        <f>IF(P75=0,"",IF(BE75=0,"",(BE75/P75)))</f>
        <v>0.31818181818182</v>
      </c>
      <c r="BG75" s="110">
        <v>2</v>
      </c>
      <c r="BH75" s="112">
        <f>IFERROR(BG75/BE75,"-")</f>
        <v>0.28571428571429</v>
      </c>
      <c r="BI75" s="113">
        <v>148000</v>
      </c>
      <c r="BJ75" s="114">
        <f>IFERROR(BI75/BE75,"-")</f>
        <v>21142.857142857</v>
      </c>
      <c r="BK75" s="115"/>
      <c r="BL75" s="115">
        <v>1</v>
      </c>
      <c r="BM75" s="115">
        <v>1</v>
      </c>
      <c r="BN75" s="117">
        <v>9</v>
      </c>
      <c r="BO75" s="118">
        <f>IF(P75=0,"",IF(BN75=0,"",(BN75/P75)))</f>
        <v>0.40909090909091</v>
      </c>
      <c r="BP75" s="119">
        <v>2</v>
      </c>
      <c r="BQ75" s="120">
        <f>IFERROR(BP75/BN75,"-")</f>
        <v>0.22222222222222</v>
      </c>
      <c r="BR75" s="121">
        <v>16000</v>
      </c>
      <c r="BS75" s="122">
        <f>IFERROR(BR75/BN75,"-")</f>
        <v>1777.7777777778</v>
      </c>
      <c r="BT75" s="123">
        <v>1</v>
      </c>
      <c r="BU75" s="123">
        <v>1</v>
      </c>
      <c r="BV75" s="123"/>
      <c r="BW75" s="124">
        <v>3</v>
      </c>
      <c r="BX75" s="125">
        <f>IF(P75=0,"",IF(BW75=0,"",(BW75/P75)))</f>
        <v>0.13636363636364</v>
      </c>
      <c r="BY75" s="126"/>
      <c r="BZ75" s="127">
        <f>IFERROR(BY75/BW75,"-")</f>
        <v>0</v>
      </c>
      <c r="CA75" s="128"/>
      <c r="CB75" s="129">
        <f>IFERROR(CA75/BW75,"-")</f>
        <v>0</v>
      </c>
      <c r="CC75" s="130"/>
      <c r="CD75" s="130"/>
      <c r="CE75" s="130"/>
      <c r="CF75" s="131">
        <v>1</v>
      </c>
      <c r="CG75" s="132">
        <f>IF(P75=0,"",IF(CF75=0,"",(CF75/P75)))</f>
        <v>0.045454545454545</v>
      </c>
      <c r="CH75" s="133">
        <v>1</v>
      </c>
      <c r="CI75" s="134">
        <f>IFERROR(CH75/CF75,"-")</f>
        <v>1</v>
      </c>
      <c r="CJ75" s="135">
        <v>303000</v>
      </c>
      <c r="CK75" s="136">
        <f>IFERROR(CJ75/CF75,"-")</f>
        <v>303000</v>
      </c>
      <c r="CL75" s="137"/>
      <c r="CM75" s="137"/>
      <c r="CN75" s="137">
        <v>1</v>
      </c>
      <c r="CO75" s="138">
        <v>5</v>
      </c>
      <c r="CP75" s="139">
        <v>467000</v>
      </c>
      <c r="CQ75" s="139">
        <v>303000</v>
      </c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30"/>
      <c r="B76" s="85"/>
      <c r="C76" s="86"/>
      <c r="D76" s="86"/>
      <c r="E76" s="86"/>
      <c r="F76" s="87"/>
      <c r="G76" s="88"/>
      <c r="H76" s="88"/>
      <c r="I76" s="88"/>
      <c r="J76" s="181"/>
      <c r="K76" s="34"/>
      <c r="L76" s="34"/>
      <c r="M76" s="31"/>
      <c r="N76" s="23"/>
      <c r="O76" s="23"/>
      <c r="P76" s="23"/>
      <c r="Q76" s="32"/>
      <c r="R76" s="32"/>
      <c r="S76" s="23"/>
      <c r="T76" s="32"/>
      <c r="U76" s="187"/>
      <c r="V76" s="25"/>
      <c r="W76" s="25"/>
      <c r="X76" s="187"/>
      <c r="Y76" s="187"/>
      <c r="Z76" s="187"/>
      <c r="AA76" s="187"/>
      <c r="AB76" s="33"/>
      <c r="AC76" s="57"/>
      <c r="AD76" s="61"/>
      <c r="AE76" s="62"/>
      <c r="AF76" s="61"/>
      <c r="AG76" s="65"/>
      <c r="AH76" s="66"/>
      <c r="AI76" s="67"/>
      <c r="AJ76" s="68"/>
      <c r="AK76" s="68"/>
      <c r="AL76" s="68"/>
      <c r="AM76" s="61"/>
      <c r="AN76" s="62"/>
      <c r="AO76" s="61"/>
      <c r="AP76" s="65"/>
      <c r="AQ76" s="66"/>
      <c r="AR76" s="67"/>
      <c r="AS76" s="68"/>
      <c r="AT76" s="68"/>
      <c r="AU76" s="68"/>
      <c r="AV76" s="61"/>
      <c r="AW76" s="62"/>
      <c r="AX76" s="61"/>
      <c r="AY76" s="65"/>
      <c r="AZ76" s="66"/>
      <c r="BA76" s="67"/>
      <c r="BB76" s="68"/>
      <c r="BC76" s="68"/>
      <c r="BD76" s="68"/>
      <c r="BE76" s="61"/>
      <c r="BF76" s="62"/>
      <c r="BG76" s="61"/>
      <c r="BH76" s="65"/>
      <c r="BI76" s="66"/>
      <c r="BJ76" s="67"/>
      <c r="BK76" s="68"/>
      <c r="BL76" s="68"/>
      <c r="BM76" s="68"/>
      <c r="BN76" s="63"/>
      <c r="BO76" s="64"/>
      <c r="BP76" s="61"/>
      <c r="BQ76" s="65"/>
      <c r="BR76" s="66"/>
      <c r="BS76" s="67"/>
      <c r="BT76" s="68"/>
      <c r="BU76" s="68"/>
      <c r="BV76" s="68"/>
      <c r="BW76" s="63"/>
      <c r="BX76" s="64"/>
      <c r="BY76" s="61"/>
      <c r="BZ76" s="65"/>
      <c r="CA76" s="66"/>
      <c r="CB76" s="67"/>
      <c r="CC76" s="68"/>
      <c r="CD76" s="68"/>
      <c r="CE76" s="68"/>
      <c r="CF76" s="63"/>
      <c r="CG76" s="64"/>
      <c r="CH76" s="61"/>
      <c r="CI76" s="65"/>
      <c r="CJ76" s="66"/>
      <c r="CK76" s="67"/>
      <c r="CL76" s="68"/>
      <c r="CM76" s="68"/>
      <c r="CN76" s="68"/>
      <c r="CO76" s="69"/>
      <c r="CP76" s="66"/>
      <c r="CQ76" s="66"/>
      <c r="CR76" s="66"/>
      <c r="CS76" s="70"/>
    </row>
    <row r="77" spans="1:98">
      <c r="A77" s="30"/>
      <c r="B77" s="37"/>
      <c r="C77" s="21"/>
      <c r="D77" s="21"/>
      <c r="E77" s="21"/>
      <c r="F77" s="22"/>
      <c r="G77" s="36"/>
      <c r="H77" s="36"/>
      <c r="I77" s="73"/>
      <c r="J77" s="182"/>
      <c r="K77" s="34"/>
      <c r="L77" s="34"/>
      <c r="M77" s="31"/>
      <c r="N77" s="23"/>
      <c r="O77" s="23"/>
      <c r="P77" s="23"/>
      <c r="Q77" s="32"/>
      <c r="R77" s="32"/>
      <c r="S77" s="23"/>
      <c r="T77" s="32"/>
      <c r="U77" s="187"/>
      <c r="V77" s="25"/>
      <c r="W77" s="25"/>
      <c r="X77" s="187"/>
      <c r="Y77" s="187"/>
      <c r="Z77" s="187"/>
      <c r="AA77" s="187"/>
      <c r="AB77" s="33"/>
      <c r="AC77" s="59"/>
      <c r="AD77" s="61"/>
      <c r="AE77" s="62"/>
      <c r="AF77" s="61"/>
      <c r="AG77" s="65"/>
      <c r="AH77" s="66"/>
      <c r="AI77" s="67"/>
      <c r="AJ77" s="68"/>
      <c r="AK77" s="68"/>
      <c r="AL77" s="68"/>
      <c r="AM77" s="61"/>
      <c r="AN77" s="62"/>
      <c r="AO77" s="61"/>
      <c r="AP77" s="65"/>
      <c r="AQ77" s="66"/>
      <c r="AR77" s="67"/>
      <c r="AS77" s="68"/>
      <c r="AT77" s="68"/>
      <c r="AU77" s="68"/>
      <c r="AV77" s="61"/>
      <c r="AW77" s="62"/>
      <c r="AX77" s="61"/>
      <c r="AY77" s="65"/>
      <c r="AZ77" s="66"/>
      <c r="BA77" s="67"/>
      <c r="BB77" s="68"/>
      <c r="BC77" s="68"/>
      <c r="BD77" s="68"/>
      <c r="BE77" s="61"/>
      <c r="BF77" s="62"/>
      <c r="BG77" s="61"/>
      <c r="BH77" s="65"/>
      <c r="BI77" s="66"/>
      <c r="BJ77" s="67"/>
      <c r="BK77" s="68"/>
      <c r="BL77" s="68"/>
      <c r="BM77" s="68"/>
      <c r="BN77" s="63"/>
      <c r="BO77" s="64"/>
      <c r="BP77" s="61"/>
      <c r="BQ77" s="65"/>
      <c r="BR77" s="66"/>
      <c r="BS77" s="67"/>
      <c r="BT77" s="68"/>
      <c r="BU77" s="68"/>
      <c r="BV77" s="68"/>
      <c r="BW77" s="63"/>
      <c r="BX77" s="64"/>
      <c r="BY77" s="61"/>
      <c r="BZ77" s="65"/>
      <c r="CA77" s="66"/>
      <c r="CB77" s="67"/>
      <c r="CC77" s="68"/>
      <c r="CD77" s="68"/>
      <c r="CE77" s="68"/>
      <c r="CF77" s="63"/>
      <c r="CG77" s="64"/>
      <c r="CH77" s="61"/>
      <c r="CI77" s="65"/>
      <c r="CJ77" s="66"/>
      <c r="CK77" s="67"/>
      <c r="CL77" s="68"/>
      <c r="CM77" s="68"/>
      <c r="CN77" s="68"/>
      <c r="CO77" s="69"/>
      <c r="CP77" s="66"/>
      <c r="CQ77" s="66"/>
      <c r="CR77" s="66"/>
      <c r="CS77" s="70"/>
    </row>
    <row r="78" spans="1:98">
      <c r="A78" s="19">
        <f>AB78</f>
        <v>1.1664578111947</v>
      </c>
      <c r="B78" s="39"/>
      <c r="C78" s="39"/>
      <c r="D78" s="39"/>
      <c r="E78" s="39"/>
      <c r="F78" s="39"/>
      <c r="G78" s="40" t="s">
        <v>227</v>
      </c>
      <c r="H78" s="40"/>
      <c r="I78" s="40"/>
      <c r="J78" s="183">
        <f>SUM(J6:J77)</f>
        <v>7182000</v>
      </c>
      <c r="K78" s="41">
        <f>SUM(K6:K77)</f>
        <v>2200</v>
      </c>
      <c r="L78" s="41">
        <f>SUM(L6:L77)</f>
        <v>971</v>
      </c>
      <c r="M78" s="41">
        <f>SUM(M6:M77)</f>
        <v>2565</v>
      </c>
      <c r="N78" s="41">
        <f>SUM(N6:N77)</f>
        <v>469</v>
      </c>
      <c r="O78" s="41">
        <f>SUM(O6:O77)</f>
        <v>2</v>
      </c>
      <c r="P78" s="41">
        <f>SUM(P6:P77)</f>
        <v>471</v>
      </c>
      <c r="Q78" s="42">
        <f>IFERROR(P78/M78,"-")</f>
        <v>0.18362573099415</v>
      </c>
      <c r="R78" s="76">
        <f>SUM(R6:R77)</f>
        <v>52</v>
      </c>
      <c r="S78" s="76">
        <f>SUM(S6:S77)</f>
        <v>167</v>
      </c>
      <c r="T78" s="42">
        <f>IFERROR(R78/P78,"-")</f>
        <v>0.1104033970276</v>
      </c>
      <c r="U78" s="188">
        <f>IFERROR(J78/P78,"-")</f>
        <v>15248.407643312</v>
      </c>
      <c r="V78" s="44">
        <f>SUM(V6:V77)</f>
        <v>109</v>
      </c>
      <c r="W78" s="42">
        <f>IFERROR(V78/P78,"-")</f>
        <v>0.23142250530786</v>
      </c>
      <c r="X78" s="183">
        <f>SUM(X6:X77)</f>
        <v>8377500</v>
      </c>
      <c r="Y78" s="183">
        <f>IFERROR(X78/P78,"-")</f>
        <v>17786.624203822</v>
      </c>
      <c r="Z78" s="183">
        <f>IFERROR(X78/V78,"-")</f>
        <v>76857.798165138</v>
      </c>
      <c r="AA78" s="183">
        <f>X78-J78</f>
        <v>1195500</v>
      </c>
      <c r="AB78" s="45">
        <f>X78/J78</f>
        <v>1.1664578111947</v>
      </c>
      <c r="AC78" s="58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  <c r="BM78" s="60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  <c r="CM78" s="60"/>
      <c r="CN78" s="60"/>
      <c r="CO78" s="60"/>
      <c r="CP78" s="60"/>
      <c r="CQ78" s="60"/>
      <c r="CR78" s="60"/>
      <c r="CS7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31"/>
    <mergeCell ref="J27:J31"/>
    <mergeCell ref="U27:U31"/>
    <mergeCell ref="AA27:AA31"/>
    <mergeCell ref="AB27:AB31"/>
    <mergeCell ref="A32:A35"/>
    <mergeCell ref="J32:J35"/>
    <mergeCell ref="U32:U35"/>
    <mergeCell ref="AA32:AA35"/>
    <mergeCell ref="AB32:AB35"/>
    <mergeCell ref="A36:A39"/>
    <mergeCell ref="J36:J39"/>
    <mergeCell ref="U36:U39"/>
    <mergeCell ref="AA36:AA39"/>
    <mergeCell ref="AB36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5"/>
    <mergeCell ref="J64:J65"/>
    <mergeCell ref="U64:U65"/>
    <mergeCell ref="AA64:AA65"/>
    <mergeCell ref="AB64:AB65"/>
    <mergeCell ref="A66:A71"/>
    <mergeCell ref="J66:J71"/>
    <mergeCell ref="U66:U71"/>
    <mergeCell ref="AA66:AA71"/>
    <mergeCell ref="AB66:AB71"/>
    <mergeCell ref="A72:A75"/>
    <mergeCell ref="J72:J75"/>
    <mergeCell ref="U72:U75"/>
    <mergeCell ref="AA72:AA75"/>
    <mergeCell ref="AB72:AB7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1.05</v>
      </c>
      <c r="B6" s="189" t="s">
        <v>229</v>
      </c>
      <c r="C6" s="189" t="s">
        <v>230</v>
      </c>
      <c r="D6" s="189" t="s">
        <v>231</v>
      </c>
      <c r="E6" s="189"/>
      <c r="F6" s="189" t="s">
        <v>113</v>
      </c>
      <c r="G6" s="88" t="s">
        <v>232</v>
      </c>
      <c r="H6" s="88" t="s">
        <v>233</v>
      </c>
      <c r="I6" s="190" t="s">
        <v>165</v>
      </c>
      <c r="J6" s="180">
        <v>120000</v>
      </c>
      <c r="K6" s="79">
        <v>7</v>
      </c>
      <c r="L6" s="79">
        <v>0</v>
      </c>
      <c r="M6" s="79">
        <v>32</v>
      </c>
      <c r="N6" s="89">
        <v>6</v>
      </c>
      <c r="O6" s="90">
        <v>0</v>
      </c>
      <c r="P6" s="91">
        <f>N6+O6</f>
        <v>6</v>
      </c>
      <c r="Q6" s="80">
        <f>IFERROR(P6/M6,"-")</f>
        <v>0.1875</v>
      </c>
      <c r="R6" s="79">
        <v>0</v>
      </c>
      <c r="S6" s="79">
        <v>4</v>
      </c>
      <c r="T6" s="80">
        <f>IFERROR(R6/(P6),"-")</f>
        <v>0</v>
      </c>
      <c r="U6" s="186">
        <f>IFERROR(J6/SUM(N6:O7),"-")</f>
        <v>7500</v>
      </c>
      <c r="V6" s="82">
        <v>2</v>
      </c>
      <c r="W6" s="80">
        <f>IF(P6=0,"-",V6/P6)</f>
        <v>0.33333333333333</v>
      </c>
      <c r="X6" s="185">
        <v>36000</v>
      </c>
      <c r="Y6" s="186">
        <f>IFERROR(X6/P6,"-")</f>
        <v>6000</v>
      </c>
      <c r="Z6" s="186">
        <f>IFERROR(X6/V6,"-")</f>
        <v>18000</v>
      </c>
      <c r="AA6" s="180">
        <f>SUM(X6:X7)-SUM(J6:J7)</f>
        <v>6000</v>
      </c>
      <c r="AB6" s="83">
        <f>SUM(X6:X7)/SUM(J6:J7)</f>
        <v>1.05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3</v>
      </c>
      <c r="BF6" s="111">
        <f>IF(P6=0,"",IF(BE6=0,"",(BE6/P6)))</f>
        <v>0.5</v>
      </c>
      <c r="BG6" s="110">
        <v>1</v>
      </c>
      <c r="BH6" s="112">
        <f>IFERROR(BG6/BE6,"-")</f>
        <v>0.33333333333333</v>
      </c>
      <c r="BI6" s="113">
        <v>6000</v>
      </c>
      <c r="BJ6" s="114">
        <f>IFERROR(BI6/BE6,"-")</f>
        <v>2000</v>
      </c>
      <c r="BK6" s="115"/>
      <c r="BL6" s="115">
        <v>1</v>
      </c>
      <c r="BM6" s="115"/>
      <c r="BN6" s="117">
        <v>3</v>
      </c>
      <c r="BO6" s="118">
        <f>IF(P6=0,"",IF(BN6=0,"",(BN6/P6)))</f>
        <v>0.5</v>
      </c>
      <c r="BP6" s="119">
        <v>1</v>
      </c>
      <c r="BQ6" s="120">
        <f>IFERROR(BP6/BN6,"-")</f>
        <v>0.33333333333333</v>
      </c>
      <c r="BR6" s="121">
        <v>30000</v>
      </c>
      <c r="BS6" s="122">
        <f>IFERROR(BR6/BN6,"-")</f>
        <v>10000</v>
      </c>
      <c r="BT6" s="123"/>
      <c r="BU6" s="123"/>
      <c r="BV6" s="123">
        <v>1</v>
      </c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36000</v>
      </c>
      <c r="CQ6" s="139">
        <v>30000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234</v>
      </c>
      <c r="C7" s="189"/>
      <c r="D7" s="189"/>
      <c r="E7" s="189"/>
      <c r="F7" s="189" t="s">
        <v>80</v>
      </c>
      <c r="G7" s="88"/>
      <c r="H7" s="88"/>
      <c r="I7" s="88"/>
      <c r="J7" s="180"/>
      <c r="K7" s="79">
        <v>40</v>
      </c>
      <c r="L7" s="79">
        <v>27</v>
      </c>
      <c r="M7" s="79">
        <v>9</v>
      </c>
      <c r="N7" s="89">
        <v>10</v>
      </c>
      <c r="O7" s="90">
        <v>0</v>
      </c>
      <c r="P7" s="91">
        <f>N7+O7</f>
        <v>10</v>
      </c>
      <c r="Q7" s="80">
        <f>IFERROR(P7/M7,"-")</f>
        <v>1.1111111111111</v>
      </c>
      <c r="R7" s="79">
        <v>4</v>
      </c>
      <c r="S7" s="79">
        <v>1</v>
      </c>
      <c r="T7" s="80">
        <f>IFERROR(R7/(P7),"-")</f>
        <v>0.4</v>
      </c>
      <c r="U7" s="186"/>
      <c r="V7" s="82">
        <v>4</v>
      </c>
      <c r="W7" s="80">
        <f>IF(P7=0,"-",V7/P7)</f>
        <v>0.4</v>
      </c>
      <c r="X7" s="185">
        <v>90000</v>
      </c>
      <c r="Y7" s="186">
        <f>IFERROR(X7/P7,"-")</f>
        <v>9000</v>
      </c>
      <c r="Z7" s="186">
        <f>IFERROR(X7/V7,"-")</f>
        <v>22500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>
        <v>1</v>
      </c>
      <c r="AY7" s="106">
        <f>IFERROR(AX7/AV7,"-")</f>
        <v>1</v>
      </c>
      <c r="AZ7" s="107">
        <v>1000</v>
      </c>
      <c r="BA7" s="108">
        <f>IFERROR(AZ7/AV7,"-")</f>
        <v>1000</v>
      </c>
      <c r="BB7" s="109">
        <v>1</v>
      </c>
      <c r="BC7" s="109"/>
      <c r="BD7" s="109"/>
      <c r="BE7" s="110">
        <v>2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6</v>
      </c>
      <c r="BO7" s="118">
        <f>IF(P7=0,"",IF(BN7=0,"",(BN7/P7)))</f>
        <v>0.6</v>
      </c>
      <c r="BP7" s="119">
        <v>2</v>
      </c>
      <c r="BQ7" s="120">
        <f>IFERROR(BP7/BN7,"-")</f>
        <v>0.33333333333333</v>
      </c>
      <c r="BR7" s="121">
        <v>54000</v>
      </c>
      <c r="BS7" s="122">
        <f>IFERROR(BR7/BN7,"-")</f>
        <v>9000</v>
      </c>
      <c r="BT7" s="123"/>
      <c r="BU7" s="123">
        <v>1</v>
      </c>
      <c r="BV7" s="123">
        <v>1</v>
      </c>
      <c r="BW7" s="124">
        <v>1</v>
      </c>
      <c r="BX7" s="125">
        <f>IF(P7=0,"",IF(BW7=0,"",(BW7/P7)))</f>
        <v>0.1</v>
      </c>
      <c r="BY7" s="126">
        <v>1</v>
      </c>
      <c r="BZ7" s="127">
        <f>IFERROR(BY7/BW7,"-")</f>
        <v>1</v>
      </c>
      <c r="CA7" s="128">
        <v>35000</v>
      </c>
      <c r="CB7" s="129">
        <f>IFERROR(CA7/BW7,"-")</f>
        <v>35000</v>
      </c>
      <c r="CC7" s="130"/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90000</v>
      </c>
      <c r="CQ7" s="139">
        <v>48000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1.8833333333333</v>
      </c>
      <c r="B8" s="189" t="s">
        <v>235</v>
      </c>
      <c r="C8" s="189" t="s">
        <v>236</v>
      </c>
      <c r="D8" s="189" t="s">
        <v>237</v>
      </c>
      <c r="E8" s="189"/>
      <c r="F8" s="189" t="s">
        <v>113</v>
      </c>
      <c r="G8" s="88" t="s">
        <v>238</v>
      </c>
      <c r="H8" s="88" t="s">
        <v>239</v>
      </c>
      <c r="I8" s="88" t="s">
        <v>240</v>
      </c>
      <c r="J8" s="180">
        <v>300000</v>
      </c>
      <c r="K8" s="79">
        <v>16</v>
      </c>
      <c r="L8" s="79">
        <v>0</v>
      </c>
      <c r="M8" s="79">
        <v>81</v>
      </c>
      <c r="N8" s="89">
        <v>8</v>
      </c>
      <c r="O8" s="90">
        <v>0</v>
      </c>
      <c r="P8" s="91">
        <f>N8+O8</f>
        <v>8</v>
      </c>
      <c r="Q8" s="80">
        <f>IFERROR(P8/M8,"-")</f>
        <v>0.098765432098765</v>
      </c>
      <c r="R8" s="79">
        <v>0</v>
      </c>
      <c r="S8" s="79">
        <v>4</v>
      </c>
      <c r="T8" s="80">
        <f>IFERROR(R8/(P8),"-")</f>
        <v>0</v>
      </c>
      <c r="U8" s="186">
        <f>IFERROR(J8/SUM(N8:O9),"-")</f>
        <v>8823.5294117647</v>
      </c>
      <c r="V8" s="82">
        <v>3</v>
      </c>
      <c r="W8" s="80">
        <f>IF(P8=0,"-",V8/P8)</f>
        <v>0.375</v>
      </c>
      <c r="X8" s="185">
        <v>108000</v>
      </c>
      <c r="Y8" s="186">
        <f>IFERROR(X8/P8,"-")</f>
        <v>13500</v>
      </c>
      <c r="Z8" s="186">
        <f>IFERROR(X8/V8,"-")</f>
        <v>36000</v>
      </c>
      <c r="AA8" s="180">
        <f>SUM(X8:X9)-SUM(J8:J9)</f>
        <v>265000</v>
      </c>
      <c r="AB8" s="83">
        <f>SUM(X8:X9)/SUM(J8:J9)</f>
        <v>1.8833333333333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0.125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5</v>
      </c>
      <c r="BF8" s="111">
        <f>IF(P8=0,"",IF(BE8=0,"",(BE8/P8)))</f>
        <v>0.625</v>
      </c>
      <c r="BG8" s="110">
        <v>1</v>
      </c>
      <c r="BH8" s="112">
        <f>IFERROR(BG8/BE8,"-")</f>
        <v>0.2</v>
      </c>
      <c r="BI8" s="113">
        <v>3000</v>
      </c>
      <c r="BJ8" s="114">
        <f>IFERROR(BI8/BE8,"-")</f>
        <v>600</v>
      </c>
      <c r="BK8" s="115">
        <v>1</v>
      </c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>
        <v>2</v>
      </c>
      <c r="BX8" s="125">
        <f>IF(P8=0,"",IF(BW8=0,"",(BW8/P8)))</f>
        <v>0.25</v>
      </c>
      <c r="BY8" s="126">
        <v>2</v>
      </c>
      <c r="BZ8" s="127">
        <f>IFERROR(BY8/BW8,"-")</f>
        <v>1</v>
      </c>
      <c r="CA8" s="128">
        <v>105000</v>
      </c>
      <c r="CB8" s="129">
        <f>IFERROR(CA8/BW8,"-")</f>
        <v>52500</v>
      </c>
      <c r="CC8" s="130"/>
      <c r="CD8" s="130"/>
      <c r="CE8" s="130">
        <v>2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3</v>
      </c>
      <c r="CP8" s="139">
        <v>108000</v>
      </c>
      <c r="CQ8" s="139">
        <v>80000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241</v>
      </c>
      <c r="C9" s="189"/>
      <c r="D9" s="189"/>
      <c r="E9" s="189"/>
      <c r="F9" s="189" t="s">
        <v>80</v>
      </c>
      <c r="G9" s="88"/>
      <c r="H9" s="88"/>
      <c r="I9" s="88"/>
      <c r="J9" s="180"/>
      <c r="K9" s="79">
        <v>121</v>
      </c>
      <c r="L9" s="79">
        <v>79</v>
      </c>
      <c r="M9" s="79">
        <v>25</v>
      </c>
      <c r="N9" s="89">
        <v>26</v>
      </c>
      <c r="O9" s="90">
        <v>0</v>
      </c>
      <c r="P9" s="91">
        <f>N9+O9</f>
        <v>26</v>
      </c>
      <c r="Q9" s="80">
        <f>IFERROR(P9/M9,"-")</f>
        <v>1.04</v>
      </c>
      <c r="R9" s="79">
        <v>2</v>
      </c>
      <c r="S9" s="79">
        <v>5</v>
      </c>
      <c r="T9" s="80">
        <f>IFERROR(R9/(P9),"-")</f>
        <v>0.076923076923077</v>
      </c>
      <c r="U9" s="186"/>
      <c r="V9" s="82">
        <v>7</v>
      </c>
      <c r="W9" s="80">
        <f>IF(P9=0,"-",V9/P9)</f>
        <v>0.26923076923077</v>
      </c>
      <c r="X9" s="185">
        <v>457000</v>
      </c>
      <c r="Y9" s="186">
        <f>IFERROR(X9/P9,"-")</f>
        <v>17576.923076923</v>
      </c>
      <c r="Z9" s="186">
        <f>IFERROR(X9/V9,"-")</f>
        <v>65285.714285714</v>
      </c>
      <c r="AA9" s="180"/>
      <c r="AB9" s="83"/>
      <c r="AC9" s="77"/>
      <c r="AD9" s="92">
        <v>1</v>
      </c>
      <c r="AE9" s="93">
        <f>IF(P9=0,"",IF(AD9=0,"",(AD9/P9)))</f>
        <v>0.038461538461538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0.038461538461538</v>
      </c>
      <c r="AO9" s="98">
        <v>1</v>
      </c>
      <c r="AP9" s="100">
        <f>IFERROR(AO9/AM9,"-")</f>
        <v>1</v>
      </c>
      <c r="AQ9" s="101">
        <v>8000</v>
      </c>
      <c r="AR9" s="102">
        <f>IFERROR(AQ9/AM9,"-")</f>
        <v>8000</v>
      </c>
      <c r="AS9" s="103"/>
      <c r="AT9" s="103">
        <v>1</v>
      </c>
      <c r="AU9" s="103"/>
      <c r="AV9" s="104">
        <v>1</v>
      </c>
      <c r="AW9" s="105">
        <f>IF(P9=0,"",IF(AV9=0,"",(AV9/P9)))</f>
        <v>0.038461538461538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0.34615384615385</v>
      </c>
      <c r="BG9" s="110">
        <v>1</v>
      </c>
      <c r="BH9" s="112">
        <f>IFERROR(BG9/BE9,"-")</f>
        <v>0.11111111111111</v>
      </c>
      <c r="BI9" s="113">
        <v>140000</v>
      </c>
      <c r="BJ9" s="114">
        <f>IFERROR(BI9/BE9,"-")</f>
        <v>15555.555555556</v>
      </c>
      <c r="BK9" s="115"/>
      <c r="BL9" s="115"/>
      <c r="BM9" s="115">
        <v>1</v>
      </c>
      <c r="BN9" s="117">
        <v>7</v>
      </c>
      <c r="BO9" s="118">
        <f>IF(P9=0,"",IF(BN9=0,"",(BN9/P9)))</f>
        <v>0.26923076923077</v>
      </c>
      <c r="BP9" s="119">
        <v>1</v>
      </c>
      <c r="BQ9" s="120">
        <f>IFERROR(BP9/BN9,"-")</f>
        <v>0.14285714285714</v>
      </c>
      <c r="BR9" s="121">
        <v>128000</v>
      </c>
      <c r="BS9" s="122">
        <f>IFERROR(BR9/BN9,"-")</f>
        <v>18285.714285714</v>
      </c>
      <c r="BT9" s="123"/>
      <c r="BU9" s="123"/>
      <c r="BV9" s="123">
        <v>1</v>
      </c>
      <c r="BW9" s="124">
        <v>7</v>
      </c>
      <c r="BX9" s="125">
        <f>IF(P9=0,"",IF(BW9=0,"",(BW9/P9)))</f>
        <v>0.26923076923077</v>
      </c>
      <c r="BY9" s="126">
        <v>4</v>
      </c>
      <c r="BZ9" s="127">
        <f>IFERROR(BY9/BW9,"-")</f>
        <v>0.57142857142857</v>
      </c>
      <c r="CA9" s="128">
        <v>181000</v>
      </c>
      <c r="CB9" s="129">
        <f>IFERROR(CA9/BW9,"-")</f>
        <v>25857.142857143</v>
      </c>
      <c r="CC9" s="130">
        <v>1</v>
      </c>
      <c r="CD9" s="130"/>
      <c r="CE9" s="130">
        <v>3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7</v>
      </c>
      <c r="CP9" s="139">
        <v>457000</v>
      </c>
      <c r="CQ9" s="139">
        <v>140000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1.2722222222222</v>
      </c>
      <c r="B10" s="189" t="s">
        <v>242</v>
      </c>
      <c r="C10" s="189" t="s">
        <v>243</v>
      </c>
      <c r="D10" s="189" t="s">
        <v>237</v>
      </c>
      <c r="E10" s="189"/>
      <c r="F10" s="189" t="s">
        <v>113</v>
      </c>
      <c r="G10" s="88" t="s">
        <v>244</v>
      </c>
      <c r="H10" s="88" t="s">
        <v>233</v>
      </c>
      <c r="I10" s="88" t="s">
        <v>245</v>
      </c>
      <c r="J10" s="180">
        <v>540000</v>
      </c>
      <c r="K10" s="79">
        <v>31</v>
      </c>
      <c r="L10" s="79">
        <v>0</v>
      </c>
      <c r="M10" s="79">
        <v>90</v>
      </c>
      <c r="N10" s="89">
        <v>9</v>
      </c>
      <c r="O10" s="90">
        <v>0</v>
      </c>
      <c r="P10" s="91">
        <f>N10+O10</f>
        <v>9</v>
      </c>
      <c r="Q10" s="80">
        <f>IFERROR(P10/M10,"-")</f>
        <v>0.1</v>
      </c>
      <c r="R10" s="79">
        <v>0</v>
      </c>
      <c r="S10" s="79">
        <v>6</v>
      </c>
      <c r="T10" s="80">
        <f>IFERROR(R10/(P10),"-")</f>
        <v>0</v>
      </c>
      <c r="U10" s="186">
        <f>IFERROR(J10/SUM(N10:O11),"-")</f>
        <v>22500</v>
      </c>
      <c r="V10" s="82">
        <v>3</v>
      </c>
      <c r="W10" s="80">
        <f>IF(P10=0,"-",V10/P10)</f>
        <v>0.33333333333333</v>
      </c>
      <c r="X10" s="185">
        <v>30000</v>
      </c>
      <c r="Y10" s="186">
        <f>IFERROR(X10/P10,"-")</f>
        <v>3333.3333333333</v>
      </c>
      <c r="Z10" s="186">
        <f>IFERROR(X10/V10,"-")</f>
        <v>10000</v>
      </c>
      <c r="AA10" s="180">
        <f>SUM(X10:X11)-SUM(J10:J11)</f>
        <v>147000</v>
      </c>
      <c r="AB10" s="83">
        <f>SUM(X10:X11)/SUM(J10:J11)</f>
        <v>1.2722222222222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0.11111111111111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0.11111111111111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2</v>
      </c>
      <c r="BF10" s="111">
        <f>IF(P10=0,"",IF(BE10=0,"",(BE10/P10)))</f>
        <v>0.22222222222222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2</v>
      </c>
      <c r="BO10" s="118">
        <f>IF(P10=0,"",IF(BN10=0,"",(BN10/P10)))</f>
        <v>0.22222222222222</v>
      </c>
      <c r="BP10" s="119">
        <v>2</v>
      </c>
      <c r="BQ10" s="120">
        <f>IFERROR(BP10/BN10,"-")</f>
        <v>1</v>
      </c>
      <c r="BR10" s="121">
        <v>25000</v>
      </c>
      <c r="BS10" s="122">
        <f>IFERROR(BR10/BN10,"-")</f>
        <v>12500</v>
      </c>
      <c r="BT10" s="123">
        <v>1</v>
      </c>
      <c r="BU10" s="123">
        <v>1</v>
      </c>
      <c r="BV10" s="123"/>
      <c r="BW10" s="124">
        <v>3</v>
      </c>
      <c r="BX10" s="125">
        <f>IF(P10=0,"",IF(BW10=0,"",(BW10/P10)))</f>
        <v>0.33333333333333</v>
      </c>
      <c r="BY10" s="126">
        <v>1</v>
      </c>
      <c r="BZ10" s="127">
        <f>IFERROR(BY10/BW10,"-")</f>
        <v>0.33333333333333</v>
      </c>
      <c r="CA10" s="128">
        <v>5000</v>
      </c>
      <c r="CB10" s="129">
        <f>IFERROR(CA10/BW10,"-")</f>
        <v>1666.6666666667</v>
      </c>
      <c r="CC10" s="130">
        <v>1</v>
      </c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3</v>
      </c>
      <c r="CP10" s="139">
        <v>30000</v>
      </c>
      <c r="CQ10" s="139">
        <v>20000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246</v>
      </c>
      <c r="C11" s="189"/>
      <c r="D11" s="189"/>
      <c r="E11" s="189"/>
      <c r="F11" s="189" t="s">
        <v>80</v>
      </c>
      <c r="G11" s="88"/>
      <c r="H11" s="88"/>
      <c r="I11" s="88"/>
      <c r="J11" s="180"/>
      <c r="K11" s="79">
        <v>89</v>
      </c>
      <c r="L11" s="79">
        <v>61</v>
      </c>
      <c r="M11" s="79">
        <v>11</v>
      </c>
      <c r="N11" s="89">
        <v>15</v>
      </c>
      <c r="O11" s="90">
        <v>0</v>
      </c>
      <c r="P11" s="91">
        <f>N11+O11</f>
        <v>15</v>
      </c>
      <c r="Q11" s="80">
        <f>IFERROR(P11/M11,"-")</f>
        <v>1.3636363636364</v>
      </c>
      <c r="R11" s="79">
        <v>6</v>
      </c>
      <c r="S11" s="79">
        <v>6</v>
      </c>
      <c r="T11" s="80">
        <f>IFERROR(R11/(P11),"-")</f>
        <v>0.4</v>
      </c>
      <c r="U11" s="186"/>
      <c r="V11" s="82">
        <v>9</v>
      </c>
      <c r="W11" s="80">
        <f>IF(P11=0,"-",V11/P11)</f>
        <v>0.6</v>
      </c>
      <c r="X11" s="185">
        <v>657000</v>
      </c>
      <c r="Y11" s="186">
        <f>IFERROR(X11/P11,"-")</f>
        <v>43800</v>
      </c>
      <c r="Z11" s="186">
        <f>IFERROR(X11/V11,"-")</f>
        <v>73000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0.066666666666667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2</v>
      </c>
      <c r="BF11" s="111">
        <f>IF(P11=0,"",IF(BE11=0,"",(BE11/P11)))</f>
        <v>0.13333333333333</v>
      </c>
      <c r="BG11" s="110">
        <v>1</v>
      </c>
      <c r="BH11" s="112">
        <f>IFERROR(BG11/BE11,"-")</f>
        <v>0.5</v>
      </c>
      <c r="BI11" s="113">
        <v>1000</v>
      </c>
      <c r="BJ11" s="114">
        <f>IFERROR(BI11/BE11,"-")</f>
        <v>500</v>
      </c>
      <c r="BK11" s="115">
        <v>1</v>
      </c>
      <c r="BL11" s="115"/>
      <c r="BM11" s="115"/>
      <c r="BN11" s="117">
        <v>7</v>
      </c>
      <c r="BO11" s="118">
        <f>IF(P11=0,"",IF(BN11=0,"",(BN11/P11)))</f>
        <v>0.46666666666667</v>
      </c>
      <c r="BP11" s="119">
        <v>4</v>
      </c>
      <c r="BQ11" s="120">
        <f>IFERROR(BP11/BN11,"-")</f>
        <v>0.57142857142857</v>
      </c>
      <c r="BR11" s="121">
        <v>515000</v>
      </c>
      <c r="BS11" s="122">
        <f>IFERROR(BR11/BN11,"-")</f>
        <v>73571.428571429</v>
      </c>
      <c r="BT11" s="123"/>
      <c r="BU11" s="123">
        <v>2</v>
      </c>
      <c r="BV11" s="123">
        <v>2</v>
      </c>
      <c r="BW11" s="124">
        <v>4</v>
      </c>
      <c r="BX11" s="125">
        <f>IF(P11=0,"",IF(BW11=0,"",(BW11/P11)))</f>
        <v>0.26666666666667</v>
      </c>
      <c r="BY11" s="126">
        <v>3</v>
      </c>
      <c r="BZ11" s="127">
        <f>IFERROR(BY11/BW11,"-")</f>
        <v>0.75</v>
      </c>
      <c r="CA11" s="128">
        <v>138000</v>
      </c>
      <c r="CB11" s="129">
        <f>IFERROR(CA11/BW11,"-")</f>
        <v>34500</v>
      </c>
      <c r="CC11" s="130"/>
      <c r="CD11" s="130"/>
      <c r="CE11" s="130">
        <v>3</v>
      </c>
      <c r="CF11" s="131">
        <v>1</v>
      </c>
      <c r="CG11" s="132">
        <f>IF(P11=0,"",IF(CF11=0,"",(CF11/P11)))</f>
        <v>0.066666666666667</v>
      </c>
      <c r="CH11" s="133">
        <v>1</v>
      </c>
      <c r="CI11" s="134">
        <f>IFERROR(CH11/CF11,"-")</f>
        <v>1</v>
      </c>
      <c r="CJ11" s="135">
        <v>3000</v>
      </c>
      <c r="CK11" s="136">
        <f>IFERROR(CJ11/CF11,"-")</f>
        <v>3000</v>
      </c>
      <c r="CL11" s="137">
        <v>1</v>
      </c>
      <c r="CM11" s="137"/>
      <c r="CN11" s="137"/>
      <c r="CO11" s="138">
        <v>9</v>
      </c>
      <c r="CP11" s="139">
        <v>657000</v>
      </c>
      <c r="CQ11" s="139">
        <v>461000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78">
        <f>AB12</f>
        <v>0</v>
      </c>
      <c r="B12" s="189" t="s">
        <v>247</v>
      </c>
      <c r="C12" s="189" t="s">
        <v>248</v>
      </c>
      <c r="D12" s="189" t="s">
        <v>231</v>
      </c>
      <c r="E12" s="189"/>
      <c r="F12" s="189" t="s">
        <v>113</v>
      </c>
      <c r="G12" s="88" t="s">
        <v>249</v>
      </c>
      <c r="H12" s="88" t="s">
        <v>233</v>
      </c>
      <c r="I12" s="88" t="s">
        <v>250</v>
      </c>
      <c r="J12" s="180">
        <v>108000</v>
      </c>
      <c r="K12" s="79">
        <v>4</v>
      </c>
      <c r="L12" s="79">
        <v>0</v>
      </c>
      <c r="M12" s="79">
        <v>15</v>
      </c>
      <c r="N12" s="89">
        <v>3</v>
      </c>
      <c r="O12" s="90">
        <v>0</v>
      </c>
      <c r="P12" s="91">
        <f>N12+O12</f>
        <v>3</v>
      </c>
      <c r="Q12" s="80">
        <f>IFERROR(P12/M12,"-")</f>
        <v>0.2</v>
      </c>
      <c r="R12" s="79">
        <v>0</v>
      </c>
      <c r="S12" s="79">
        <v>0</v>
      </c>
      <c r="T12" s="80">
        <f>IFERROR(R12/(P12),"-")</f>
        <v>0</v>
      </c>
      <c r="U12" s="186">
        <f>IFERROR(J12/SUM(N12:O13),"-")</f>
        <v>18000</v>
      </c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>
        <f>SUM(X12:X13)-SUM(J12:J13)</f>
        <v>-108000</v>
      </c>
      <c r="AB12" s="83">
        <f>SUM(X12:X13)/SUM(J12:J13)</f>
        <v>0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2</v>
      </c>
      <c r="BF12" s="111">
        <f>IF(P12=0,"",IF(BE12=0,"",(BE12/P12)))</f>
        <v>0.66666666666667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0.33333333333333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251</v>
      </c>
      <c r="C13" s="189"/>
      <c r="D13" s="189"/>
      <c r="E13" s="189"/>
      <c r="F13" s="189" t="s">
        <v>80</v>
      </c>
      <c r="G13" s="88"/>
      <c r="H13" s="88"/>
      <c r="I13" s="88"/>
      <c r="J13" s="180"/>
      <c r="K13" s="79">
        <v>15</v>
      </c>
      <c r="L13" s="79">
        <v>9</v>
      </c>
      <c r="M13" s="79">
        <v>20</v>
      </c>
      <c r="N13" s="89">
        <v>3</v>
      </c>
      <c r="O13" s="90">
        <v>0</v>
      </c>
      <c r="P13" s="91">
        <f>N13+O13</f>
        <v>3</v>
      </c>
      <c r="Q13" s="80">
        <f>IFERROR(P13/M13,"-")</f>
        <v>0.15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1</v>
      </c>
      <c r="BF13" s="111">
        <f>IF(P13=0,"",IF(BE13=0,"",(BE13/P13)))</f>
        <v>0.33333333333333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>
        <v>2</v>
      </c>
      <c r="BX13" s="125">
        <f>IF(P13=0,"",IF(BW13=0,"",(BW13/P13)))</f>
        <v>0.66666666666667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2.9619523809524</v>
      </c>
      <c r="B14" s="189" t="s">
        <v>252</v>
      </c>
      <c r="C14" s="189" t="s">
        <v>253</v>
      </c>
      <c r="D14" s="189" t="s">
        <v>237</v>
      </c>
      <c r="E14" s="189"/>
      <c r="F14" s="189" t="s">
        <v>113</v>
      </c>
      <c r="G14" s="88" t="s">
        <v>254</v>
      </c>
      <c r="H14" s="88" t="s">
        <v>233</v>
      </c>
      <c r="I14" s="88" t="s">
        <v>133</v>
      </c>
      <c r="J14" s="180">
        <v>420000</v>
      </c>
      <c r="K14" s="79">
        <v>25</v>
      </c>
      <c r="L14" s="79">
        <v>0</v>
      </c>
      <c r="M14" s="79">
        <v>77</v>
      </c>
      <c r="N14" s="89">
        <v>10</v>
      </c>
      <c r="O14" s="90">
        <v>0</v>
      </c>
      <c r="P14" s="91">
        <f>N14+O14</f>
        <v>10</v>
      </c>
      <c r="Q14" s="80">
        <f>IFERROR(P14/M14,"-")</f>
        <v>0.12987012987013</v>
      </c>
      <c r="R14" s="79">
        <v>2</v>
      </c>
      <c r="S14" s="79">
        <v>2</v>
      </c>
      <c r="T14" s="80">
        <f>IFERROR(R14/(P14),"-")</f>
        <v>0.2</v>
      </c>
      <c r="U14" s="186">
        <f>IFERROR(J14/SUM(N14:O15),"-")</f>
        <v>16800</v>
      </c>
      <c r="V14" s="82">
        <v>4</v>
      </c>
      <c r="W14" s="80">
        <f>IF(P14=0,"-",V14/P14)</f>
        <v>0.4</v>
      </c>
      <c r="X14" s="185">
        <v>64000</v>
      </c>
      <c r="Y14" s="186">
        <f>IFERROR(X14/P14,"-")</f>
        <v>6400</v>
      </c>
      <c r="Z14" s="186">
        <f>IFERROR(X14/V14,"-")</f>
        <v>16000</v>
      </c>
      <c r="AA14" s="180">
        <f>SUM(X14:X15)-SUM(J14:J15)</f>
        <v>824020</v>
      </c>
      <c r="AB14" s="83">
        <f>SUM(X14:X15)/SUM(J14:J15)</f>
        <v>2.9619523809524</v>
      </c>
      <c r="AC14" s="77"/>
      <c r="AD14" s="92">
        <v>1</v>
      </c>
      <c r="AE14" s="93">
        <f>IF(P14=0,"",IF(AD14=0,"",(AD14/P14)))</f>
        <v>0.1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>
        <v>1</v>
      </c>
      <c r="AW14" s="105">
        <f>IF(P14=0,"",IF(AV14=0,"",(AV14/P14)))</f>
        <v>0.1</v>
      </c>
      <c r="AX14" s="104"/>
      <c r="AY14" s="106">
        <f>IFERROR(AX14/AV14,"-")</f>
        <v>0</v>
      </c>
      <c r="AZ14" s="107"/>
      <c r="BA14" s="108">
        <f>IFERROR(AZ14/AV14,"-")</f>
        <v>0</v>
      </c>
      <c r="BB14" s="109"/>
      <c r="BC14" s="109"/>
      <c r="BD14" s="109"/>
      <c r="BE14" s="110">
        <v>1</v>
      </c>
      <c r="BF14" s="111">
        <f>IF(P14=0,"",IF(BE14=0,"",(BE14/P14)))</f>
        <v>0.1</v>
      </c>
      <c r="BG14" s="110">
        <v>1</v>
      </c>
      <c r="BH14" s="112">
        <f>IFERROR(BG14/BE14,"-")</f>
        <v>1</v>
      </c>
      <c r="BI14" s="113">
        <v>8000</v>
      </c>
      <c r="BJ14" s="114">
        <f>IFERROR(BI14/BE14,"-")</f>
        <v>8000</v>
      </c>
      <c r="BK14" s="115"/>
      <c r="BL14" s="115">
        <v>1</v>
      </c>
      <c r="BM14" s="115"/>
      <c r="BN14" s="117">
        <v>5</v>
      </c>
      <c r="BO14" s="118">
        <f>IF(P14=0,"",IF(BN14=0,"",(BN14/P14)))</f>
        <v>0.5</v>
      </c>
      <c r="BP14" s="119">
        <v>3</v>
      </c>
      <c r="BQ14" s="120">
        <f>IFERROR(BP14/BN14,"-")</f>
        <v>0.6</v>
      </c>
      <c r="BR14" s="121">
        <v>56000</v>
      </c>
      <c r="BS14" s="122">
        <f>IFERROR(BR14/BN14,"-")</f>
        <v>11200</v>
      </c>
      <c r="BT14" s="123">
        <v>1</v>
      </c>
      <c r="BU14" s="123"/>
      <c r="BV14" s="123">
        <v>2</v>
      </c>
      <c r="BW14" s="124">
        <v>2</v>
      </c>
      <c r="BX14" s="125">
        <f>IF(P14=0,"",IF(BW14=0,"",(BW14/P14)))</f>
        <v>0.2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4</v>
      </c>
      <c r="CP14" s="139">
        <v>64000</v>
      </c>
      <c r="CQ14" s="139">
        <v>28000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255</v>
      </c>
      <c r="C15" s="189"/>
      <c r="D15" s="189"/>
      <c r="E15" s="189"/>
      <c r="F15" s="189" t="s">
        <v>80</v>
      </c>
      <c r="G15" s="88"/>
      <c r="H15" s="88"/>
      <c r="I15" s="88"/>
      <c r="J15" s="180"/>
      <c r="K15" s="79">
        <v>61</v>
      </c>
      <c r="L15" s="79">
        <v>48</v>
      </c>
      <c r="M15" s="79">
        <v>18</v>
      </c>
      <c r="N15" s="89">
        <v>15</v>
      </c>
      <c r="O15" s="90">
        <v>0</v>
      </c>
      <c r="P15" s="91">
        <f>N15+O15</f>
        <v>15</v>
      </c>
      <c r="Q15" s="80">
        <f>IFERROR(P15/M15,"-")</f>
        <v>0.83333333333333</v>
      </c>
      <c r="R15" s="79">
        <v>4</v>
      </c>
      <c r="S15" s="79">
        <v>3</v>
      </c>
      <c r="T15" s="80">
        <f>IFERROR(R15/(P15),"-")</f>
        <v>0.26666666666667</v>
      </c>
      <c r="U15" s="186"/>
      <c r="V15" s="82">
        <v>5</v>
      </c>
      <c r="W15" s="80">
        <f>IF(P15=0,"-",V15/P15)</f>
        <v>0.33333333333333</v>
      </c>
      <c r="X15" s="185">
        <v>1180020</v>
      </c>
      <c r="Y15" s="186">
        <f>IFERROR(X15/P15,"-")</f>
        <v>78668</v>
      </c>
      <c r="Z15" s="186">
        <f>IFERROR(X15/V15,"-")</f>
        <v>236004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0.066666666666667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>
        <v>1</v>
      </c>
      <c r="AW15" s="105">
        <f>IF(P15=0,"",IF(AV15=0,"",(AV15/P15)))</f>
        <v>0.066666666666667</v>
      </c>
      <c r="AX15" s="104"/>
      <c r="AY15" s="106">
        <f>IFERROR(AX15/AV15,"-")</f>
        <v>0</v>
      </c>
      <c r="AZ15" s="107"/>
      <c r="BA15" s="108">
        <f>IFERROR(AZ15/AV15,"-")</f>
        <v>0</v>
      </c>
      <c r="BB15" s="109"/>
      <c r="BC15" s="109"/>
      <c r="BD15" s="109"/>
      <c r="BE15" s="110">
        <v>1</v>
      </c>
      <c r="BF15" s="111">
        <f>IF(P15=0,"",IF(BE15=0,"",(BE15/P15)))</f>
        <v>0.066666666666667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5</v>
      </c>
      <c r="BO15" s="118">
        <f>IF(P15=0,"",IF(BN15=0,"",(BN15/P15)))</f>
        <v>0.33333333333333</v>
      </c>
      <c r="BP15" s="119">
        <v>1</v>
      </c>
      <c r="BQ15" s="120">
        <f>IFERROR(BP15/BN15,"-")</f>
        <v>0.2</v>
      </c>
      <c r="BR15" s="121">
        <v>44000</v>
      </c>
      <c r="BS15" s="122">
        <f>IFERROR(BR15/BN15,"-")</f>
        <v>8800</v>
      </c>
      <c r="BT15" s="123"/>
      <c r="BU15" s="123"/>
      <c r="BV15" s="123">
        <v>1</v>
      </c>
      <c r="BW15" s="124">
        <v>7</v>
      </c>
      <c r="BX15" s="125">
        <f>IF(P15=0,"",IF(BW15=0,"",(BW15/P15)))</f>
        <v>0.46666666666667</v>
      </c>
      <c r="BY15" s="126">
        <v>4</v>
      </c>
      <c r="BZ15" s="127">
        <f>IFERROR(BY15/BW15,"-")</f>
        <v>0.57142857142857</v>
      </c>
      <c r="CA15" s="128">
        <v>1136020</v>
      </c>
      <c r="CB15" s="129">
        <f>IFERROR(CA15/BW15,"-")</f>
        <v>162288.57142857</v>
      </c>
      <c r="CC15" s="130"/>
      <c r="CD15" s="130">
        <v>1</v>
      </c>
      <c r="CE15" s="130">
        <v>3</v>
      </c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5</v>
      </c>
      <c r="CP15" s="139">
        <v>1180020</v>
      </c>
      <c r="CQ15" s="139">
        <v>700020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>
        <f>AB16</f>
        <v>0</v>
      </c>
      <c r="B16" s="189" t="s">
        <v>256</v>
      </c>
      <c r="C16" s="189" t="s">
        <v>257</v>
      </c>
      <c r="D16" s="189" t="s">
        <v>258</v>
      </c>
      <c r="E16" s="189"/>
      <c r="F16" s="189" t="s">
        <v>259</v>
      </c>
      <c r="G16" s="88" t="s">
        <v>260</v>
      </c>
      <c r="H16" s="88" t="s">
        <v>261</v>
      </c>
      <c r="I16" s="190" t="s">
        <v>165</v>
      </c>
      <c r="J16" s="180">
        <v>60000</v>
      </c>
      <c r="K16" s="79">
        <v>1</v>
      </c>
      <c r="L16" s="79">
        <v>0</v>
      </c>
      <c r="M16" s="79">
        <v>6</v>
      </c>
      <c r="N16" s="89">
        <v>2</v>
      </c>
      <c r="O16" s="90">
        <v>0</v>
      </c>
      <c r="P16" s="91">
        <f>N16+O16</f>
        <v>2</v>
      </c>
      <c r="Q16" s="80">
        <f>IFERROR(P16/M16,"-")</f>
        <v>0.33333333333333</v>
      </c>
      <c r="R16" s="79">
        <v>0</v>
      </c>
      <c r="S16" s="79">
        <v>2</v>
      </c>
      <c r="T16" s="80">
        <f>IFERROR(R16/(P16),"-")</f>
        <v>0</v>
      </c>
      <c r="U16" s="186">
        <f>IFERROR(J16/SUM(N16:O17),"-")</f>
        <v>15000</v>
      </c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>
        <f>SUM(X16:X17)-SUM(J16:J17)</f>
        <v>-60000</v>
      </c>
      <c r="AB16" s="83">
        <f>SUM(X16:X17)/SUM(J16:J17)</f>
        <v>0</v>
      </c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1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/>
      <c r="BO16" s="118">
        <f>IF(P16=0,"",IF(BN16=0,"",(BN16/P16)))</f>
        <v>0</v>
      </c>
      <c r="BP16" s="119"/>
      <c r="BQ16" s="120" t="str">
        <f>IFERROR(BP16/BN16,"-")</f>
        <v>-</v>
      </c>
      <c r="BR16" s="121"/>
      <c r="BS16" s="122" t="str">
        <f>IFERROR(BR16/BN16,"-")</f>
        <v>-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/>
      <c r="B17" s="189" t="s">
        <v>262</v>
      </c>
      <c r="C17" s="189"/>
      <c r="D17" s="189"/>
      <c r="E17" s="189"/>
      <c r="F17" s="189" t="s">
        <v>80</v>
      </c>
      <c r="G17" s="88"/>
      <c r="H17" s="88"/>
      <c r="I17" s="88"/>
      <c r="J17" s="180"/>
      <c r="K17" s="79">
        <v>8</v>
      </c>
      <c r="L17" s="79">
        <v>7</v>
      </c>
      <c r="M17" s="79">
        <v>5</v>
      </c>
      <c r="N17" s="89">
        <v>2</v>
      </c>
      <c r="O17" s="90">
        <v>0</v>
      </c>
      <c r="P17" s="91">
        <f>N17+O17</f>
        <v>2</v>
      </c>
      <c r="Q17" s="80">
        <f>IFERROR(P17/M17,"-")</f>
        <v>0.4</v>
      </c>
      <c r="R17" s="79">
        <v>0</v>
      </c>
      <c r="S17" s="79">
        <v>0</v>
      </c>
      <c r="T17" s="80">
        <f>IFERROR(R17/(P17),"-")</f>
        <v>0</v>
      </c>
      <c r="U17" s="186"/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/>
      <c r="AB17" s="83"/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1</v>
      </c>
      <c r="BX17" s="125">
        <f>IF(P17=0,"",IF(BW17=0,"",(BW17/P17)))</f>
        <v>0.5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>
        <f>AB18</f>
        <v>0.24074074074074</v>
      </c>
      <c r="B18" s="189" t="s">
        <v>263</v>
      </c>
      <c r="C18" s="189" t="s">
        <v>264</v>
      </c>
      <c r="D18" s="189" t="s">
        <v>265</v>
      </c>
      <c r="E18" s="189"/>
      <c r="F18" s="189" t="s">
        <v>259</v>
      </c>
      <c r="G18" s="88" t="s">
        <v>266</v>
      </c>
      <c r="H18" s="88" t="s">
        <v>233</v>
      </c>
      <c r="I18" s="88" t="s">
        <v>245</v>
      </c>
      <c r="J18" s="180">
        <v>54000</v>
      </c>
      <c r="K18" s="79">
        <v>1</v>
      </c>
      <c r="L18" s="79">
        <v>0</v>
      </c>
      <c r="M18" s="79">
        <v>13</v>
      </c>
      <c r="N18" s="89">
        <v>3</v>
      </c>
      <c r="O18" s="90">
        <v>0</v>
      </c>
      <c r="P18" s="91">
        <f>N18+O18</f>
        <v>3</v>
      </c>
      <c r="Q18" s="80">
        <f>IFERROR(P18/M18,"-")</f>
        <v>0.23076923076923</v>
      </c>
      <c r="R18" s="79">
        <v>1</v>
      </c>
      <c r="S18" s="79">
        <v>1</v>
      </c>
      <c r="T18" s="80">
        <f>IFERROR(R18/(P18),"-")</f>
        <v>0.33333333333333</v>
      </c>
      <c r="U18" s="186">
        <f>IFERROR(J18/SUM(N18:O19),"-")</f>
        <v>6750</v>
      </c>
      <c r="V18" s="82">
        <v>1</v>
      </c>
      <c r="W18" s="80">
        <f>IF(P18=0,"-",V18/P18)</f>
        <v>0.33333333333333</v>
      </c>
      <c r="X18" s="185">
        <v>3000</v>
      </c>
      <c r="Y18" s="186">
        <f>IFERROR(X18/P18,"-")</f>
        <v>1000</v>
      </c>
      <c r="Z18" s="186">
        <f>IFERROR(X18/V18,"-")</f>
        <v>3000</v>
      </c>
      <c r="AA18" s="180">
        <f>SUM(X18:X19)-SUM(J18:J19)</f>
        <v>-41000</v>
      </c>
      <c r="AB18" s="83">
        <f>SUM(X18:X19)/SUM(J18:J19)</f>
        <v>0.24074074074074</v>
      </c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0.66666666666667</v>
      </c>
      <c r="BG18" s="110">
        <v>1</v>
      </c>
      <c r="BH18" s="112">
        <f>IFERROR(BG18/BE18,"-")</f>
        <v>0.5</v>
      </c>
      <c r="BI18" s="113">
        <v>3000</v>
      </c>
      <c r="BJ18" s="114">
        <f>IFERROR(BI18/BE18,"-")</f>
        <v>1500</v>
      </c>
      <c r="BK18" s="115">
        <v>1</v>
      </c>
      <c r="BL18" s="115"/>
      <c r="BM18" s="115"/>
      <c r="BN18" s="117">
        <v>1</v>
      </c>
      <c r="BO18" s="118">
        <f>IF(P18=0,"",IF(BN18=0,"",(BN18/P18)))</f>
        <v>0.33333333333333</v>
      </c>
      <c r="BP18" s="119"/>
      <c r="BQ18" s="120">
        <f>IFERROR(BP18/BN18,"-")</f>
        <v>0</v>
      </c>
      <c r="BR18" s="121"/>
      <c r="BS18" s="122">
        <f>IFERROR(BR18/BN18,"-")</f>
        <v>0</v>
      </c>
      <c r="BT18" s="123"/>
      <c r="BU18" s="123"/>
      <c r="BV18" s="123"/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3000</v>
      </c>
      <c r="CQ18" s="139">
        <v>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/>
      <c r="B19" s="189" t="s">
        <v>267</v>
      </c>
      <c r="C19" s="189"/>
      <c r="D19" s="189"/>
      <c r="E19" s="189"/>
      <c r="F19" s="189" t="s">
        <v>80</v>
      </c>
      <c r="G19" s="88"/>
      <c r="H19" s="88"/>
      <c r="I19" s="88"/>
      <c r="J19" s="180"/>
      <c r="K19" s="79">
        <v>21</v>
      </c>
      <c r="L19" s="79">
        <v>12</v>
      </c>
      <c r="M19" s="79">
        <v>2</v>
      </c>
      <c r="N19" s="89">
        <v>5</v>
      </c>
      <c r="O19" s="90">
        <v>0</v>
      </c>
      <c r="P19" s="91">
        <f>N19+O19</f>
        <v>5</v>
      </c>
      <c r="Q19" s="80">
        <f>IFERROR(P19/M19,"-")</f>
        <v>2.5</v>
      </c>
      <c r="R19" s="79">
        <v>1</v>
      </c>
      <c r="S19" s="79">
        <v>1</v>
      </c>
      <c r="T19" s="80">
        <f>IFERROR(R19/(P19),"-")</f>
        <v>0.2</v>
      </c>
      <c r="U19" s="186"/>
      <c r="V19" s="82">
        <v>1</v>
      </c>
      <c r="W19" s="80">
        <f>IF(P19=0,"-",V19/P19)</f>
        <v>0.2</v>
      </c>
      <c r="X19" s="185">
        <v>10000</v>
      </c>
      <c r="Y19" s="186">
        <f>IFERROR(X19/P19,"-")</f>
        <v>2000</v>
      </c>
      <c r="Z19" s="186">
        <f>IFERROR(X19/V19,"-")</f>
        <v>10000</v>
      </c>
      <c r="AA19" s="180"/>
      <c r="AB19" s="83"/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2</v>
      </c>
      <c r="BF19" s="111">
        <f>IF(P19=0,"",IF(BE19=0,"",(BE19/P19)))</f>
        <v>0.4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0.4</v>
      </c>
      <c r="BP19" s="119">
        <v>1</v>
      </c>
      <c r="BQ19" s="120">
        <f>IFERROR(BP19/BN19,"-")</f>
        <v>0.5</v>
      </c>
      <c r="BR19" s="121">
        <v>10000</v>
      </c>
      <c r="BS19" s="122">
        <f>IFERROR(BR19/BN19,"-")</f>
        <v>5000</v>
      </c>
      <c r="BT19" s="123"/>
      <c r="BU19" s="123">
        <v>1</v>
      </c>
      <c r="BV19" s="123"/>
      <c r="BW19" s="124">
        <v>1</v>
      </c>
      <c r="BX19" s="125">
        <f>IF(P19=0,"",IF(BW19=0,"",(BW19/P19)))</f>
        <v>0.2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10000</v>
      </c>
      <c r="CQ19" s="139">
        <v>10000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30"/>
      <c r="B20" s="85"/>
      <c r="C20" s="86"/>
      <c r="D20" s="86"/>
      <c r="E20" s="86"/>
      <c r="F20" s="87"/>
      <c r="G20" s="88"/>
      <c r="H20" s="88"/>
      <c r="I20" s="88"/>
      <c r="J20" s="181"/>
      <c r="K20" s="34"/>
      <c r="L20" s="34"/>
      <c r="M20" s="31"/>
      <c r="N20" s="23"/>
      <c r="O20" s="23"/>
      <c r="P20" s="23"/>
      <c r="Q20" s="32"/>
      <c r="R20" s="32"/>
      <c r="S20" s="23"/>
      <c r="T20" s="32"/>
      <c r="U20" s="187"/>
      <c r="V20" s="25"/>
      <c r="W20" s="25"/>
      <c r="X20" s="187"/>
      <c r="Y20" s="187"/>
      <c r="Z20" s="187"/>
      <c r="AA20" s="187"/>
      <c r="AB20" s="33"/>
      <c r="AC20" s="57"/>
      <c r="AD20" s="61"/>
      <c r="AE20" s="62"/>
      <c r="AF20" s="61"/>
      <c r="AG20" s="65"/>
      <c r="AH20" s="66"/>
      <c r="AI20" s="67"/>
      <c r="AJ20" s="68"/>
      <c r="AK20" s="68"/>
      <c r="AL20" s="68"/>
      <c r="AM20" s="61"/>
      <c r="AN20" s="62"/>
      <c r="AO20" s="61"/>
      <c r="AP20" s="65"/>
      <c r="AQ20" s="66"/>
      <c r="AR20" s="67"/>
      <c r="AS20" s="68"/>
      <c r="AT20" s="68"/>
      <c r="AU20" s="68"/>
      <c r="AV20" s="61"/>
      <c r="AW20" s="62"/>
      <c r="AX20" s="61"/>
      <c r="AY20" s="65"/>
      <c r="AZ20" s="66"/>
      <c r="BA20" s="67"/>
      <c r="BB20" s="68"/>
      <c r="BC20" s="68"/>
      <c r="BD20" s="68"/>
      <c r="BE20" s="61"/>
      <c r="BF20" s="62"/>
      <c r="BG20" s="61"/>
      <c r="BH20" s="65"/>
      <c r="BI20" s="66"/>
      <c r="BJ20" s="67"/>
      <c r="BK20" s="68"/>
      <c r="BL20" s="68"/>
      <c r="BM20" s="68"/>
      <c r="BN20" s="63"/>
      <c r="BO20" s="64"/>
      <c r="BP20" s="61"/>
      <c r="BQ20" s="65"/>
      <c r="BR20" s="66"/>
      <c r="BS20" s="67"/>
      <c r="BT20" s="68"/>
      <c r="BU20" s="68"/>
      <c r="BV20" s="68"/>
      <c r="BW20" s="63"/>
      <c r="BX20" s="64"/>
      <c r="BY20" s="61"/>
      <c r="BZ20" s="65"/>
      <c r="CA20" s="66"/>
      <c r="CB20" s="67"/>
      <c r="CC20" s="68"/>
      <c r="CD20" s="68"/>
      <c r="CE20" s="68"/>
      <c r="CF20" s="63"/>
      <c r="CG20" s="64"/>
      <c r="CH20" s="61"/>
      <c r="CI20" s="65"/>
      <c r="CJ20" s="66"/>
      <c r="CK20" s="67"/>
      <c r="CL20" s="68"/>
      <c r="CM20" s="68"/>
      <c r="CN20" s="68"/>
      <c r="CO20" s="69"/>
      <c r="CP20" s="66"/>
      <c r="CQ20" s="66"/>
      <c r="CR20" s="66"/>
      <c r="CS20" s="70"/>
    </row>
    <row r="21" spans="1:98">
      <c r="A21" s="30"/>
      <c r="B21" s="37"/>
      <c r="C21" s="21"/>
      <c r="D21" s="21"/>
      <c r="E21" s="21"/>
      <c r="F21" s="22"/>
      <c r="G21" s="36"/>
      <c r="H21" s="36"/>
      <c r="I21" s="73"/>
      <c r="J21" s="182"/>
      <c r="K21" s="34"/>
      <c r="L21" s="34"/>
      <c r="M21" s="31"/>
      <c r="N21" s="23"/>
      <c r="O21" s="23"/>
      <c r="P21" s="23"/>
      <c r="Q21" s="32"/>
      <c r="R21" s="32"/>
      <c r="S21" s="23"/>
      <c r="T21" s="32"/>
      <c r="U21" s="187"/>
      <c r="V21" s="25"/>
      <c r="W21" s="25"/>
      <c r="X21" s="187"/>
      <c r="Y21" s="187"/>
      <c r="Z21" s="187"/>
      <c r="AA21" s="187"/>
      <c r="AB21" s="33"/>
      <c r="AC21" s="59"/>
      <c r="AD21" s="61"/>
      <c r="AE21" s="62"/>
      <c r="AF21" s="61"/>
      <c r="AG21" s="65"/>
      <c r="AH21" s="66"/>
      <c r="AI21" s="67"/>
      <c r="AJ21" s="68"/>
      <c r="AK21" s="68"/>
      <c r="AL21" s="68"/>
      <c r="AM21" s="61"/>
      <c r="AN21" s="62"/>
      <c r="AO21" s="61"/>
      <c r="AP21" s="65"/>
      <c r="AQ21" s="66"/>
      <c r="AR21" s="67"/>
      <c r="AS21" s="68"/>
      <c r="AT21" s="68"/>
      <c r="AU21" s="68"/>
      <c r="AV21" s="61"/>
      <c r="AW21" s="62"/>
      <c r="AX21" s="61"/>
      <c r="AY21" s="65"/>
      <c r="AZ21" s="66"/>
      <c r="BA21" s="67"/>
      <c r="BB21" s="68"/>
      <c r="BC21" s="68"/>
      <c r="BD21" s="68"/>
      <c r="BE21" s="61"/>
      <c r="BF21" s="62"/>
      <c r="BG21" s="61"/>
      <c r="BH21" s="65"/>
      <c r="BI21" s="66"/>
      <c r="BJ21" s="67"/>
      <c r="BK21" s="68"/>
      <c r="BL21" s="68"/>
      <c r="BM21" s="68"/>
      <c r="BN21" s="63"/>
      <c r="BO21" s="64"/>
      <c r="BP21" s="61"/>
      <c r="BQ21" s="65"/>
      <c r="BR21" s="66"/>
      <c r="BS21" s="67"/>
      <c r="BT21" s="68"/>
      <c r="BU21" s="68"/>
      <c r="BV21" s="68"/>
      <c r="BW21" s="63"/>
      <c r="BX21" s="64"/>
      <c r="BY21" s="61"/>
      <c r="BZ21" s="65"/>
      <c r="CA21" s="66"/>
      <c r="CB21" s="67"/>
      <c r="CC21" s="68"/>
      <c r="CD21" s="68"/>
      <c r="CE21" s="68"/>
      <c r="CF21" s="63"/>
      <c r="CG21" s="64"/>
      <c r="CH21" s="61"/>
      <c r="CI21" s="65"/>
      <c r="CJ21" s="66"/>
      <c r="CK21" s="67"/>
      <c r="CL21" s="68"/>
      <c r="CM21" s="68"/>
      <c r="CN21" s="68"/>
      <c r="CO21" s="69"/>
      <c r="CP21" s="66"/>
      <c r="CQ21" s="66"/>
      <c r="CR21" s="66"/>
      <c r="CS21" s="70"/>
    </row>
    <row r="22" spans="1:98">
      <c r="A22" s="19">
        <f>AB22</f>
        <v>1.6448314606742</v>
      </c>
      <c r="B22" s="39"/>
      <c r="C22" s="39"/>
      <c r="D22" s="39"/>
      <c r="E22" s="39"/>
      <c r="F22" s="39"/>
      <c r="G22" s="40" t="s">
        <v>268</v>
      </c>
      <c r="H22" s="40"/>
      <c r="I22" s="40"/>
      <c r="J22" s="183">
        <f>SUM(J6:J21)</f>
        <v>1602000</v>
      </c>
      <c r="K22" s="41">
        <f>SUM(K6:K21)</f>
        <v>440</v>
      </c>
      <c r="L22" s="41">
        <f>SUM(L6:L21)</f>
        <v>243</v>
      </c>
      <c r="M22" s="41">
        <f>SUM(M6:M21)</f>
        <v>404</v>
      </c>
      <c r="N22" s="41">
        <f>SUM(N6:N21)</f>
        <v>117</v>
      </c>
      <c r="O22" s="41">
        <f>SUM(O6:O21)</f>
        <v>0</v>
      </c>
      <c r="P22" s="41">
        <f>SUM(P6:P21)</f>
        <v>117</v>
      </c>
      <c r="Q22" s="42">
        <f>IFERROR(P22/M22,"-")</f>
        <v>0.28960396039604</v>
      </c>
      <c r="R22" s="76">
        <f>SUM(R6:R21)</f>
        <v>20</v>
      </c>
      <c r="S22" s="76">
        <f>SUM(S6:S21)</f>
        <v>35</v>
      </c>
      <c r="T22" s="42">
        <f>IFERROR(R22/P22,"-")</f>
        <v>0.17094017094017</v>
      </c>
      <c r="U22" s="188">
        <f>IFERROR(J22/P22,"-")</f>
        <v>13692.307692308</v>
      </c>
      <c r="V22" s="44">
        <f>SUM(V6:V21)</f>
        <v>39</v>
      </c>
      <c r="W22" s="42">
        <f>IFERROR(V22/P22,"-")</f>
        <v>0.33333333333333</v>
      </c>
      <c r="X22" s="183">
        <f>SUM(X6:X21)</f>
        <v>2635020</v>
      </c>
      <c r="Y22" s="183">
        <f>IFERROR(X22/P22,"-")</f>
        <v>22521.538461538</v>
      </c>
      <c r="Z22" s="183">
        <f>IFERROR(X22/V22,"-")</f>
        <v>67564.615384615</v>
      </c>
      <c r="AA22" s="183">
        <f>X22-J22</f>
        <v>1033020</v>
      </c>
      <c r="AB22" s="45">
        <f>X22/J22</f>
        <v>1.6448314606742</v>
      </c>
      <c r="AC22" s="58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7"/>
    <mergeCell ref="J16:J17"/>
    <mergeCell ref="U16:U17"/>
    <mergeCell ref="AA16:AA17"/>
    <mergeCell ref="AB16:AB17"/>
    <mergeCell ref="A18:A19"/>
    <mergeCell ref="J18:J19"/>
    <mergeCell ref="U18:U19"/>
    <mergeCell ref="AA18:AA19"/>
    <mergeCell ref="AB18:AB1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269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5.6777777777778</v>
      </c>
      <c r="B6" s="189" t="s">
        <v>270</v>
      </c>
      <c r="C6" s="189" t="s">
        <v>271</v>
      </c>
      <c r="D6" s="189" t="s">
        <v>272</v>
      </c>
      <c r="E6" s="189"/>
      <c r="F6" s="189" t="s">
        <v>273</v>
      </c>
      <c r="G6" s="88" t="s">
        <v>274</v>
      </c>
      <c r="H6" s="88" t="s">
        <v>275</v>
      </c>
      <c r="I6" s="88" t="s">
        <v>128</v>
      </c>
      <c r="J6" s="180">
        <v>90000</v>
      </c>
      <c r="K6" s="79">
        <v>11</v>
      </c>
      <c r="L6" s="79">
        <v>0</v>
      </c>
      <c r="M6" s="79">
        <v>46</v>
      </c>
      <c r="N6" s="89">
        <v>1</v>
      </c>
      <c r="O6" s="90">
        <v>0</v>
      </c>
      <c r="P6" s="91">
        <f>N6+O6</f>
        <v>1</v>
      </c>
      <c r="Q6" s="80">
        <f>IFERROR(P6/M6,"-")</f>
        <v>0.021739130434783</v>
      </c>
      <c r="R6" s="79">
        <v>0</v>
      </c>
      <c r="S6" s="79">
        <v>0</v>
      </c>
      <c r="T6" s="80">
        <f>IFERROR(R6/(P6),"-")</f>
        <v>0</v>
      </c>
      <c r="U6" s="186">
        <f>IFERROR(J6/SUM(N6:O7),"-")</f>
        <v>3214.2857142857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421000</v>
      </c>
      <c r="AB6" s="83">
        <f>SUM(X6:X7)/SUM(J6:J7)</f>
        <v>5.6777777777778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>
        <f>IF(P6=0,"",IF(BE6=0,"",(BE6/P6)))</f>
        <v>0</v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>
        <v>1</v>
      </c>
      <c r="BO6" s="118">
        <f>IF(P6=0,"",IF(BN6=0,"",(BN6/P6)))</f>
        <v>1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276</v>
      </c>
      <c r="C7" s="189"/>
      <c r="D7" s="189"/>
      <c r="E7" s="189"/>
      <c r="F7" s="189" t="s">
        <v>80</v>
      </c>
      <c r="G7" s="88"/>
      <c r="H7" s="88"/>
      <c r="I7" s="88"/>
      <c r="J7" s="180"/>
      <c r="K7" s="79">
        <v>142</v>
      </c>
      <c r="L7" s="79">
        <v>107</v>
      </c>
      <c r="M7" s="79">
        <v>31</v>
      </c>
      <c r="N7" s="89">
        <v>27</v>
      </c>
      <c r="O7" s="90">
        <v>0</v>
      </c>
      <c r="P7" s="91">
        <f>N7+O7</f>
        <v>27</v>
      </c>
      <c r="Q7" s="80">
        <f>IFERROR(P7/M7,"-")</f>
        <v>0.87096774193548</v>
      </c>
      <c r="R7" s="79">
        <v>2</v>
      </c>
      <c r="S7" s="79">
        <v>6</v>
      </c>
      <c r="T7" s="80">
        <f>IFERROR(R7/(P7),"-")</f>
        <v>0.074074074074074</v>
      </c>
      <c r="U7" s="186"/>
      <c r="V7" s="82">
        <v>4</v>
      </c>
      <c r="W7" s="80">
        <f>IF(P7=0,"-",V7/P7)</f>
        <v>0.14814814814815</v>
      </c>
      <c r="X7" s="185">
        <v>511000</v>
      </c>
      <c r="Y7" s="186">
        <f>IFERROR(X7/P7,"-")</f>
        <v>18925.925925926</v>
      </c>
      <c r="Z7" s="186">
        <f>IFERROR(X7/V7,"-")</f>
        <v>127750</v>
      </c>
      <c r="AA7" s="180"/>
      <c r="AB7" s="83"/>
      <c r="AC7" s="77"/>
      <c r="AD7" s="92">
        <v>4</v>
      </c>
      <c r="AE7" s="93">
        <f>IF(P7=0,"",IF(AD7=0,"",(AD7/P7)))</f>
        <v>0.14814814814815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0.037037037037037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3</v>
      </c>
      <c r="AW7" s="105">
        <f>IF(P7=0,"",IF(AV7=0,"",(AV7/P7)))</f>
        <v>0.11111111111111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6</v>
      </c>
      <c r="BF7" s="111">
        <f>IF(P7=0,"",IF(BE7=0,"",(BE7/P7)))</f>
        <v>0.22222222222222</v>
      </c>
      <c r="BG7" s="110">
        <v>1</v>
      </c>
      <c r="BH7" s="112">
        <f>IFERROR(BG7/BE7,"-")</f>
        <v>0.16666666666667</v>
      </c>
      <c r="BI7" s="113">
        <v>383000</v>
      </c>
      <c r="BJ7" s="114">
        <f>IFERROR(BI7/BE7,"-")</f>
        <v>63833.333333333</v>
      </c>
      <c r="BK7" s="115"/>
      <c r="BL7" s="115"/>
      <c r="BM7" s="115">
        <v>1</v>
      </c>
      <c r="BN7" s="117">
        <v>8</v>
      </c>
      <c r="BO7" s="118">
        <f>IF(P7=0,"",IF(BN7=0,"",(BN7/P7)))</f>
        <v>0.2962962962963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5</v>
      </c>
      <c r="BX7" s="125">
        <f>IF(P7=0,"",IF(BW7=0,"",(BW7/P7)))</f>
        <v>0.18518518518519</v>
      </c>
      <c r="BY7" s="126">
        <v>3</v>
      </c>
      <c r="BZ7" s="127">
        <f>IFERROR(BY7/BW7,"-")</f>
        <v>0.6</v>
      </c>
      <c r="CA7" s="128">
        <v>128000</v>
      </c>
      <c r="CB7" s="129">
        <f>IFERROR(CA7/BW7,"-")</f>
        <v>25600</v>
      </c>
      <c r="CC7" s="130">
        <v>1</v>
      </c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4</v>
      </c>
      <c r="CP7" s="139">
        <v>511000</v>
      </c>
      <c r="CQ7" s="139">
        <v>383000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6.9895833333333</v>
      </c>
      <c r="B8" s="189" t="s">
        <v>277</v>
      </c>
      <c r="C8" s="189" t="s">
        <v>278</v>
      </c>
      <c r="D8" s="189" t="s">
        <v>272</v>
      </c>
      <c r="E8" s="189"/>
      <c r="F8" s="189" t="s">
        <v>273</v>
      </c>
      <c r="G8" s="88" t="s">
        <v>279</v>
      </c>
      <c r="H8" s="88" t="s">
        <v>280</v>
      </c>
      <c r="I8" s="88" t="s">
        <v>281</v>
      </c>
      <c r="J8" s="180">
        <v>96000</v>
      </c>
      <c r="K8" s="79">
        <v>27</v>
      </c>
      <c r="L8" s="79">
        <v>0</v>
      </c>
      <c r="M8" s="79">
        <v>112</v>
      </c>
      <c r="N8" s="89">
        <v>16</v>
      </c>
      <c r="O8" s="90">
        <v>0</v>
      </c>
      <c r="P8" s="91">
        <f>N8+O8</f>
        <v>16</v>
      </c>
      <c r="Q8" s="80">
        <f>IFERROR(P8/M8,"-")</f>
        <v>0.14285714285714</v>
      </c>
      <c r="R8" s="79">
        <v>1</v>
      </c>
      <c r="S8" s="79">
        <v>6</v>
      </c>
      <c r="T8" s="80">
        <f>IFERROR(R8/(P8),"-")</f>
        <v>0.0625</v>
      </c>
      <c r="U8" s="186">
        <f>IFERROR(J8/SUM(N8:O9),"-")</f>
        <v>1454.5454545455</v>
      </c>
      <c r="V8" s="82">
        <v>2</v>
      </c>
      <c r="W8" s="80">
        <f>IF(P8=0,"-",V8/P8)</f>
        <v>0.125</v>
      </c>
      <c r="X8" s="185">
        <v>11000</v>
      </c>
      <c r="Y8" s="186">
        <f>IFERROR(X8/P8,"-")</f>
        <v>687.5</v>
      </c>
      <c r="Z8" s="186">
        <f>IFERROR(X8/V8,"-")</f>
        <v>5500</v>
      </c>
      <c r="AA8" s="180">
        <f>SUM(X8:X9)-SUM(J8:J9)</f>
        <v>575000</v>
      </c>
      <c r="AB8" s="83">
        <f>SUM(X8:X9)/SUM(J8:J9)</f>
        <v>6.9895833333333</v>
      </c>
      <c r="AC8" s="77"/>
      <c r="AD8" s="92">
        <v>2</v>
      </c>
      <c r="AE8" s="93">
        <f>IF(P8=0,"",IF(AD8=0,"",(AD8/P8)))</f>
        <v>0.125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8</v>
      </c>
      <c r="AN8" s="99">
        <f>IF(P8=0,"",IF(AM8=0,"",(AM8/P8)))</f>
        <v>0.5</v>
      </c>
      <c r="AO8" s="98">
        <v>1</v>
      </c>
      <c r="AP8" s="100">
        <f>IFERROR(AO8/AM8,"-")</f>
        <v>0.125</v>
      </c>
      <c r="AQ8" s="101">
        <v>6000</v>
      </c>
      <c r="AR8" s="102">
        <f>IFERROR(AQ8/AM8,"-")</f>
        <v>750</v>
      </c>
      <c r="AS8" s="103"/>
      <c r="AT8" s="103">
        <v>1</v>
      </c>
      <c r="AU8" s="103"/>
      <c r="AV8" s="104">
        <v>2</v>
      </c>
      <c r="AW8" s="105">
        <f>IF(P8=0,"",IF(AV8=0,"",(AV8/P8)))</f>
        <v>0.125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0.125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1</v>
      </c>
      <c r="BO8" s="118">
        <f>IF(P8=0,"",IF(BN8=0,"",(BN8/P8)))</f>
        <v>0.0625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0.0625</v>
      </c>
      <c r="BY8" s="126">
        <v>1</v>
      </c>
      <c r="BZ8" s="127">
        <f>IFERROR(BY8/BW8,"-")</f>
        <v>1</v>
      </c>
      <c r="CA8" s="128">
        <v>5000</v>
      </c>
      <c r="CB8" s="129">
        <f>IFERROR(CA8/BW8,"-")</f>
        <v>5000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11000</v>
      </c>
      <c r="CQ8" s="139">
        <v>6000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282</v>
      </c>
      <c r="C9" s="189"/>
      <c r="D9" s="189"/>
      <c r="E9" s="189"/>
      <c r="F9" s="189" t="s">
        <v>80</v>
      </c>
      <c r="G9" s="88"/>
      <c r="H9" s="88"/>
      <c r="I9" s="88"/>
      <c r="J9" s="180"/>
      <c r="K9" s="79">
        <v>166</v>
      </c>
      <c r="L9" s="79">
        <v>132</v>
      </c>
      <c r="M9" s="79">
        <v>52</v>
      </c>
      <c r="N9" s="89">
        <v>50</v>
      </c>
      <c r="O9" s="90">
        <v>0</v>
      </c>
      <c r="P9" s="91">
        <f>N9+O9</f>
        <v>50</v>
      </c>
      <c r="Q9" s="80">
        <f>IFERROR(P9/M9,"-")</f>
        <v>0.96153846153846</v>
      </c>
      <c r="R9" s="79">
        <v>5</v>
      </c>
      <c r="S9" s="79">
        <v>14</v>
      </c>
      <c r="T9" s="80">
        <f>IFERROR(R9/(P9),"-")</f>
        <v>0.1</v>
      </c>
      <c r="U9" s="186"/>
      <c r="V9" s="82">
        <v>9</v>
      </c>
      <c r="W9" s="80">
        <f>IF(P9=0,"-",V9/P9)</f>
        <v>0.18</v>
      </c>
      <c r="X9" s="185">
        <v>660000</v>
      </c>
      <c r="Y9" s="186">
        <f>IFERROR(X9/P9,"-")</f>
        <v>13200</v>
      </c>
      <c r="Z9" s="186">
        <f>IFERROR(X9/V9,"-")</f>
        <v>73333.333333333</v>
      </c>
      <c r="AA9" s="180"/>
      <c r="AB9" s="83"/>
      <c r="AC9" s="77"/>
      <c r="AD9" s="92">
        <v>11</v>
      </c>
      <c r="AE9" s="93">
        <f>IF(P9=0,"",IF(AD9=0,"",(AD9/P9)))</f>
        <v>0.22</v>
      </c>
      <c r="AF9" s="92">
        <v>1</v>
      </c>
      <c r="AG9" s="94">
        <f>IFERROR(AF9/AD9,"-")</f>
        <v>0.090909090909091</v>
      </c>
      <c r="AH9" s="95">
        <v>2000</v>
      </c>
      <c r="AI9" s="96">
        <f>IFERROR(AH9/AD9,"-")</f>
        <v>181.81818181818</v>
      </c>
      <c r="AJ9" s="97">
        <v>1</v>
      </c>
      <c r="AK9" s="97"/>
      <c r="AL9" s="97"/>
      <c r="AM9" s="98">
        <v>3</v>
      </c>
      <c r="AN9" s="99">
        <f>IF(P9=0,"",IF(AM9=0,"",(AM9/P9)))</f>
        <v>0.06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6</v>
      </c>
      <c r="AW9" s="105">
        <f>IF(P9=0,"",IF(AV9=0,"",(AV9/P9)))</f>
        <v>0.12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9</v>
      </c>
      <c r="BF9" s="111">
        <f>IF(P9=0,"",IF(BE9=0,"",(BE9/P9)))</f>
        <v>0.18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11</v>
      </c>
      <c r="BO9" s="118">
        <f>IF(P9=0,"",IF(BN9=0,"",(BN9/P9)))</f>
        <v>0.22</v>
      </c>
      <c r="BP9" s="119">
        <v>5</v>
      </c>
      <c r="BQ9" s="120">
        <f>IFERROR(BP9/BN9,"-")</f>
        <v>0.45454545454545</v>
      </c>
      <c r="BR9" s="121">
        <v>374000</v>
      </c>
      <c r="BS9" s="122">
        <f>IFERROR(BR9/BN9,"-")</f>
        <v>34000</v>
      </c>
      <c r="BT9" s="123"/>
      <c r="BU9" s="123"/>
      <c r="BV9" s="123">
        <v>5</v>
      </c>
      <c r="BW9" s="124">
        <v>9</v>
      </c>
      <c r="BX9" s="125">
        <f>IF(P9=0,"",IF(BW9=0,"",(BW9/P9)))</f>
        <v>0.18</v>
      </c>
      <c r="BY9" s="126">
        <v>3</v>
      </c>
      <c r="BZ9" s="127">
        <f>IFERROR(BY9/BW9,"-")</f>
        <v>0.33333333333333</v>
      </c>
      <c r="CA9" s="128">
        <v>287000</v>
      </c>
      <c r="CB9" s="129">
        <f>IFERROR(CA9/BW9,"-")</f>
        <v>31888.888888889</v>
      </c>
      <c r="CC9" s="130"/>
      <c r="CD9" s="130"/>
      <c r="CE9" s="130">
        <v>3</v>
      </c>
      <c r="CF9" s="131">
        <v>1</v>
      </c>
      <c r="CG9" s="132">
        <f>IF(P9=0,"",IF(CF9=0,"",(CF9/P9)))</f>
        <v>0.02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9</v>
      </c>
      <c r="CP9" s="139">
        <v>660000</v>
      </c>
      <c r="CQ9" s="139">
        <v>177000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6.3548387096774</v>
      </c>
      <c r="B12" s="39"/>
      <c r="C12" s="39"/>
      <c r="D12" s="39"/>
      <c r="E12" s="39"/>
      <c r="F12" s="39"/>
      <c r="G12" s="40" t="s">
        <v>283</v>
      </c>
      <c r="H12" s="40"/>
      <c r="I12" s="40"/>
      <c r="J12" s="183">
        <f>SUM(J6:J11)</f>
        <v>186000</v>
      </c>
      <c r="K12" s="41">
        <f>SUM(K6:K11)</f>
        <v>346</v>
      </c>
      <c r="L12" s="41">
        <f>SUM(L6:L11)</f>
        <v>239</v>
      </c>
      <c r="M12" s="41">
        <f>SUM(M6:M11)</f>
        <v>241</v>
      </c>
      <c r="N12" s="41">
        <f>SUM(N6:N11)</f>
        <v>94</v>
      </c>
      <c r="O12" s="41">
        <f>SUM(O6:O11)</f>
        <v>0</v>
      </c>
      <c r="P12" s="41">
        <f>SUM(P6:P11)</f>
        <v>94</v>
      </c>
      <c r="Q12" s="42">
        <f>IFERROR(P12/M12,"-")</f>
        <v>0.39004149377593</v>
      </c>
      <c r="R12" s="76">
        <f>SUM(R6:R11)</f>
        <v>8</v>
      </c>
      <c r="S12" s="76">
        <f>SUM(S6:S11)</f>
        <v>26</v>
      </c>
      <c r="T12" s="42">
        <f>IFERROR(R12/P12,"-")</f>
        <v>0.085106382978723</v>
      </c>
      <c r="U12" s="188">
        <f>IFERROR(J12/P12,"-")</f>
        <v>1978.7234042553</v>
      </c>
      <c r="V12" s="44">
        <f>SUM(V6:V11)</f>
        <v>15</v>
      </c>
      <c r="W12" s="42">
        <f>IFERROR(V12/P12,"-")</f>
        <v>0.15957446808511</v>
      </c>
      <c r="X12" s="183">
        <f>SUM(X6:X11)</f>
        <v>1182000</v>
      </c>
      <c r="Y12" s="183">
        <f>IFERROR(X12/P12,"-")</f>
        <v>12574.468085106</v>
      </c>
      <c r="Z12" s="183">
        <f>IFERROR(X12/V12,"-")</f>
        <v>78800</v>
      </c>
      <c r="AA12" s="183">
        <f>X12-J12</f>
        <v>996000</v>
      </c>
      <c r="AB12" s="45">
        <f>X12/J12</f>
        <v>6.3548387096774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