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WEB純広広告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<sst xmlns="http://schemas.openxmlformats.org/spreadsheetml/2006/main" uniqueCount="172">
  <si>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</si>
  <si>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</si>
  <si>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</si>
  <si>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</si>
  <si>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</si>
  <si>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</si>
  <si>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</si>
  <si>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</si>
  <si>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</si>
  <si>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</si>
  <si>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</si>
  <si>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</si>
  <si>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</si>
  <si>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</si>
  <si>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</si>
  <si>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</si>
  <si>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</si>
  <si>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</si>
  <si>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</si>
  <si>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</si>
  <si>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</si>
  <si>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</si>
  <si>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</si>
  <si>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</si>
  <si>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WEB純広広告</t>
  </si>
  <si>
    <t>アフィリエイト</t>
  </si>
  <si>
    <t>リスティング</t>
  </si>
  <si>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</si>
  <si>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</si>
  <si>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</si>
  <si>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</si>
  <si>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</si>
  <si>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</si>
  <si>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</si>
  <si>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</si>
  <si>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</si>
  <si>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</si>
  <si>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</si>
  <si>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</si>
  <si>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</si>
  <si>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</si>
  <si>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</si>
  <si>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</si>
  <si>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</si>
  <si>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</si>
  <si>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</si>
  <si>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</si>
  <si>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</si>
  <si>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</si>
  <si>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</si>
  <si>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</si>
  <si>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</si>
  <si>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</si>
  <si>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</si>
  <si>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</si>
  <si>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</si>
  <si>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</si>
  <si>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</si>
  <si>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</si>
  <si>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</si>
  <si>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</si>
  <si>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</si>
  <si>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</si>
  <si>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za284</t>
  </si>
  <si>
    <t>日本ジャーナル出版</t>
  </si>
  <si>
    <t>注意事項版（高宮菜々子）</t>
  </si>
  <si>
    <t>SEX目的でご登録をお考えの方</t>
  </si>
  <si>
    <t>y20</t>
  </si>
  <si>
    <t>週刊実話</t>
  </si>
  <si>
    <t>1C2P</t>
  </si>
  <si>
    <t>12月17日(水)</t>
  </si>
  <si>
    <t>za285</t>
  </si>
  <si>
    <t>空電</t>
  </si>
  <si>
    <t>ad949</t>
  </si>
  <si>
    <t>5P男女募集(インタビュー風)版-アレンジ</t>
  </si>
  <si>
    <t>lp07</t>
  </si>
  <si>
    <t>昭和の不思議101　2025-2026年　冬の男祭り</t>
  </si>
  <si>
    <t>1C5P</t>
  </si>
  <si>
    <t>12月01日(月)</t>
  </si>
  <si>
    <t>ad950</t>
  </si>
  <si>
    <t>ad951</t>
  </si>
  <si>
    <t>2P縦書き(記事風)版-アレンジ</t>
  </si>
  <si>
    <t>lp01</t>
  </si>
  <si>
    <t>実話ナックルズGOLD ドキュメント</t>
  </si>
  <si>
    <t>12月04日(木)</t>
  </si>
  <si>
    <t>ad952</t>
  </si>
  <si>
    <t>ad953</t>
  </si>
  <si>
    <t>1P縦書き男性募集版-アレンジ</t>
  </si>
  <si>
    <t>人妻百貨デラックス</t>
  </si>
  <si>
    <t>表2</t>
  </si>
  <si>
    <t>12月11日(木)</t>
  </si>
  <si>
    <t>ad954</t>
  </si>
  <si>
    <t>ad947</t>
  </si>
  <si>
    <t>2P縦書き男性募集版</t>
  </si>
  <si>
    <t>週刊漫画ゴラク.2W金</t>
  </si>
  <si>
    <t>12月12日(金)</t>
  </si>
  <si>
    <t>ad948</t>
  </si>
  <si>
    <t>ad957</t>
  </si>
  <si>
    <t>5P風俗ヘスティア(高宮菜々子さん)</t>
  </si>
  <si>
    <t>臨時増刊ラヴァーズ</t>
  </si>
  <si>
    <t>12月22日(月)</t>
  </si>
  <si>
    <t>ad958</t>
  </si>
  <si>
    <t>ad967</t>
  </si>
  <si>
    <t>DVD-袋専用セリフアレンジ黒_エロ1-ヘスティア</t>
  </si>
  <si>
    <t>y17</t>
  </si>
  <si>
    <t>アサヒ芸能.1W火 合併号</t>
  </si>
  <si>
    <t>DVD袋裏4C</t>
  </si>
  <si>
    <t>12月23日(火)</t>
  </si>
  <si>
    <t>ad968</t>
  </si>
  <si>
    <t>ad959</t>
  </si>
  <si>
    <t>1P注意事項版</t>
  </si>
  <si>
    <t>週刊実話増刊「実話ザ・タブー」</t>
  </si>
  <si>
    <t>表4</t>
  </si>
  <si>
    <t>12月24日(水)</t>
  </si>
  <si>
    <t>ad960</t>
  </si>
  <si>
    <t>ad961</t>
  </si>
  <si>
    <t>ゲッチュ</t>
  </si>
  <si>
    <t>12月26日(金)</t>
  </si>
  <si>
    <t>ad962</t>
  </si>
  <si>
    <t>雑誌 TOTAL</t>
  </si>
  <si>
    <t>●WEB純広広告 広告</t>
  </si>
  <si>
    <t>m_bak001</t>
  </si>
  <si>
    <t>爆サイ ヘッダミドル一般 (東京)</t>
  </si>
  <si>
    <t>W320px_H100px</t>
  </si>
  <si>
    <t>12/1～12/15</t>
  </si>
  <si>
    <t>m_bak002</t>
  </si>
  <si>
    <t>12/16～12/31</t>
  </si>
  <si>
    <t>m_bak003</t>
  </si>
  <si>
    <t>lp14</t>
  </si>
  <si>
    <t>爆サイ ヘッダミドルアダルト (東京)</t>
  </si>
  <si>
    <t>m_bak004</t>
  </si>
  <si>
    <t>rec03</t>
  </si>
  <si>
    <t>m_bak005</t>
  </si>
  <si>
    <t>爆サイ ヘッダミドル一般 (東京区外)</t>
  </si>
  <si>
    <t>m_bak006</t>
  </si>
  <si>
    <t>m_bak007</t>
  </si>
  <si>
    <t>爆サイ ヘッダミドルアダルト (東京区外)</t>
  </si>
  <si>
    <t>m_bak008</t>
  </si>
  <si>
    <t>m_bak009</t>
  </si>
  <si>
    <t>爆サイ ヘッダミドル一般 (大阪)</t>
  </si>
  <si>
    <t>m_bak010</t>
  </si>
  <si>
    <t>m_bak011</t>
  </si>
  <si>
    <t>爆サイ ヘッダミドルアダルト (大阪)</t>
  </si>
  <si>
    <t>m_bak012</t>
  </si>
  <si>
    <t>WEB純広広告 TOTAL</t>
  </si>
  <si>
    <t>●アフィリエイト 広告</t>
  </si>
  <si>
    <t>UA</t>
  </si>
  <si>
    <t>AF単価</t>
  </si>
  <si>
    <t>20歳以上</t>
  </si>
  <si>
    <t>fr002</t>
  </si>
  <si>
    <t>おまたせ出会いNavi</t>
  </si>
  <si>
    <t>12/1～12/31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</si>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</sst>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18</v>
      </c>
      <c r="D6" s="330">
        <v>850000</v>
      </c>
      <c r="E6" s="79">
        <v>8</v>
      </c>
      <c r="F6" s="79">
        <v>4</v>
      </c>
      <c r="G6" s="79">
        <v>28</v>
      </c>
      <c r="H6" s="89">
        <v>4</v>
      </c>
      <c r="I6" s="90">
        <v>0</v>
      </c>
      <c r="J6" s="143">
        <f>H6+I6</f>
        <v>4</v>
      </c>
      <c r="K6" s="80">
        <f>IFERROR(J6/G6,"-")</f>
        <v>0.14285714285714</v>
      </c>
      <c r="L6" s="79">
        <v>4</v>
      </c>
      <c r="M6" s="79">
        <v>0</v>
      </c>
      <c r="N6" s="80">
        <f>IFERROR(L6/J6,"-")</f>
        <v>1</v>
      </c>
      <c r="O6" s="81">
        <f>IFERROR(D6/J6,"-")</f>
        <v>212500</v>
      </c>
      <c r="P6" s="82">
        <v>1</v>
      </c>
      <c r="Q6" s="80">
        <f>IFERROR(P6/J6,"-")</f>
        <v>0.25</v>
      </c>
      <c r="R6" s="335">
        <v>3000</v>
      </c>
      <c r="S6" s="336">
        <f>IFERROR(R6/J6,"-")</f>
        <v>750</v>
      </c>
      <c r="T6" s="336">
        <f>IFERROR(R6/P6,"-")</f>
        <v>3000</v>
      </c>
      <c r="U6" s="330">
        <f>IFERROR(R6-D6,"-")</f>
        <v>-847000</v>
      </c>
      <c r="V6" s="83">
        <f>R6/D6</f>
        <v>0.0035294117647059</v>
      </c>
      <c r="W6" s="77"/>
      <c r="X6" s="142"/>
    </row>
    <row r="7" spans="1:24">
      <c r="A7" s="78"/>
      <c r="B7" s="84" t="s">
        <v>24</v>
      </c>
      <c r="C7" s="84">
        <v>12</v>
      </c>
      <c r="D7" s="330">
        <v>765000</v>
      </c>
      <c r="E7" s="79">
        <v>38</v>
      </c>
      <c r="F7" s="79">
        <v>0</v>
      </c>
      <c r="G7" s="79">
        <v>19060</v>
      </c>
      <c r="H7" s="89">
        <v>14</v>
      </c>
      <c r="I7" s="90">
        <v>0</v>
      </c>
      <c r="J7" s="143">
        <f>H7+I7</f>
        <v>14</v>
      </c>
      <c r="K7" s="80">
        <f>IFERROR(J7/G7,"-")</f>
        <v>0.00073452256033578</v>
      </c>
      <c r="L7" s="79">
        <v>11</v>
      </c>
      <c r="M7" s="79">
        <v>3</v>
      </c>
      <c r="N7" s="80">
        <f>IFERROR(L7/J7,"-")</f>
        <v>0.78571428571429</v>
      </c>
      <c r="O7" s="81">
        <f>IFERROR(D7/J7,"-")</f>
        <v>54642.857142857</v>
      </c>
      <c r="P7" s="82">
        <v>0</v>
      </c>
      <c r="Q7" s="80">
        <f>IFERROR(P7/J7,"-")</f>
        <v>0</v>
      </c>
      <c r="R7" s="335">
        <v>0</v>
      </c>
      <c r="S7" s="336">
        <f>IFERROR(R7/J7,"-")</f>
        <v>0</v>
      </c>
      <c r="T7" s="336" t="str">
        <f>IFERROR(R7/P7,"-")</f>
        <v>-</v>
      </c>
      <c r="U7" s="330">
        <f>IFERROR(R7-D7,"-")</f>
        <v>-765000</v>
      </c>
      <c r="V7" s="83">
        <f>R7/D7</f>
        <v>0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0</v>
      </c>
      <c r="H8" s="89">
        <v>0</v>
      </c>
      <c r="I8" s="90">
        <v>0</v>
      </c>
      <c r="J8" s="143">
        <f>H8+I8</f>
        <v>0</v>
      </c>
      <c r="K8" s="80" t="str">
        <f>IFERROR(J8/G8,"-")</f>
        <v>-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2396746</v>
      </c>
      <c r="E9" s="79">
        <v>2800</v>
      </c>
      <c r="F9" s="79">
        <v>0</v>
      </c>
      <c r="G9" s="79">
        <v>88037</v>
      </c>
      <c r="H9" s="89">
        <v>732</v>
      </c>
      <c r="I9" s="90">
        <v>18</v>
      </c>
      <c r="J9" s="143">
        <f>H9+I9</f>
        <v>750</v>
      </c>
      <c r="K9" s="80">
        <f>IFERROR(J9/G9,"-")</f>
        <v>0.0085191453593376</v>
      </c>
      <c r="L9" s="79">
        <v>690</v>
      </c>
      <c r="M9" s="79">
        <v>65</v>
      </c>
      <c r="N9" s="80">
        <f>IFERROR(L9/J9,"-")</f>
        <v>0.92</v>
      </c>
      <c r="O9" s="81">
        <f>IFERROR(D9/J9,"-")</f>
        <v>3195.6613333333</v>
      </c>
      <c r="P9" s="82">
        <v>38</v>
      </c>
      <c r="Q9" s="80">
        <f>IFERROR(P9/J9,"-")</f>
        <v>0.050666666666667</v>
      </c>
      <c r="R9" s="335">
        <v>492080</v>
      </c>
      <c r="S9" s="336">
        <f>IFERROR(R9/J9,"-")</f>
        <v>656.10666666667</v>
      </c>
      <c r="T9" s="336">
        <f>IFERROR(R9/P9,"-")</f>
        <v>12949.473684211</v>
      </c>
      <c r="U9" s="330">
        <f>IFERROR(R9-D9,"-")</f>
        <v>-1904666</v>
      </c>
      <c r="V9" s="83">
        <f>R9/D9</f>
        <v>0.20531170178233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4011746</v>
      </c>
      <c r="E12" s="41">
        <f>SUM(E6:E10)</f>
        <v>2846</v>
      </c>
      <c r="F12" s="41">
        <f>SUM(F6:F10)</f>
        <v>4</v>
      </c>
      <c r="G12" s="41">
        <f>SUM(G6:G10)</f>
        <v>107125</v>
      </c>
      <c r="H12" s="41">
        <f>SUM(H6:H10)</f>
        <v>750</v>
      </c>
      <c r="I12" s="41">
        <f>SUM(I6:I10)</f>
        <v>18</v>
      </c>
      <c r="J12" s="41">
        <f>SUM(J6:J10)</f>
        <v>768</v>
      </c>
      <c r="K12" s="42">
        <f>IFERROR(J12/G12,"-")</f>
        <v>0.007169194865811</v>
      </c>
      <c r="L12" s="76">
        <f>SUM(L6:L10)</f>
        <v>705</v>
      </c>
      <c r="M12" s="76">
        <f>SUM(M6:M10)</f>
        <v>68</v>
      </c>
      <c r="N12" s="42">
        <f>IFERROR(L12/J12,"-")</f>
        <v>0.91796875</v>
      </c>
      <c r="O12" s="43">
        <f>IFERROR(D12/J12,"-")</f>
        <v>5223.6276041667</v>
      </c>
      <c r="P12" s="44">
        <f>SUM(P6:P10)</f>
        <v>39</v>
      </c>
      <c r="Q12" s="42">
        <f>IFERROR(P12/J12,"-")</f>
        <v>0.05078125</v>
      </c>
      <c r="R12" s="333">
        <f>SUM(R6:R10)</f>
        <v>495080</v>
      </c>
      <c r="S12" s="333">
        <f>IFERROR(R12/J12,"-")</f>
        <v>644.63541666667</v>
      </c>
      <c r="T12" s="333">
        <f>IFERROR(R12/P12,"-")</f>
        <v>12694.358974359</v>
      </c>
      <c r="U12" s="333">
        <f>SUM(U6:U10)</f>
        <v>-3516666</v>
      </c>
      <c r="V12" s="45">
        <f>IFERROR(R12/D12,"-")</f>
        <v>0.12340761354283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6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63</v>
      </c>
      <c r="C6" s="347" t="s">
        <v>64</v>
      </c>
      <c r="D6" s="347" t="s">
        <v>65</v>
      </c>
      <c r="E6" s="347" t="s">
        <v>66</v>
      </c>
      <c r="F6" s="347" t="s">
        <v>67</v>
      </c>
      <c r="G6" s="88" t="s">
        <v>68</v>
      </c>
      <c r="H6" s="88" t="s">
        <v>69</v>
      </c>
      <c r="I6" s="88" t="s">
        <v>70</v>
      </c>
      <c r="J6" s="330">
        <v>300000</v>
      </c>
      <c r="K6" s="79">
        <v>0</v>
      </c>
      <c r="L6" s="79">
        <v>0</v>
      </c>
      <c r="M6" s="79">
        <v>0</v>
      </c>
      <c r="N6" s="89">
        <v>0</v>
      </c>
      <c r="O6" s="90">
        <v>0</v>
      </c>
      <c r="P6" s="91">
        <f>N6+O6</f>
        <v>0</v>
      </c>
      <c r="Q6" s="80" t="str">
        <f>IFERROR(P6/M6,"-")</f>
        <v>-</v>
      </c>
      <c r="R6" s="79">
        <v>0</v>
      </c>
      <c r="S6" s="79">
        <v>0</v>
      </c>
      <c r="T6" s="80" t="str">
        <f>IFERROR(R6/(P6),"-")</f>
        <v>-</v>
      </c>
      <c r="U6" s="336" t="str">
        <f>IFERROR(J6/SUM(N6:O7),"-")</f>
        <v>-</v>
      </c>
      <c r="V6" s="82">
        <v>0</v>
      </c>
      <c r="W6" s="80" t="str">
        <f>IF(P6=0,"-",V6/P6)</f>
        <v>-</v>
      </c>
      <c r="X6" s="335">
        <v>0</v>
      </c>
      <c r="Y6" s="336" t="str">
        <f>IFERROR(X6/P6,"-")</f>
        <v>-</v>
      </c>
      <c r="Z6" s="336" t="str">
        <f>IFERROR(X6/V6,"-")</f>
        <v>-</v>
      </c>
      <c r="AA6" s="330">
        <f>SUM(X6:X7)-SUM(J6:J7)</f>
        <v>-300000</v>
      </c>
      <c r="AB6" s="83">
        <f>SUM(X6:X7)/SUM(J6:J7)</f>
        <v>0</v>
      </c>
      <c r="AC6" s="77"/>
      <c r="AD6" s="92"/>
      <c r="AE6" s="93" t="str">
        <f>IF(P6=0,"",IF(AD6=0,"",(AD6/P6)))</f>
        <v/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 t="str">
        <f>IF(P6=0,"",IF(AM6=0,"",(AM6/P6)))</f>
        <v/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 t="str">
        <f>IF(P6=0,"",IF(AV6=0,"",(AV6/P6)))</f>
        <v/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 t="str">
        <f>IF(P6=0,"",IF(BE6=0,"",(BE6/P6)))</f>
        <v/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 t="str">
        <f>IF(P6=0,"",IF(BN6=0,"",(BN6/P6)))</f>
        <v/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/>
      <c r="BX6" s="125" t="str">
        <f>IF(P6=0,"",IF(BW6=0,"",(BW6/P6)))</f>
        <v/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 t="str">
        <f>IF(P6=0,"",IF(CF6=0,"",(CF6/P6)))</f>
        <v/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71</v>
      </c>
      <c r="C7" s="347"/>
      <c r="D7" s="347"/>
      <c r="E7" s="347"/>
      <c r="F7" s="347" t="s">
        <v>72</v>
      </c>
      <c r="G7" s="88"/>
      <c r="H7" s="88"/>
      <c r="I7" s="88"/>
      <c r="J7" s="330"/>
      <c r="K7" s="79">
        <v>0</v>
      </c>
      <c r="L7" s="79">
        <v>0</v>
      </c>
      <c r="M7" s="79">
        <v>0</v>
      </c>
      <c r="N7" s="89">
        <v>0</v>
      </c>
      <c r="O7" s="90">
        <v>0</v>
      </c>
      <c r="P7" s="91">
        <f>N7+O7</f>
        <v>0</v>
      </c>
      <c r="Q7" s="80" t="str">
        <f>IFERROR(P7/M7,"-")</f>
        <v>-</v>
      </c>
      <c r="R7" s="79">
        <v>0</v>
      </c>
      <c r="S7" s="79">
        <v>0</v>
      </c>
      <c r="T7" s="80" t="str">
        <f>IFERROR(R7/(P7),"-")</f>
        <v>-</v>
      </c>
      <c r="U7" s="336"/>
      <c r="V7" s="82">
        <v>0</v>
      </c>
      <c r="W7" s="80" t="str">
        <f>IF(P7=0,"-",V7/P7)</f>
        <v>-</v>
      </c>
      <c r="X7" s="335">
        <v>0</v>
      </c>
      <c r="Y7" s="336" t="str">
        <f>IFERROR(X7/P7,"-")</f>
        <v>-</v>
      </c>
      <c r="Z7" s="336" t="str">
        <f>IFERROR(X7/V7,"-")</f>
        <v>-</v>
      </c>
      <c r="AA7" s="330"/>
      <c r="AB7" s="83"/>
      <c r="AC7" s="77"/>
      <c r="AD7" s="92"/>
      <c r="AE7" s="93" t="str">
        <f>IF(P7=0,"",IF(AD7=0,"",(AD7/P7)))</f>
        <v/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 t="str">
        <f>IF(P7=0,"",IF(AM7=0,"",(AM7/P7)))</f>
        <v/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 t="str">
        <f>IF(P7=0,"",IF(AV7=0,"",(AV7/P7)))</f>
        <v/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 t="str">
        <f>IF(P7=0,"",IF(BE7=0,"",(BE7/P7)))</f>
        <v/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 t="str">
        <f>IF(P7=0,"",IF(BN7=0,"",(BN7/P7)))</f>
        <v/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/>
      <c r="BX7" s="125" t="str">
        <f>IF(P7=0,"",IF(BW7=0,"",(BW7/P7)))</f>
        <v/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 t="str">
        <f>IF(P7=0,"",IF(CF7=0,"",(CF7/P7)))</f>
        <v/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73</v>
      </c>
      <c r="C8" s="347"/>
      <c r="D8" s="347" t="s">
        <v>74</v>
      </c>
      <c r="E8" s="347"/>
      <c r="F8" s="347" t="s">
        <v>75</v>
      </c>
      <c r="G8" s="88" t="s">
        <v>76</v>
      </c>
      <c r="H8" s="88" t="s">
        <v>77</v>
      </c>
      <c r="I8" s="88" t="s">
        <v>78</v>
      </c>
      <c r="J8" s="330">
        <v>75000</v>
      </c>
      <c r="K8" s="79">
        <v>1</v>
      </c>
      <c r="L8" s="79">
        <v>0</v>
      </c>
      <c r="M8" s="79">
        <v>6</v>
      </c>
      <c r="N8" s="89">
        <v>1</v>
      </c>
      <c r="O8" s="90">
        <v>0</v>
      </c>
      <c r="P8" s="91">
        <f>N8+O8</f>
        <v>1</v>
      </c>
      <c r="Q8" s="80">
        <f>IFERROR(P8/M8,"-")</f>
        <v>0.16666666666667</v>
      </c>
      <c r="R8" s="79">
        <v>1</v>
      </c>
      <c r="S8" s="79">
        <v>0</v>
      </c>
      <c r="T8" s="80">
        <f>IFERROR(R8/(P8),"-")</f>
        <v>1</v>
      </c>
      <c r="U8" s="336">
        <f>IFERROR(J8/SUM(N8:O9),"-")</f>
        <v>37500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-75000</v>
      </c>
      <c r="AB8" s="83">
        <f>SUM(X8:X9)/SUM(J8:J9)</f>
        <v>0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>
        <v>1</v>
      </c>
      <c r="BX8" s="125">
        <f>IF(P8=0,"",IF(BW8=0,"",(BW8/P8)))</f>
        <v>1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79</v>
      </c>
      <c r="C9" s="347"/>
      <c r="D9" s="347"/>
      <c r="E9" s="347"/>
      <c r="F9" s="347" t="s">
        <v>72</v>
      </c>
      <c r="G9" s="88"/>
      <c r="H9" s="88"/>
      <c r="I9" s="88"/>
      <c r="J9" s="330"/>
      <c r="K9" s="79">
        <v>4</v>
      </c>
      <c r="L9" s="79">
        <v>3</v>
      </c>
      <c r="M9" s="79">
        <v>1</v>
      </c>
      <c r="N9" s="89">
        <v>1</v>
      </c>
      <c r="O9" s="90">
        <v>0</v>
      </c>
      <c r="P9" s="91">
        <f>N9+O9</f>
        <v>1</v>
      </c>
      <c r="Q9" s="80">
        <f>IFERROR(P9/M9,"-")</f>
        <v>1</v>
      </c>
      <c r="R9" s="79">
        <v>1</v>
      </c>
      <c r="S9" s="79">
        <v>0</v>
      </c>
      <c r="T9" s="80">
        <f>IFERROR(R9/(P9),"-")</f>
        <v>1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>
        <v>1</v>
      </c>
      <c r="BF9" s="111">
        <f>IF(P9=0,"",IF(BE9=0,"",(BE9/P9)))</f>
        <v>1</v>
      </c>
      <c r="BG9" s="110"/>
      <c r="BH9" s="112">
        <f>IFERROR(BG9/BE9,"-")</f>
        <v>0</v>
      </c>
      <c r="BI9" s="113"/>
      <c r="BJ9" s="114">
        <f>IFERROR(BI9/BE9,"-")</f>
        <v>0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0.066666666666667</v>
      </c>
      <c r="B10" s="347" t="s">
        <v>80</v>
      </c>
      <c r="C10" s="347"/>
      <c r="D10" s="347" t="s">
        <v>81</v>
      </c>
      <c r="E10" s="347"/>
      <c r="F10" s="347" t="s">
        <v>82</v>
      </c>
      <c r="G10" s="88" t="s">
        <v>83</v>
      </c>
      <c r="H10" s="88" t="s">
        <v>69</v>
      </c>
      <c r="I10" s="88" t="s">
        <v>84</v>
      </c>
      <c r="J10" s="330">
        <v>45000</v>
      </c>
      <c r="K10" s="79">
        <v>2</v>
      </c>
      <c r="L10" s="79">
        <v>0</v>
      </c>
      <c r="M10" s="79">
        <v>9</v>
      </c>
      <c r="N10" s="89">
        <v>2</v>
      </c>
      <c r="O10" s="90">
        <v>0</v>
      </c>
      <c r="P10" s="91">
        <f>N10+O10</f>
        <v>2</v>
      </c>
      <c r="Q10" s="80">
        <f>IFERROR(P10/M10,"-")</f>
        <v>0.22222222222222</v>
      </c>
      <c r="R10" s="79">
        <v>2</v>
      </c>
      <c r="S10" s="79">
        <v>0</v>
      </c>
      <c r="T10" s="80">
        <f>IFERROR(R10/(P10),"-")</f>
        <v>1</v>
      </c>
      <c r="U10" s="336">
        <f>IFERROR(J10/SUM(N10:O11),"-")</f>
        <v>22500</v>
      </c>
      <c r="V10" s="82">
        <v>1</v>
      </c>
      <c r="W10" s="80">
        <f>IF(P10=0,"-",V10/P10)</f>
        <v>0.5</v>
      </c>
      <c r="X10" s="335">
        <v>3000</v>
      </c>
      <c r="Y10" s="336">
        <f>IFERROR(X10/P10,"-")</f>
        <v>1500</v>
      </c>
      <c r="Z10" s="336">
        <f>IFERROR(X10/V10,"-")</f>
        <v>3000</v>
      </c>
      <c r="AA10" s="330">
        <f>SUM(X10:X11)-SUM(J10:J11)</f>
        <v>-42000</v>
      </c>
      <c r="AB10" s="83">
        <f>SUM(X10:X11)/SUM(J10:J11)</f>
        <v>0.066666666666667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1</v>
      </c>
      <c r="BO10" s="118">
        <f>IF(P10=0,"",IF(BN10=0,"",(BN10/P10)))</f>
        <v>0.5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/>
      <c r="BX10" s="125">
        <f>IF(P10=0,"",IF(BW10=0,"",(BW10/P10)))</f>
        <v>0</v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>
        <v>1</v>
      </c>
      <c r="CG10" s="132">
        <f>IF(P10=0,"",IF(CF10=0,"",(CF10/P10)))</f>
        <v>0.5</v>
      </c>
      <c r="CH10" s="133">
        <v>1</v>
      </c>
      <c r="CI10" s="134">
        <f>IFERROR(CH10/CF10,"-")</f>
        <v>1</v>
      </c>
      <c r="CJ10" s="135">
        <v>3000</v>
      </c>
      <c r="CK10" s="136">
        <f>IFERROR(CJ10/CF10,"-")</f>
        <v>3000</v>
      </c>
      <c r="CL10" s="137">
        <v>1</v>
      </c>
      <c r="CM10" s="137"/>
      <c r="CN10" s="137"/>
      <c r="CO10" s="138">
        <v>1</v>
      </c>
      <c r="CP10" s="139">
        <v>3000</v>
      </c>
      <c r="CQ10" s="139">
        <v>3000</v>
      </c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85</v>
      </c>
      <c r="C11" s="347"/>
      <c r="D11" s="347"/>
      <c r="E11" s="347"/>
      <c r="F11" s="347" t="s">
        <v>72</v>
      </c>
      <c r="G11" s="88"/>
      <c r="H11" s="88"/>
      <c r="I11" s="88"/>
      <c r="J11" s="330"/>
      <c r="K11" s="79">
        <v>1</v>
      </c>
      <c r="L11" s="79">
        <v>1</v>
      </c>
      <c r="M11" s="79">
        <v>0</v>
      </c>
      <c r="N11" s="89">
        <v>0</v>
      </c>
      <c r="O11" s="90">
        <v>0</v>
      </c>
      <c r="P11" s="91">
        <f>N11+O11</f>
        <v>0</v>
      </c>
      <c r="Q11" s="80" t="str">
        <f>IFERROR(P11/M11,"-")</f>
        <v>-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</v>
      </c>
      <c r="B12" s="347" t="s">
        <v>86</v>
      </c>
      <c r="C12" s="347"/>
      <c r="D12" s="347" t="s">
        <v>87</v>
      </c>
      <c r="E12" s="347"/>
      <c r="F12" s="347" t="s">
        <v>82</v>
      </c>
      <c r="G12" s="88" t="s">
        <v>88</v>
      </c>
      <c r="H12" s="88" t="s">
        <v>89</v>
      </c>
      <c r="I12" s="88" t="s">
        <v>90</v>
      </c>
      <c r="J12" s="330">
        <v>35000</v>
      </c>
      <c r="K12" s="79">
        <v>0</v>
      </c>
      <c r="L12" s="79">
        <v>0</v>
      </c>
      <c r="M12" s="79">
        <v>1</v>
      </c>
      <c r="N12" s="89">
        <v>0</v>
      </c>
      <c r="O12" s="90">
        <v>0</v>
      </c>
      <c r="P12" s="91">
        <f>N12+O12</f>
        <v>0</v>
      </c>
      <c r="Q12" s="80">
        <f>IFERROR(P12/M12,"-")</f>
        <v>0</v>
      </c>
      <c r="R12" s="79">
        <v>0</v>
      </c>
      <c r="S12" s="79">
        <v>0</v>
      </c>
      <c r="T12" s="80" t="str">
        <f>IFERROR(R12/(P12),"-")</f>
        <v>-</v>
      </c>
      <c r="U12" s="336" t="str">
        <f>IFERROR(J12/SUM(N12:O13),"-")</f>
        <v>-</v>
      </c>
      <c r="V12" s="82">
        <v>0</v>
      </c>
      <c r="W12" s="80" t="str">
        <f>IF(P12=0,"-",V12/P12)</f>
        <v>-</v>
      </c>
      <c r="X12" s="335">
        <v>0</v>
      </c>
      <c r="Y12" s="336" t="str">
        <f>IFERROR(X12/P12,"-")</f>
        <v>-</v>
      </c>
      <c r="Z12" s="336" t="str">
        <f>IFERROR(X12/V12,"-")</f>
        <v>-</v>
      </c>
      <c r="AA12" s="330">
        <f>SUM(X12:X13)-SUM(J12:J13)</f>
        <v>-35000</v>
      </c>
      <c r="AB12" s="83">
        <f>SUM(X12:X13)/SUM(J12:J13)</f>
        <v>0</v>
      </c>
      <c r="AC12" s="77"/>
      <c r="AD12" s="92"/>
      <c r="AE12" s="93" t="str">
        <f>IF(P12=0,"",IF(AD12=0,"",(AD12/P12)))</f>
        <v/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 t="str">
        <f>IF(P12=0,"",IF(AM12=0,"",(AM12/P12)))</f>
        <v/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 t="str">
        <f>IF(P12=0,"",IF(AV12=0,"",(AV12/P12)))</f>
        <v/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 t="str">
        <f>IF(P12=0,"",IF(BE12=0,"",(BE12/P12)))</f>
        <v/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 t="str">
        <f>IF(P12=0,"",IF(BN12=0,"",(BN12/P12)))</f>
        <v/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 t="str">
        <f>IF(P12=0,"",IF(BW12=0,"",(BW12/P12)))</f>
        <v/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 t="str">
        <f>IF(P12=0,"",IF(CF12=0,"",(CF12/P12)))</f>
        <v/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91</v>
      </c>
      <c r="C13" s="347"/>
      <c r="D13" s="347"/>
      <c r="E13" s="347"/>
      <c r="F13" s="347" t="s">
        <v>72</v>
      </c>
      <c r="G13" s="88"/>
      <c r="H13" s="88"/>
      <c r="I13" s="88"/>
      <c r="J13" s="330"/>
      <c r="K13" s="79">
        <v>0</v>
      </c>
      <c r="L13" s="79">
        <v>0</v>
      </c>
      <c r="M13" s="79">
        <v>0</v>
      </c>
      <c r="N13" s="89">
        <v>0</v>
      </c>
      <c r="O13" s="90">
        <v>0</v>
      </c>
      <c r="P13" s="91">
        <f>N13+O13</f>
        <v>0</v>
      </c>
      <c r="Q13" s="80" t="str">
        <f>IFERROR(P13/M13,"-")</f>
        <v>-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</v>
      </c>
      <c r="B14" s="347" t="s">
        <v>92</v>
      </c>
      <c r="C14" s="347"/>
      <c r="D14" s="347" t="s">
        <v>93</v>
      </c>
      <c r="E14" s="347"/>
      <c r="F14" s="347" t="s">
        <v>75</v>
      </c>
      <c r="G14" s="88" t="s">
        <v>94</v>
      </c>
      <c r="H14" s="88" t="s">
        <v>69</v>
      </c>
      <c r="I14" s="88" t="s">
        <v>95</v>
      </c>
      <c r="J14" s="330">
        <v>85000</v>
      </c>
      <c r="K14" s="79">
        <v>0</v>
      </c>
      <c r="L14" s="79">
        <v>0</v>
      </c>
      <c r="M14" s="79">
        <v>2</v>
      </c>
      <c r="N14" s="89">
        <v>0</v>
      </c>
      <c r="O14" s="90">
        <v>0</v>
      </c>
      <c r="P14" s="91">
        <f>N14+O14</f>
        <v>0</v>
      </c>
      <c r="Q14" s="80">
        <f>IFERROR(P14/M14,"-")</f>
        <v>0</v>
      </c>
      <c r="R14" s="79">
        <v>0</v>
      </c>
      <c r="S14" s="79">
        <v>0</v>
      </c>
      <c r="T14" s="80" t="str">
        <f>IFERROR(R14/(P14),"-")</f>
        <v>-</v>
      </c>
      <c r="U14" s="336" t="str">
        <f>IFERROR(J14/SUM(N14:O15),"-")</f>
        <v>-</v>
      </c>
      <c r="V14" s="82">
        <v>0</v>
      </c>
      <c r="W14" s="80" t="str">
        <f>IF(P14=0,"-",V14/P14)</f>
        <v>-</v>
      </c>
      <c r="X14" s="335">
        <v>0</v>
      </c>
      <c r="Y14" s="336" t="str">
        <f>IFERROR(X14/P14,"-")</f>
        <v>-</v>
      </c>
      <c r="Z14" s="336" t="str">
        <f>IFERROR(X14/V14,"-")</f>
        <v>-</v>
      </c>
      <c r="AA14" s="330">
        <f>SUM(X14:X15)-SUM(J14:J15)</f>
        <v>-85000</v>
      </c>
      <c r="AB14" s="83">
        <f>SUM(X14:X15)/SUM(J14:J15)</f>
        <v>0</v>
      </c>
      <c r="AC14" s="77"/>
      <c r="AD14" s="92"/>
      <c r="AE14" s="93" t="str">
        <f>IF(P14=0,"",IF(AD14=0,"",(AD14/P14)))</f>
        <v/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 t="str">
        <f>IF(P14=0,"",IF(AM14=0,"",(AM14/P14)))</f>
        <v/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 t="str">
        <f>IF(P14=0,"",IF(AV14=0,"",(AV14/P14)))</f>
        <v/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 t="str">
        <f>IF(P14=0,"",IF(BE14=0,"",(BE14/P14)))</f>
        <v/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 t="str">
        <f>IF(P14=0,"",IF(BN14=0,"",(BN14/P14)))</f>
        <v/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/>
      <c r="BX14" s="125" t="str">
        <f>IF(P14=0,"",IF(BW14=0,"",(BW14/P14)))</f>
        <v/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 t="str">
        <f>IF(P14=0,"",IF(CF14=0,"",(CF14/P14)))</f>
        <v/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96</v>
      </c>
      <c r="C15" s="347"/>
      <c r="D15" s="347"/>
      <c r="E15" s="347"/>
      <c r="F15" s="347" t="s">
        <v>72</v>
      </c>
      <c r="G15" s="88"/>
      <c r="H15" s="88"/>
      <c r="I15" s="88"/>
      <c r="J15" s="330"/>
      <c r="K15" s="79">
        <v>0</v>
      </c>
      <c r="L15" s="79">
        <v>0</v>
      </c>
      <c r="M15" s="79">
        <v>0</v>
      </c>
      <c r="N15" s="89">
        <v>0</v>
      </c>
      <c r="O15" s="90">
        <v>0</v>
      </c>
      <c r="P15" s="91">
        <f>N15+O15</f>
        <v>0</v>
      </c>
      <c r="Q15" s="80" t="str">
        <f>IFERROR(P15/M15,"-")</f>
        <v>-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>
        <f>AB16</f>
        <v>0</v>
      </c>
      <c r="B16" s="347" t="s">
        <v>97</v>
      </c>
      <c r="C16" s="347"/>
      <c r="D16" s="347" t="s">
        <v>98</v>
      </c>
      <c r="E16" s="347"/>
      <c r="F16" s="347" t="s">
        <v>82</v>
      </c>
      <c r="G16" s="88" t="s">
        <v>99</v>
      </c>
      <c r="H16" s="88" t="s">
        <v>77</v>
      </c>
      <c r="I16" s="88" t="s">
        <v>100</v>
      </c>
      <c r="J16" s="330">
        <v>75000</v>
      </c>
      <c r="K16" s="79">
        <v>0</v>
      </c>
      <c r="L16" s="79">
        <v>0</v>
      </c>
      <c r="M16" s="79">
        <v>2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 t="str">
        <f>IFERROR(J16/SUM(N16:O17),"-")</f>
        <v>-</v>
      </c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>
        <f>SUM(X16:X17)-SUM(J16:J17)</f>
        <v>-75000</v>
      </c>
      <c r="AB16" s="83">
        <f>SUM(X16:X17)/SUM(J16:J17)</f>
        <v>0</v>
      </c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101</v>
      </c>
      <c r="C17" s="347"/>
      <c r="D17" s="347"/>
      <c r="E17" s="347"/>
      <c r="F17" s="347" t="s">
        <v>72</v>
      </c>
      <c r="G17" s="88"/>
      <c r="H17" s="88"/>
      <c r="I17" s="88"/>
      <c r="J17" s="330"/>
      <c r="K17" s="79">
        <v>0</v>
      </c>
      <c r="L17" s="79">
        <v>0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>
        <f>AB18</f>
        <v>0</v>
      </c>
      <c r="B18" s="347" t="s">
        <v>102</v>
      </c>
      <c r="C18" s="347"/>
      <c r="D18" s="347" t="s">
        <v>103</v>
      </c>
      <c r="E18" s="347"/>
      <c r="F18" s="347" t="s">
        <v>104</v>
      </c>
      <c r="G18" s="88" t="s">
        <v>105</v>
      </c>
      <c r="H18" s="88" t="s">
        <v>106</v>
      </c>
      <c r="I18" s="88" t="s">
        <v>107</v>
      </c>
      <c r="J18" s="330">
        <v>75000</v>
      </c>
      <c r="K18" s="79">
        <v>0</v>
      </c>
      <c r="L18" s="79">
        <v>0</v>
      </c>
      <c r="M18" s="79">
        <v>4</v>
      </c>
      <c r="N18" s="89">
        <v>0</v>
      </c>
      <c r="O18" s="90">
        <v>0</v>
      </c>
      <c r="P18" s="91">
        <f>N18+O18</f>
        <v>0</v>
      </c>
      <c r="Q18" s="80">
        <f>IFERROR(P18/M18,"-")</f>
        <v>0</v>
      </c>
      <c r="R18" s="79">
        <v>0</v>
      </c>
      <c r="S18" s="79">
        <v>0</v>
      </c>
      <c r="T18" s="80" t="str">
        <f>IFERROR(R18/(P18),"-")</f>
        <v>-</v>
      </c>
      <c r="U18" s="336" t="str">
        <f>IFERROR(J18/SUM(N18:O19),"-")</f>
        <v>-</v>
      </c>
      <c r="V18" s="82">
        <v>0</v>
      </c>
      <c r="W18" s="80" t="str">
        <f>IF(P18=0,"-",V18/P18)</f>
        <v>-</v>
      </c>
      <c r="X18" s="335">
        <v>0</v>
      </c>
      <c r="Y18" s="336" t="str">
        <f>IFERROR(X18/P18,"-")</f>
        <v>-</v>
      </c>
      <c r="Z18" s="336" t="str">
        <f>IFERROR(X18/V18,"-")</f>
        <v>-</v>
      </c>
      <c r="AA18" s="330">
        <f>SUM(X18:X19)-SUM(J18:J19)</f>
        <v>-75000</v>
      </c>
      <c r="AB18" s="83">
        <f>SUM(X18:X19)/SUM(J18:J19)</f>
        <v>0</v>
      </c>
      <c r="AC18" s="77"/>
      <c r="AD18" s="92"/>
      <c r="AE18" s="93" t="str">
        <f>IF(P18=0,"",IF(AD18=0,"",(AD18/P18)))</f>
        <v/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/>
      <c r="AN18" s="99" t="str">
        <f>IF(P18=0,"",IF(AM18=0,"",(AM18/P18)))</f>
        <v/>
      </c>
      <c r="AO18" s="98"/>
      <c r="AP18" s="100" t="str">
        <f>IFERROR(AO18/AM18,"-")</f>
        <v>-</v>
      </c>
      <c r="AQ18" s="101"/>
      <c r="AR18" s="102" t="str">
        <f>IFERROR(AQ18/AM18,"-")</f>
        <v>-</v>
      </c>
      <c r="AS18" s="103"/>
      <c r="AT18" s="103"/>
      <c r="AU18" s="103"/>
      <c r="AV18" s="104"/>
      <c r="AW18" s="105" t="str">
        <f>IF(P18=0,"",IF(AV18=0,"",(AV18/P18)))</f>
        <v/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/>
      <c r="BF18" s="111" t="str">
        <f>IF(P18=0,"",IF(BE18=0,"",(BE18/P18)))</f>
        <v/>
      </c>
      <c r="BG18" s="110"/>
      <c r="BH18" s="112" t="str">
        <f>IFERROR(BG18/BE18,"-")</f>
        <v>-</v>
      </c>
      <c r="BI18" s="113"/>
      <c r="BJ18" s="114" t="str">
        <f>IFERROR(BI18/BE18,"-")</f>
        <v>-</v>
      </c>
      <c r="BK18" s="115"/>
      <c r="BL18" s="115"/>
      <c r="BM18" s="115"/>
      <c r="BN18" s="117"/>
      <c r="BO18" s="118" t="str">
        <f>IF(P18=0,"",IF(BN18=0,"",(BN18/P18)))</f>
        <v/>
      </c>
      <c r="BP18" s="119"/>
      <c r="BQ18" s="120" t="str">
        <f>IFERROR(BP18/BN18,"-")</f>
        <v>-</v>
      </c>
      <c r="BR18" s="121"/>
      <c r="BS18" s="122" t="str">
        <f>IFERROR(BR18/BN18,"-")</f>
        <v>-</v>
      </c>
      <c r="BT18" s="123"/>
      <c r="BU18" s="123"/>
      <c r="BV18" s="123"/>
      <c r="BW18" s="124"/>
      <c r="BX18" s="125" t="str">
        <f>IF(P18=0,"",IF(BW18=0,"",(BW18/P18)))</f>
        <v/>
      </c>
      <c r="BY18" s="126"/>
      <c r="BZ18" s="127" t="str">
        <f>IFERROR(BY18/BW18,"-")</f>
        <v>-</v>
      </c>
      <c r="CA18" s="128"/>
      <c r="CB18" s="129" t="str">
        <f>IFERROR(CA18/BW18,"-")</f>
        <v>-</v>
      </c>
      <c r="CC18" s="130"/>
      <c r="CD18" s="130"/>
      <c r="CE18" s="130"/>
      <c r="CF18" s="131"/>
      <c r="CG18" s="132" t="str">
        <f>IF(P18=0,"",IF(CF18=0,"",(CF18/P18)))</f>
        <v/>
      </c>
      <c r="CH18" s="133"/>
      <c r="CI18" s="134" t="str">
        <f>IFERROR(CH18/CF18,"-")</f>
        <v>-</v>
      </c>
      <c r="CJ18" s="135"/>
      <c r="CK18" s="136" t="str">
        <f>IFERROR(CJ18/CF18,"-")</f>
        <v>-</v>
      </c>
      <c r="CL18" s="137"/>
      <c r="CM18" s="137"/>
      <c r="CN18" s="137"/>
      <c r="CO18" s="138">
        <v>0</v>
      </c>
      <c r="CP18" s="139">
        <v>0</v>
      </c>
      <c r="CQ18" s="139"/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108</v>
      </c>
      <c r="C19" s="347"/>
      <c r="D19" s="347"/>
      <c r="E19" s="347"/>
      <c r="F19" s="347" t="s">
        <v>72</v>
      </c>
      <c r="G19" s="88"/>
      <c r="H19" s="88"/>
      <c r="I19" s="88"/>
      <c r="J19" s="330"/>
      <c r="K19" s="79">
        <v>0</v>
      </c>
      <c r="L19" s="79">
        <v>0</v>
      </c>
      <c r="M19" s="79">
        <v>0</v>
      </c>
      <c r="N19" s="89">
        <v>0</v>
      </c>
      <c r="O19" s="90">
        <v>0</v>
      </c>
      <c r="P19" s="91">
        <f>N19+O19</f>
        <v>0</v>
      </c>
      <c r="Q19" s="80" t="str">
        <f>IFERROR(P19/M19,"-")</f>
        <v>-</v>
      </c>
      <c r="R19" s="79">
        <v>0</v>
      </c>
      <c r="S19" s="79">
        <v>0</v>
      </c>
      <c r="T19" s="80" t="str">
        <f>IFERROR(R19/(P19),"-")</f>
        <v>-</v>
      </c>
      <c r="U19" s="336"/>
      <c r="V19" s="82">
        <v>0</v>
      </c>
      <c r="W19" s="80" t="str">
        <f>IF(P19=0,"-",V19/P19)</f>
        <v>-</v>
      </c>
      <c r="X19" s="335">
        <v>0</v>
      </c>
      <c r="Y19" s="336" t="str">
        <f>IFERROR(X19/P19,"-")</f>
        <v>-</v>
      </c>
      <c r="Z19" s="336" t="str">
        <f>IFERROR(X19/V19,"-")</f>
        <v>-</v>
      </c>
      <c r="AA19" s="330"/>
      <c r="AB19" s="83"/>
      <c r="AC19" s="77"/>
      <c r="AD19" s="92"/>
      <c r="AE19" s="93" t="str">
        <f>IF(P19=0,"",IF(AD19=0,"",(AD19/P19)))</f>
        <v/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 t="str">
        <f>IF(P19=0,"",IF(AM19=0,"",(AM19/P19)))</f>
        <v/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 t="str">
        <f>IF(P19=0,"",IF(AV19=0,"",(AV19/P19)))</f>
        <v/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 t="str">
        <f>IF(P19=0,"",IF(BE19=0,"",(BE19/P19)))</f>
        <v/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/>
      <c r="BO19" s="118" t="str">
        <f>IF(P19=0,"",IF(BN19=0,"",(BN19/P19)))</f>
        <v/>
      </c>
      <c r="BP19" s="119"/>
      <c r="BQ19" s="120" t="str">
        <f>IFERROR(BP19/BN19,"-")</f>
        <v>-</v>
      </c>
      <c r="BR19" s="121"/>
      <c r="BS19" s="122" t="str">
        <f>IFERROR(BR19/BN19,"-")</f>
        <v>-</v>
      </c>
      <c r="BT19" s="123"/>
      <c r="BU19" s="123"/>
      <c r="BV19" s="123"/>
      <c r="BW19" s="124"/>
      <c r="BX19" s="125" t="str">
        <f>IF(P19=0,"",IF(BW19=0,"",(BW19/P19)))</f>
        <v/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/>
      <c r="CG19" s="132" t="str">
        <f>IF(P19=0,"",IF(CF19=0,"",(CF19/P19)))</f>
        <v/>
      </c>
      <c r="CH19" s="133"/>
      <c r="CI19" s="134" t="str">
        <f>IFERROR(CH19/CF19,"-")</f>
        <v>-</v>
      </c>
      <c r="CJ19" s="135"/>
      <c r="CK19" s="136" t="str">
        <f>IFERROR(CJ19/CF19,"-")</f>
        <v>-</v>
      </c>
      <c r="CL19" s="137"/>
      <c r="CM19" s="137"/>
      <c r="CN19" s="137"/>
      <c r="CO19" s="138">
        <v>0</v>
      </c>
      <c r="CP19" s="139">
        <v>0</v>
      </c>
      <c r="CQ19" s="139"/>
      <c r="CR19" s="139"/>
      <c r="CS19" s="140" t="str">
        <f>IF(AND(CQ19=0,CR19=0),"",IF(AND(CQ19&lt;=100000,CR19&lt;=100000),"",IF(CQ19/CP19&gt;0.7,"男高",IF(CR19/CP19&gt;0.7,"女高",""))))</f>
        <v/>
      </c>
    </row>
    <row r="20" spans="1:98">
      <c r="A20" s="78">
        <f>AB20</f>
        <v>0</v>
      </c>
      <c r="B20" s="347" t="s">
        <v>109</v>
      </c>
      <c r="C20" s="347"/>
      <c r="D20" s="347" t="s">
        <v>110</v>
      </c>
      <c r="E20" s="347"/>
      <c r="F20" s="347" t="s">
        <v>82</v>
      </c>
      <c r="G20" s="88" t="s">
        <v>111</v>
      </c>
      <c r="H20" s="88" t="s">
        <v>112</v>
      </c>
      <c r="I20" s="88" t="s">
        <v>113</v>
      </c>
      <c r="J20" s="330">
        <v>125000</v>
      </c>
      <c r="K20" s="79">
        <v>0</v>
      </c>
      <c r="L20" s="79">
        <v>0</v>
      </c>
      <c r="M20" s="79">
        <v>0</v>
      </c>
      <c r="N20" s="89">
        <v>0</v>
      </c>
      <c r="O20" s="90">
        <v>0</v>
      </c>
      <c r="P20" s="91">
        <f>N20+O20</f>
        <v>0</v>
      </c>
      <c r="Q20" s="80" t="str">
        <f>IFERROR(P20/M20,"-")</f>
        <v>-</v>
      </c>
      <c r="R20" s="79">
        <v>0</v>
      </c>
      <c r="S20" s="79">
        <v>0</v>
      </c>
      <c r="T20" s="80" t="str">
        <f>IFERROR(R20/(P20),"-")</f>
        <v>-</v>
      </c>
      <c r="U20" s="336" t="str">
        <f>IFERROR(J20/SUM(N20:O21),"-")</f>
        <v>-</v>
      </c>
      <c r="V20" s="82">
        <v>0</v>
      </c>
      <c r="W20" s="80" t="str">
        <f>IF(P20=0,"-",V20/P20)</f>
        <v>-</v>
      </c>
      <c r="X20" s="335">
        <v>0</v>
      </c>
      <c r="Y20" s="336" t="str">
        <f>IFERROR(X20/P20,"-")</f>
        <v>-</v>
      </c>
      <c r="Z20" s="336" t="str">
        <f>IFERROR(X20/V20,"-")</f>
        <v>-</v>
      </c>
      <c r="AA20" s="330">
        <f>SUM(X20:X21)-SUM(J20:J21)</f>
        <v>-125000</v>
      </c>
      <c r="AB20" s="83">
        <f>SUM(X20:X21)/SUM(J20:J21)</f>
        <v>0</v>
      </c>
      <c r="AC20" s="77"/>
      <c r="AD20" s="92"/>
      <c r="AE20" s="93" t="str">
        <f>IF(P20=0,"",IF(AD20=0,"",(AD20/P20)))</f>
        <v/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 t="str">
        <f>IF(P20=0,"",IF(AM20=0,"",(AM20/P20)))</f>
        <v/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 t="str">
        <f>IF(P20=0,"",IF(AV20=0,"",(AV20/P20)))</f>
        <v/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 t="str">
        <f>IF(P20=0,"",IF(BE20=0,"",(BE20/P20)))</f>
        <v/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 t="str">
        <f>IF(P20=0,"",IF(BN20=0,"",(BN20/P20)))</f>
        <v/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/>
      <c r="BX20" s="125" t="str">
        <f>IF(P20=0,"",IF(BW20=0,"",(BW20/P20)))</f>
        <v/>
      </c>
      <c r="BY20" s="126"/>
      <c r="BZ20" s="127" t="str">
        <f>IFERROR(BY20/BW20,"-")</f>
        <v>-</v>
      </c>
      <c r="CA20" s="128"/>
      <c r="CB20" s="129" t="str">
        <f>IFERROR(CA20/BW20,"-")</f>
        <v>-</v>
      </c>
      <c r="CC20" s="130"/>
      <c r="CD20" s="130"/>
      <c r="CE20" s="130"/>
      <c r="CF20" s="131"/>
      <c r="CG20" s="132" t="str">
        <f>IF(P20=0,"",IF(CF20=0,"",(CF20/P20)))</f>
        <v/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0</v>
      </c>
      <c r="CP20" s="139">
        <v>0</v>
      </c>
      <c r="CQ20" s="139"/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114</v>
      </c>
      <c r="C21" s="347"/>
      <c r="D21" s="347"/>
      <c r="E21" s="347"/>
      <c r="F21" s="347" t="s">
        <v>72</v>
      </c>
      <c r="G21" s="88"/>
      <c r="H21" s="88"/>
      <c r="I21" s="88"/>
      <c r="J21" s="330"/>
      <c r="K21" s="79">
        <v>0</v>
      </c>
      <c r="L21" s="79">
        <v>0</v>
      </c>
      <c r="M21" s="79">
        <v>0</v>
      </c>
      <c r="N21" s="89">
        <v>0</v>
      </c>
      <c r="O21" s="90">
        <v>0</v>
      </c>
      <c r="P21" s="91">
        <f>N21+O21</f>
        <v>0</v>
      </c>
      <c r="Q21" s="80" t="str">
        <f>IFERROR(P21/M21,"-")</f>
        <v>-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>
        <f>AB22</f>
        <v>0</v>
      </c>
      <c r="B22" s="347" t="s">
        <v>115</v>
      </c>
      <c r="C22" s="347"/>
      <c r="D22" s="347" t="s">
        <v>110</v>
      </c>
      <c r="E22" s="347"/>
      <c r="F22" s="347" t="s">
        <v>82</v>
      </c>
      <c r="G22" s="88" t="s">
        <v>116</v>
      </c>
      <c r="H22" s="88" t="s">
        <v>89</v>
      </c>
      <c r="I22" s="88" t="s">
        <v>117</v>
      </c>
      <c r="J22" s="330">
        <v>35000</v>
      </c>
      <c r="K22" s="79">
        <v>0</v>
      </c>
      <c r="L22" s="79">
        <v>0</v>
      </c>
      <c r="M22" s="79">
        <v>3</v>
      </c>
      <c r="N22" s="89">
        <v>0</v>
      </c>
      <c r="O22" s="90">
        <v>0</v>
      </c>
      <c r="P22" s="91">
        <f>N22+O22</f>
        <v>0</v>
      </c>
      <c r="Q22" s="80">
        <f>IFERROR(P22/M22,"-")</f>
        <v>0</v>
      </c>
      <c r="R22" s="79">
        <v>0</v>
      </c>
      <c r="S22" s="79">
        <v>0</v>
      </c>
      <c r="T22" s="80" t="str">
        <f>IFERROR(R22/(P22),"-")</f>
        <v>-</v>
      </c>
      <c r="U22" s="336" t="str">
        <f>IFERROR(J22/SUM(N22:O23),"-")</f>
        <v>-</v>
      </c>
      <c r="V22" s="82">
        <v>0</v>
      </c>
      <c r="W22" s="80" t="str">
        <f>IF(P22=0,"-",V22/P22)</f>
        <v>-</v>
      </c>
      <c r="X22" s="335">
        <v>0</v>
      </c>
      <c r="Y22" s="336" t="str">
        <f>IFERROR(X22/P22,"-")</f>
        <v>-</v>
      </c>
      <c r="Z22" s="336" t="str">
        <f>IFERROR(X22/V22,"-")</f>
        <v>-</v>
      </c>
      <c r="AA22" s="330">
        <f>SUM(X22:X23)-SUM(J22:J23)</f>
        <v>-35000</v>
      </c>
      <c r="AB22" s="83">
        <f>SUM(X22:X23)/SUM(J22:J23)</f>
        <v>0</v>
      </c>
      <c r="AC22" s="77"/>
      <c r="AD22" s="92"/>
      <c r="AE22" s="93" t="str">
        <f>IF(P22=0,"",IF(AD22=0,"",(AD22/P22)))</f>
        <v/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/>
      <c r="AN22" s="99" t="str">
        <f>IF(P22=0,"",IF(AM22=0,"",(AM22/P22)))</f>
        <v/>
      </c>
      <c r="AO22" s="98"/>
      <c r="AP22" s="100" t="str">
        <f>IFERROR(AO22/AM22,"-")</f>
        <v>-</v>
      </c>
      <c r="AQ22" s="101"/>
      <c r="AR22" s="102" t="str">
        <f>IFERROR(AQ22/AM22,"-")</f>
        <v>-</v>
      </c>
      <c r="AS22" s="103"/>
      <c r="AT22" s="103"/>
      <c r="AU22" s="103"/>
      <c r="AV22" s="104"/>
      <c r="AW22" s="105" t="str">
        <f>IF(P22=0,"",IF(AV22=0,"",(AV22/P22)))</f>
        <v/>
      </c>
      <c r="AX22" s="104"/>
      <c r="AY22" s="106" t="str">
        <f>IFERROR(AX22/AV22,"-")</f>
        <v>-</v>
      </c>
      <c r="AZ22" s="107"/>
      <c r="BA22" s="108" t="str">
        <f>IFERROR(AZ22/AV22,"-")</f>
        <v>-</v>
      </c>
      <c r="BB22" s="109"/>
      <c r="BC22" s="109"/>
      <c r="BD22" s="109"/>
      <c r="BE22" s="110"/>
      <c r="BF22" s="111" t="str">
        <f>IF(P22=0,"",IF(BE22=0,"",(BE22/P22)))</f>
        <v/>
      </c>
      <c r="BG22" s="110"/>
      <c r="BH22" s="112" t="str">
        <f>IFERROR(BG22/BE22,"-")</f>
        <v>-</v>
      </c>
      <c r="BI22" s="113"/>
      <c r="BJ22" s="114" t="str">
        <f>IFERROR(BI22/BE22,"-")</f>
        <v>-</v>
      </c>
      <c r="BK22" s="115"/>
      <c r="BL22" s="115"/>
      <c r="BM22" s="115"/>
      <c r="BN22" s="117"/>
      <c r="BO22" s="118" t="str">
        <f>IF(P22=0,"",IF(BN22=0,"",(BN22/P22)))</f>
        <v/>
      </c>
      <c r="BP22" s="119"/>
      <c r="BQ22" s="120" t="str">
        <f>IFERROR(BP22/BN22,"-")</f>
        <v>-</v>
      </c>
      <c r="BR22" s="121"/>
      <c r="BS22" s="122" t="str">
        <f>IFERROR(BR22/BN22,"-")</f>
        <v>-</v>
      </c>
      <c r="BT22" s="123"/>
      <c r="BU22" s="123"/>
      <c r="BV22" s="123"/>
      <c r="BW22" s="124"/>
      <c r="BX22" s="125" t="str">
        <f>IF(P22=0,"",IF(BW22=0,"",(BW22/P22)))</f>
        <v/>
      </c>
      <c r="BY22" s="126"/>
      <c r="BZ22" s="127" t="str">
        <f>IFERROR(BY22/BW22,"-")</f>
        <v>-</v>
      </c>
      <c r="CA22" s="128"/>
      <c r="CB22" s="129" t="str">
        <f>IFERROR(CA22/BW22,"-")</f>
        <v>-</v>
      </c>
      <c r="CC22" s="130"/>
      <c r="CD22" s="130"/>
      <c r="CE22" s="130"/>
      <c r="CF22" s="131"/>
      <c r="CG22" s="132" t="str">
        <f>IF(P22=0,"",IF(CF22=0,"",(CF22/P22)))</f>
        <v/>
      </c>
      <c r="CH22" s="133"/>
      <c r="CI22" s="134" t="str">
        <f>IFERROR(CH22/CF22,"-")</f>
        <v>-</v>
      </c>
      <c r="CJ22" s="135"/>
      <c r="CK22" s="136" t="str">
        <f>IFERROR(CJ22/CF22,"-")</f>
        <v>-</v>
      </c>
      <c r="CL22" s="137"/>
      <c r="CM22" s="137"/>
      <c r="CN22" s="137"/>
      <c r="CO22" s="138">
        <v>0</v>
      </c>
      <c r="CP22" s="139">
        <v>0</v>
      </c>
      <c r="CQ22" s="139"/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118</v>
      </c>
      <c r="C23" s="347"/>
      <c r="D23" s="347"/>
      <c r="E23" s="347"/>
      <c r="F23" s="347" t="s">
        <v>72</v>
      </c>
      <c r="G23" s="88"/>
      <c r="H23" s="88"/>
      <c r="I23" s="88"/>
      <c r="J23" s="330"/>
      <c r="K23" s="79">
        <v>0</v>
      </c>
      <c r="L23" s="79">
        <v>0</v>
      </c>
      <c r="M23" s="79">
        <v>0</v>
      </c>
      <c r="N23" s="89">
        <v>0</v>
      </c>
      <c r="O23" s="90">
        <v>0</v>
      </c>
      <c r="P23" s="91">
        <f>N23+O23</f>
        <v>0</v>
      </c>
      <c r="Q23" s="80" t="str">
        <f>IFERROR(P23/M23,"-")</f>
        <v>-</v>
      </c>
      <c r="R23" s="79">
        <v>0</v>
      </c>
      <c r="S23" s="79">
        <v>0</v>
      </c>
      <c r="T23" s="80" t="str">
        <f>IFERROR(R23/(P23),"-")</f>
        <v>-</v>
      </c>
      <c r="U23" s="336"/>
      <c r="V23" s="82">
        <v>0</v>
      </c>
      <c r="W23" s="80" t="str">
        <f>IF(P23=0,"-",V23/P23)</f>
        <v>-</v>
      </c>
      <c r="X23" s="335">
        <v>0</v>
      </c>
      <c r="Y23" s="336" t="str">
        <f>IFERROR(X23/P23,"-")</f>
        <v>-</v>
      </c>
      <c r="Z23" s="336" t="str">
        <f>IFERROR(X23/V23,"-")</f>
        <v>-</v>
      </c>
      <c r="AA23" s="330"/>
      <c r="AB23" s="83"/>
      <c r="AC23" s="77"/>
      <c r="AD23" s="92"/>
      <c r="AE23" s="93" t="str">
        <f>IF(P23=0,"",IF(AD23=0,"",(AD23/P23)))</f>
        <v/>
      </c>
      <c r="AF23" s="92"/>
      <c r="AG23" s="94" t="str">
        <f>IFERROR(AF23/AD23,"-")</f>
        <v>-</v>
      </c>
      <c r="AH23" s="95"/>
      <c r="AI23" s="96" t="str">
        <f>IFERROR(AH23/AD23,"-")</f>
        <v>-</v>
      </c>
      <c r="AJ23" s="97"/>
      <c r="AK23" s="97"/>
      <c r="AL23" s="97"/>
      <c r="AM23" s="98"/>
      <c r="AN23" s="99" t="str">
        <f>IF(P23=0,"",IF(AM23=0,"",(AM23/P23)))</f>
        <v/>
      </c>
      <c r="AO23" s="98"/>
      <c r="AP23" s="100" t="str">
        <f>IFERROR(AO23/AM23,"-")</f>
        <v>-</v>
      </c>
      <c r="AQ23" s="101"/>
      <c r="AR23" s="102" t="str">
        <f>IFERROR(AQ23/AM23,"-")</f>
        <v>-</v>
      </c>
      <c r="AS23" s="103"/>
      <c r="AT23" s="103"/>
      <c r="AU23" s="103"/>
      <c r="AV23" s="104"/>
      <c r="AW23" s="105" t="str">
        <f>IF(P23=0,"",IF(AV23=0,"",(AV23/P23)))</f>
        <v/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 t="str">
        <f>IF(P23=0,"",IF(BE23=0,"",(BE23/P23)))</f>
        <v/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/>
      <c r="BO23" s="118" t="str">
        <f>IF(P23=0,"",IF(BN23=0,"",(BN23/P23)))</f>
        <v/>
      </c>
      <c r="BP23" s="119"/>
      <c r="BQ23" s="120" t="str">
        <f>IFERROR(BP23/BN23,"-")</f>
        <v>-</v>
      </c>
      <c r="BR23" s="121"/>
      <c r="BS23" s="122" t="str">
        <f>IFERROR(BR23/BN23,"-")</f>
        <v>-</v>
      </c>
      <c r="BT23" s="123"/>
      <c r="BU23" s="123"/>
      <c r="BV23" s="123"/>
      <c r="BW23" s="124"/>
      <c r="BX23" s="125" t="str">
        <f>IF(P23=0,"",IF(BW23=0,"",(BW23/P23)))</f>
        <v/>
      </c>
      <c r="BY23" s="126"/>
      <c r="BZ23" s="127" t="str">
        <f>IFERROR(BY23/BW23,"-")</f>
        <v>-</v>
      </c>
      <c r="CA23" s="128"/>
      <c r="CB23" s="129" t="str">
        <f>IFERROR(CA23/BW23,"-")</f>
        <v>-</v>
      </c>
      <c r="CC23" s="130"/>
      <c r="CD23" s="130"/>
      <c r="CE23" s="130"/>
      <c r="CF23" s="131"/>
      <c r="CG23" s="132" t="str">
        <f>IF(P23=0,"",IF(CF23=0,"",(CF23/P23)))</f>
        <v/>
      </c>
      <c r="CH23" s="133"/>
      <c r="CI23" s="134" t="str">
        <f>IFERROR(CH23/CF23,"-")</f>
        <v>-</v>
      </c>
      <c r="CJ23" s="135"/>
      <c r="CK23" s="136" t="str">
        <f>IFERROR(CJ23/CF23,"-")</f>
        <v>-</v>
      </c>
      <c r="CL23" s="137"/>
      <c r="CM23" s="137"/>
      <c r="CN23" s="137"/>
      <c r="CO23" s="138">
        <v>0</v>
      </c>
      <c r="CP23" s="139">
        <v>0</v>
      </c>
      <c r="CQ23" s="139"/>
      <c r="CR23" s="139"/>
      <c r="CS23" s="140" t="str">
        <f>IF(AND(CQ23=0,CR23=0),"",IF(AND(CQ23&lt;=100000,CR23&lt;=100000),"",IF(CQ23/CP23&gt;0.7,"男高",IF(CR23/CP23&gt;0.7,"女高",""))))</f>
        <v/>
      </c>
    </row>
    <row r="24" spans="1:98">
      <c r="A24" s="30"/>
      <c r="B24" s="85"/>
      <c r="C24" s="86"/>
      <c r="D24" s="86"/>
      <c r="E24" s="86"/>
      <c r="F24" s="87"/>
      <c r="G24" s="88"/>
      <c r="H24" s="88"/>
      <c r="I24" s="88"/>
      <c r="J24" s="331"/>
      <c r="K24" s="34"/>
      <c r="L24" s="34"/>
      <c r="M24" s="31"/>
      <c r="N24" s="23"/>
      <c r="O24" s="23"/>
      <c r="P24" s="23"/>
      <c r="Q24" s="32"/>
      <c r="R24" s="32"/>
      <c r="S24" s="23"/>
      <c r="T24" s="32"/>
      <c r="U24" s="337"/>
      <c r="V24" s="25"/>
      <c r="W24" s="25"/>
      <c r="X24" s="337"/>
      <c r="Y24" s="337"/>
      <c r="Z24" s="337"/>
      <c r="AA24" s="337"/>
      <c r="AB24" s="33"/>
      <c r="AC24" s="57"/>
      <c r="AD24" s="61"/>
      <c r="AE24" s="62"/>
      <c r="AF24" s="61"/>
      <c r="AG24" s="65"/>
      <c r="AH24" s="66"/>
      <c r="AI24" s="67"/>
      <c r="AJ24" s="68"/>
      <c r="AK24" s="68"/>
      <c r="AL24" s="68"/>
      <c r="AM24" s="61"/>
      <c r="AN24" s="62"/>
      <c r="AO24" s="61"/>
      <c r="AP24" s="65"/>
      <c r="AQ24" s="66"/>
      <c r="AR24" s="67"/>
      <c r="AS24" s="68"/>
      <c r="AT24" s="68"/>
      <c r="AU24" s="68"/>
      <c r="AV24" s="61"/>
      <c r="AW24" s="62"/>
      <c r="AX24" s="61"/>
      <c r="AY24" s="65"/>
      <c r="AZ24" s="66"/>
      <c r="BA24" s="67"/>
      <c r="BB24" s="68"/>
      <c r="BC24" s="68"/>
      <c r="BD24" s="68"/>
      <c r="BE24" s="61"/>
      <c r="BF24" s="62"/>
      <c r="BG24" s="61"/>
      <c r="BH24" s="65"/>
      <c r="BI24" s="66"/>
      <c r="BJ24" s="67"/>
      <c r="BK24" s="68"/>
      <c r="BL24" s="68"/>
      <c r="BM24" s="68"/>
      <c r="BN24" s="63"/>
      <c r="BO24" s="64"/>
      <c r="BP24" s="61"/>
      <c r="BQ24" s="65"/>
      <c r="BR24" s="66"/>
      <c r="BS24" s="67"/>
      <c r="BT24" s="68"/>
      <c r="BU24" s="68"/>
      <c r="BV24" s="68"/>
      <c r="BW24" s="63"/>
      <c r="BX24" s="64"/>
      <c r="BY24" s="61"/>
      <c r="BZ24" s="65"/>
      <c r="CA24" s="66"/>
      <c r="CB24" s="67"/>
      <c r="CC24" s="68"/>
      <c r="CD24" s="68"/>
      <c r="CE24" s="68"/>
      <c r="CF24" s="63"/>
      <c r="CG24" s="64"/>
      <c r="CH24" s="61"/>
      <c r="CI24" s="65"/>
      <c r="CJ24" s="66"/>
      <c r="CK24" s="67"/>
      <c r="CL24" s="68"/>
      <c r="CM24" s="68"/>
      <c r="CN24" s="68"/>
      <c r="CO24" s="69"/>
      <c r="CP24" s="66"/>
      <c r="CQ24" s="66"/>
      <c r="CR24" s="66"/>
      <c r="CS24" s="70"/>
    </row>
    <row r="25" spans="1:98">
      <c r="A25" s="30"/>
      <c r="B25" s="37"/>
      <c r="C25" s="21"/>
      <c r="D25" s="21"/>
      <c r="E25" s="21"/>
      <c r="F25" s="22"/>
      <c r="G25" s="36"/>
      <c r="H25" s="36"/>
      <c r="I25" s="73"/>
      <c r="J25" s="332"/>
      <c r="K25" s="34"/>
      <c r="L25" s="34"/>
      <c r="M25" s="31"/>
      <c r="N25" s="23"/>
      <c r="O25" s="23"/>
      <c r="P25" s="23"/>
      <c r="Q25" s="32"/>
      <c r="R25" s="32"/>
      <c r="S25" s="23"/>
      <c r="T25" s="32"/>
      <c r="U25" s="337"/>
      <c r="V25" s="25"/>
      <c r="W25" s="25"/>
      <c r="X25" s="337"/>
      <c r="Y25" s="337"/>
      <c r="Z25" s="337"/>
      <c r="AA25" s="337"/>
      <c r="AB25" s="33"/>
      <c r="AC25" s="59"/>
      <c r="AD25" s="61"/>
      <c r="AE25" s="62"/>
      <c r="AF25" s="61"/>
      <c r="AG25" s="65"/>
      <c r="AH25" s="66"/>
      <c r="AI25" s="67"/>
      <c r="AJ25" s="68"/>
      <c r="AK25" s="68"/>
      <c r="AL25" s="68"/>
      <c r="AM25" s="61"/>
      <c r="AN25" s="62"/>
      <c r="AO25" s="61"/>
      <c r="AP25" s="65"/>
      <c r="AQ25" s="66"/>
      <c r="AR25" s="67"/>
      <c r="AS25" s="68"/>
      <c r="AT25" s="68"/>
      <c r="AU25" s="68"/>
      <c r="AV25" s="61"/>
      <c r="AW25" s="62"/>
      <c r="AX25" s="61"/>
      <c r="AY25" s="65"/>
      <c r="AZ25" s="66"/>
      <c r="BA25" s="67"/>
      <c r="BB25" s="68"/>
      <c r="BC25" s="68"/>
      <c r="BD25" s="68"/>
      <c r="BE25" s="61"/>
      <c r="BF25" s="62"/>
      <c r="BG25" s="61"/>
      <c r="BH25" s="65"/>
      <c r="BI25" s="66"/>
      <c r="BJ25" s="67"/>
      <c r="BK25" s="68"/>
      <c r="BL25" s="68"/>
      <c r="BM25" s="68"/>
      <c r="BN25" s="63"/>
      <c r="BO25" s="64"/>
      <c r="BP25" s="61"/>
      <c r="BQ25" s="65"/>
      <c r="BR25" s="66"/>
      <c r="BS25" s="67"/>
      <c r="BT25" s="68"/>
      <c r="BU25" s="68"/>
      <c r="BV25" s="68"/>
      <c r="BW25" s="63"/>
      <c r="BX25" s="64"/>
      <c r="BY25" s="61"/>
      <c r="BZ25" s="65"/>
      <c r="CA25" s="66"/>
      <c r="CB25" s="67"/>
      <c r="CC25" s="68"/>
      <c r="CD25" s="68"/>
      <c r="CE25" s="68"/>
      <c r="CF25" s="63"/>
      <c r="CG25" s="64"/>
      <c r="CH25" s="61"/>
      <c r="CI25" s="65"/>
      <c r="CJ25" s="66"/>
      <c r="CK25" s="67"/>
      <c r="CL25" s="68"/>
      <c r="CM25" s="68"/>
      <c r="CN25" s="68"/>
      <c r="CO25" s="69"/>
      <c r="CP25" s="66"/>
      <c r="CQ25" s="66"/>
      <c r="CR25" s="66"/>
      <c r="CS25" s="70"/>
    </row>
    <row r="26" spans="1:98">
      <c r="A26" s="19">
        <f>AB26</f>
        <v>0.0035294117647059</v>
      </c>
      <c r="B26" s="39"/>
      <c r="C26" s="39"/>
      <c r="D26" s="39"/>
      <c r="E26" s="39"/>
      <c r="F26" s="39"/>
      <c r="G26" s="40" t="s">
        <v>119</v>
      </c>
      <c r="H26" s="40"/>
      <c r="I26" s="40"/>
      <c r="J26" s="333">
        <f>SUM(J6:J25)</f>
        <v>850000</v>
      </c>
      <c r="K26" s="41">
        <f>SUM(K6:K25)</f>
        <v>8</v>
      </c>
      <c r="L26" s="41">
        <f>SUM(L6:L25)</f>
        <v>4</v>
      </c>
      <c r="M26" s="41">
        <f>SUM(M6:M25)</f>
        <v>28</v>
      </c>
      <c r="N26" s="41">
        <f>SUM(N6:N25)</f>
        <v>4</v>
      </c>
      <c r="O26" s="41">
        <f>SUM(O6:O25)</f>
        <v>0</v>
      </c>
      <c r="P26" s="41">
        <f>SUM(P6:P25)</f>
        <v>4</v>
      </c>
      <c r="Q26" s="42">
        <f>IFERROR(P26/M26,"-")</f>
        <v>0.14285714285714</v>
      </c>
      <c r="R26" s="76">
        <f>SUM(R6:R25)</f>
        <v>4</v>
      </c>
      <c r="S26" s="76">
        <f>SUM(S6:S25)</f>
        <v>0</v>
      </c>
      <c r="T26" s="42">
        <f>IFERROR(R26/P26,"-")</f>
        <v>1</v>
      </c>
      <c r="U26" s="338">
        <f>IFERROR(J26/P26,"-")</f>
        <v>212500</v>
      </c>
      <c r="V26" s="44">
        <f>SUM(V6:V25)</f>
        <v>1</v>
      </c>
      <c r="W26" s="42">
        <f>IFERROR(V26/P26,"-")</f>
        <v>0.25</v>
      </c>
      <c r="X26" s="333">
        <f>SUM(X6:X25)</f>
        <v>3000</v>
      </c>
      <c r="Y26" s="333">
        <f>IFERROR(X26/P26,"-")</f>
        <v>750</v>
      </c>
      <c r="Z26" s="333">
        <f>IFERROR(X26/V26,"-")</f>
        <v>3000</v>
      </c>
      <c r="AA26" s="333">
        <f>X26-J26</f>
        <v>-847000</v>
      </c>
      <c r="AB26" s="45">
        <f>X26/J26</f>
        <v>0.0035294117647059</v>
      </c>
      <c r="AC26" s="58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  <mergeCell ref="A18:A19"/>
    <mergeCell ref="J18:J19"/>
    <mergeCell ref="U18:U19"/>
    <mergeCell ref="AA18:AA19"/>
    <mergeCell ref="AB18:AB19"/>
    <mergeCell ref="A20:A21"/>
    <mergeCell ref="J20:J21"/>
    <mergeCell ref="U20:U21"/>
    <mergeCell ref="AA20:AA21"/>
    <mergeCell ref="AB20:AB21"/>
    <mergeCell ref="A22:A23"/>
    <mergeCell ref="J22:J23"/>
    <mergeCell ref="U22:U23"/>
    <mergeCell ref="AA22:AA23"/>
    <mergeCell ref="AB22:AB23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0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120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121</v>
      </c>
      <c r="C6" s="347"/>
      <c r="D6" s="347"/>
      <c r="E6" s="347"/>
      <c r="F6" s="347" t="s">
        <v>67</v>
      </c>
      <c r="G6" s="88" t="s">
        <v>122</v>
      </c>
      <c r="H6" s="88" t="s">
        <v>123</v>
      </c>
      <c r="I6" s="88" t="s">
        <v>124</v>
      </c>
      <c r="J6" s="330">
        <v>120000</v>
      </c>
      <c r="K6" s="79">
        <v>7</v>
      </c>
      <c r="L6" s="79">
        <v>0</v>
      </c>
      <c r="M6" s="79">
        <v>2780</v>
      </c>
      <c r="N6" s="89">
        <v>1</v>
      </c>
      <c r="O6" s="90">
        <v>0</v>
      </c>
      <c r="P6" s="91">
        <f>N6+O6</f>
        <v>1</v>
      </c>
      <c r="Q6" s="80">
        <f>IFERROR(P6/M6,"-")</f>
        <v>0.00035971223021583</v>
      </c>
      <c r="R6" s="79">
        <v>1</v>
      </c>
      <c r="S6" s="79">
        <v>0</v>
      </c>
      <c r="T6" s="80">
        <f>IFERROR(R6/(P6),"-")</f>
        <v>1</v>
      </c>
      <c r="U6" s="336">
        <f>IFERROR(J6/SUM(N6:O7),"-")</f>
        <v>40000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-120000</v>
      </c>
      <c r="AB6" s="83">
        <f>SUM(X6:X7)/SUM(J6:J7)</f>
        <v>0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1</v>
      </c>
      <c r="BO6" s="118">
        <f>IF(P6=0,"",IF(BN6=0,"",(BN6/P6)))</f>
        <v>1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/>
      <c r="BX6" s="125">
        <f>IF(P6=0,"",IF(BW6=0,"",(BW6/P6)))</f>
        <v>0</v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125</v>
      </c>
      <c r="C7" s="347"/>
      <c r="D7" s="347"/>
      <c r="E7" s="347"/>
      <c r="F7" s="347" t="s">
        <v>67</v>
      </c>
      <c r="G7" s="88"/>
      <c r="H7" s="88"/>
      <c r="I7" s="88" t="s">
        <v>126</v>
      </c>
      <c r="J7" s="330"/>
      <c r="K7" s="79">
        <v>4</v>
      </c>
      <c r="L7" s="79">
        <v>0</v>
      </c>
      <c r="M7" s="79">
        <v>2835</v>
      </c>
      <c r="N7" s="89">
        <v>2</v>
      </c>
      <c r="O7" s="90">
        <v>0</v>
      </c>
      <c r="P7" s="91">
        <f>N7+O7</f>
        <v>2</v>
      </c>
      <c r="Q7" s="80">
        <f>IFERROR(P7/M7,"-")</f>
        <v>0.00070546737213404</v>
      </c>
      <c r="R7" s="79">
        <v>1</v>
      </c>
      <c r="S7" s="79">
        <v>1</v>
      </c>
      <c r="T7" s="80">
        <f>IFERROR(R7/(P7),"-")</f>
        <v>0.5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>
        <v>1</v>
      </c>
      <c r="AW7" s="105">
        <f>IF(P7=0,"",IF(AV7=0,"",(AV7/P7)))</f>
        <v>0.5</v>
      </c>
      <c r="AX7" s="104"/>
      <c r="AY7" s="106">
        <f>IFERROR(AX7/AV7,"-")</f>
        <v>0</v>
      </c>
      <c r="AZ7" s="107"/>
      <c r="BA7" s="108">
        <f>IFERROR(AZ7/AV7,"-")</f>
        <v>0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1</v>
      </c>
      <c r="BO7" s="118">
        <f>IF(P7=0,"",IF(BN7=0,"",(BN7/P7)))</f>
        <v>0.5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/>
      <c r="BX7" s="125">
        <f>IF(P7=0,"",IF(BW7=0,"",(BW7/P7)))</f>
        <v>0</v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127</v>
      </c>
      <c r="C8" s="347"/>
      <c r="D8" s="347"/>
      <c r="E8" s="347"/>
      <c r="F8" s="347" t="s">
        <v>128</v>
      </c>
      <c r="G8" s="88" t="s">
        <v>129</v>
      </c>
      <c r="H8" s="88" t="s">
        <v>123</v>
      </c>
      <c r="I8" s="88" t="s">
        <v>124</v>
      </c>
      <c r="J8" s="330">
        <v>135000</v>
      </c>
      <c r="K8" s="79">
        <v>2</v>
      </c>
      <c r="L8" s="79">
        <v>0</v>
      </c>
      <c r="M8" s="79">
        <v>2347</v>
      </c>
      <c r="N8" s="89">
        <v>0</v>
      </c>
      <c r="O8" s="90">
        <v>0</v>
      </c>
      <c r="P8" s="91">
        <f>N8+O8</f>
        <v>0</v>
      </c>
      <c r="Q8" s="80">
        <f>IFERROR(P8/M8,"-")</f>
        <v>0</v>
      </c>
      <c r="R8" s="79">
        <v>0</v>
      </c>
      <c r="S8" s="79">
        <v>0</v>
      </c>
      <c r="T8" s="80" t="str">
        <f>IFERROR(R8/(P8),"-")</f>
        <v>-</v>
      </c>
      <c r="U8" s="336">
        <f>IFERROR(J8/SUM(N8:O9),"-")</f>
        <v>135000</v>
      </c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>
        <f>SUM(X8:X9)-SUM(J8:J9)</f>
        <v>-135000</v>
      </c>
      <c r="AB8" s="83">
        <f>SUM(X8:X9)/SUM(J8:J9)</f>
        <v>0</v>
      </c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130</v>
      </c>
      <c r="C9" s="347"/>
      <c r="D9" s="347"/>
      <c r="E9" s="347"/>
      <c r="F9" s="347" t="s">
        <v>131</v>
      </c>
      <c r="G9" s="88"/>
      <c r="H9" s="88"/>
      <c r="I9" s="88" t="s">
        <v>126</v>
      </c>
      <c r="J9" s="330"/>
      <c r="K9" s="79">
        <v>7</v>
      </c>
      <c r="L9" s="79">
        <v>0</v>
      </c>
      <c r="M9" s="79">
        <v>1</v>
      </c>
      <c r="N9" s="89">
        <v>1</v>
      </c>
      <c r="O9" s="90">
        <v>0</v>
      </c>
      <c r="P9" s="91">
        <f>N9+O9</f>
        <v>1</v>
      </c>
      <c r="Q9" s="80">
        <f>IFERROR(P9/M9,"-")</f>
        <v>1</v>
      </c>
      <c r="R9" s="79">
        <v>1</v>
      </c>
      <c r="S9" s="79">
        <v>0</v>
      </c>
      <c r="T9" s="80">
        <f>IFERROR(R9/(P9),"-")</f>
        <v>1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>
        <v>1</v>
      </c>
      <c r="BO9" s="118">
        <f>IF(P9=0,"",IF(BN9=0,"",(BN9/P9)))</f>
        <v>1</v>
      </c>
      <c r="BP9" s="119"/>
      <c r="BQ9" s="120">
        <f>IFERROR(BP9/BN9,"-")</f>
        <v>0</v>
      </c>
      <c r="BR9" s="121"/>
      <c r="BS9" s="122">
        <f>IFERROR(BR9/BN9,"-")</f>
        <v>0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132</v>
      </c>
      <c r="C10" s="347"/>
      <c r="D10" s="347"/>
      <c r="E10" s="347"/>
      <c r="F10" s="347" t="s">
        <v>67</v>
      </c>
      <c r="G10" s="88" t="s">
        <v>133</v>
      </c>
      <c r="H10" s="88" t="s">
        <v>123</v>
      </c>
      <c r="I10" s="88" t="s">
        <v>124</v>
      </c>
      <c r="J10" s="330">
        <v>120000</v>
      </c>
      <c r="K10" s="79">
        <v>1</v>
      </c>
      <c r="L10" s="79">
        <v>0</v>
      </c>
      <c r="M10" s="79">
        <v>1723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>
        <f>IFERROR(J10/SUM(N10:O11),"-")</f>
        <v>120000</v>
      </c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>
        <f>SUM(X10:X11)-SUM(J10:J11)</f>
        <v>-120000</v>
      </c>
      <c r="AB10" s="83">
        <f>SUM(X10:X11)/SUM(J10:J11)</f>
        <v>0</v>
      </c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134</v>
      </c>
      <c r="C11" s="347"/>
      <c r="D11" s="347"/>
      <c r="E11" s="347"/>
      <c r="F11" s="347" t="s">
        <v>67</v>
      </c>
      <c r="G11" s="88"/>
      <c r="H11" s="88"/>
      <c r="I11" s="88" t="s">
        <v>126</v>
      </c>
      <c r="J11" s="330"/>
      <c r="K11" s="79">
        <v>1</v>
      </c>
      <c r="L11" s="79">
        <v>0</v>
      </c>
      <c r="M11" s="79">
        <v>1957</v>
      </c>
      <c r="N11" s="89">
        <v>1</v>
      </c>
      <c r="O11" s="90">
        <v>0</v>
      </c>
      <c r="P11" s="91">
        <f>N11+O11</f>
        <v>1</v>
      </c>
      <c r="Q11" s="80">
        <f>IFERROR(P11/M11,"-")</f>
        <v>0.00051098620337251</v>
      </c>
      <c r="R11" s="79">
        <v>1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1</v>
      </c>
      <c r="AN11" s="99">
        <f>IF(P11=0,"",IF(AM11=0,"",(AM11/P11)))</f>
        <v>1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>
        <f>IF(P11=0,"",IF(BW11=0,"",(BW11/P11)))</f>
        <v>0</v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</v>
      </c>
      <c r="B12" s="347" t="s">
        <v>135</v>
      </c>
      <c r="C12" s="347"/>
      <c r="D12" s="347"/>
      <c r="E12" s="347"/>
      <c r="F12" s="347" t="s">
        <v>128</v>
      </c>
      <c r="G12" s="88" t="s">
        <v>136</v>
      </c>
      <c r="H12" s="88" t="s">
        <v>123</v>
      </c>
      <c r="I12" s="88" t="s">
        <v>124</v>
      </c>
      <c r="J12" s="330">
        <v>135000</v>
      </c>
      <c r="K12" s="79">
        <v>5</v>
      </c>
      <c r="L12" s="79">
        <v>0</v>
      </c>
      <c r="M12" s="79">
        <v>2196</v>
      </c>
      <c r="N12" s="89">
        <v>2</v>
      </c>
      <c r="O12" s="90">
        <v>0</v>
      </c>
      <c r="P12" s="91">
        <f>N12+O12</f>
        <v>2</v>
      </c>
      <c r="Q12" s="80">
        <f>IFERROR(P12/M12,"-")</f>
        <v>0.00091074681238616</v>
      </c>
      <c r="R12" s="79">
        <v>1</v>
      </c>
      <c r="S12" s="79">
        <v>1</v>
      </c>
      <c r="T12" s="80">
        <f>IFERROR(R12/(P12),"-")</f>
        <v>0.5</v>
      </c>
      <c r="U12" s="336">
        <f>IFERROR(J12/SUM(N12:O13),"-")</f>
        <v>33750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-135000</v>
      </c>
      <c r="AB12" s="83">
        <f>SUM(X12:X13)/SUM(J12:J13)</f>
        <v>0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0.5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1</v>
      </c>
      <c r="BO12" s="118">
        <f>IF(P12=0,"",IF(BN12=0,"",(BN12/P12)))</f>
        <v>0.5</v>
      </c>
      <c r="BP12" s="119"/>
      <c r="BQ12" s="120">
        <f>IFERROR(BP12/BN12,"-")</f>
        <v>0</v>
      </c>
      <c r="BR12" s="121"/>
      <c r="BS12" s="122">
        <f>IFERROR(BR12/BN12,"-")</f>
        <v>0</v>
      </c>
      <c r="BT12" s="123"/>
      <c r="BU12" s="123"/>
      <c r="BV12" s="123"/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137</v>
      </c>
      <c r="C13" s="347"/>
      <c r="D13" s="347"/>
      <c r="E13" s="347"/>
      <c r="F13" s="347" t="s">
        <v>131</v>
      </c>
      <c r="G13" s="88"/>
      <c r="H13" s="88"/>
      <c r="I13" s="88" t="s">
        <v>126</v>
      </c>
      <c r="J13" s="330"/>
      <c r="K13" s="79">
        <v>2</v>
      </c>
      <c r="L13" s="79">
        <v>0</v>
      </c>
      <c r="M13" s="79">
        <v>0</v>
      </c>
      <c r="N13" s="89">
        <v>2</v>
      </c>
      <c r="O13" s="90">
        <v>0</v>
      </c>
      <c r="P13" s="91">
        <f>N13+O13</f>
        <v>2</v>
      </c>
      <c r="Q13" s="80" t="str">
        <f>IFERROR(P13/M13,"-")</f>
        <v>-</v>
      </c>
      <c r="R13" s="79">
        <v>1</v>
      </c>
      <c r="S13" s="79">
        <v>1</v>
      </c>
      <c r="T13" s="80">
        <f>IFERROR(R13/(P13),"-")</f>
        <v>0.5</v>
      </c>
      <c r="U13" s="336"/>
      <c r="V13" s="82">
        <v>0</v>
      </c>
      <c r="W13" s="80">
        <f>IF(P13=0,"-",V13/P13)</f>
        <v>0</v>
      </c>
      <c r="X13" s="335">
        <v>0</v>
      </c>
      <c r="Y13" s="336">
        <f>IFERROR(X13/P13,"-")</f>
        <v>0</v>
      </c>
      <c r="Z13" s="336" t="str">
        <f>IFERROR(X13/V13,"-")</f>
        <v>-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>
        <v>1</v>
      </c>
      <c r="AW13" s="105">
        <f>IF(P13=0,"",IF(AV13=0,"",(AV13/P13)))</f>
        <v>0.5</v>
      </c>
      <c r="AX13" s="104"/>
      <c r="AY13" s="106">
        <f>IFERROR(AX13/AV13,"-")</f>
        <v>0</v>
      </c>
      <c r="AZ13" s="107"/>
      <c r="BA13" s="108">
        <f>IFERROR(AZ13/AV13,"-")</f>
        <v>0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>
        <v>1</v>
      </c>
      <c r="BO13" s="118">
        <f>IF(P13=0,"",IF(BN13=0,"",(BN13/P13)))</f>
        <v>0.5</v>
      </c>
      <c r="BP13" s="119"/>
      <c r="BQ13" s="120">
        <f>IFERROR(BP13/BN13,"-")</f>
        <v>0</v>
      </c>
      <c r="BR13" s="121"/>
      <c r="BS13" s="122">
        <f>IFERROR(BR13/BN13,"-")</f>
        <v>0</v>
      </c>
      <c r="BT13" s="123"/>
      <c r="BU13" s="123"/>
      <c r="BV13" s="123"/>
      <c r="BW13" s="124"/>
      <c r="BX13" s="125">
        <f>IF(P13=0,"",IF(BW13=0,"",(BW13/P13)))</f>
        <v>0</v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</v>
      </c>
      <c r="B14" s="347" t="s">
        <v>138</v>
      </c>
      <c r="C14" s="347"/>
      <c r="D14" s="347"/>
      <c r="E14" s="347"/>
      <c r="F14" s="347" t="s">
        <v>67</v>
      </c>
      <c r="G14" s="88" t="s">
        <v>139</v>
      </c>
      <c r="H14" s="88" t="s">
        <v>123</v>
      </c>
      <c r="I14" s="88" t="s">
        <v>124</v>
      </c>
      <c r="J14" s="330">
        <v>120000</v>
      </c>
      <c r="K14" s="79">
        <v>0</v>
      </c>
      <c r="L14" s="79">
        <v>0</v>
      </c>
      <c r="M14" s="79">
        <v>1228</v>
      </c>
      <c r="N14" s="89">
        <v>0</v>
      </c>
      <c r="O14" s="90">
        <v>0</v>
      </c>
      <c r="P14" s="91">
        <f>N14+O14</f>
        <v>0</v>
      </c>
      <c r="Q14" s="80">
        <f>IFERROR(P14/M14,"-")</f>
        <v>0</v>
      </c>
      <c r="R14" s="79">
        <v>0</v>
      </c>
      <c r="S14" s="79">
        <v>0</v>
      </c>
      <c r="T14" s="80" t="str">
        <f>IFERROR(R14/(P14),"-")</f>
        <v>-</v>
      </c>
      <c r="U14" s="336">
        <f>IFERROR(J14/SUM(N14:O15),"-")</f>
        <v>120000</v>
      </c>
      <c r="V14" s="82">
        <v>0</v>
      </c>
      <c r="W14" s="80" t="str">
        <f>IF(P14=0,"-",V14/P14)</f>
        <v>-</v>
      </c>
      <c r="X14" s="335">
        <v>0</v>
      </c>
      <c r="Y14" s="336" t="str">
        <f>IFERROR(X14/P14,"-")</f>
        <v>-</v>
      </c>
      <c r="Z14" s="336" t="str">
        <f>IFERROR(X14/V14,"-")</f>
        <v>-</v>
      </c>
      <c r="AA14" s="330">
        <f>SUM(X14:X15)-SUM(J14:J15)</f>
        <v>-120000</v>
      </c>
      <c r="AB14" s="83">
        <f>SUM(X14:X15)/SUM(J14:J15)</f>
        <v>0</v>
      </c>
      <c r="AC14" s="77"/>
      <c r="AD14" s="92"/>
      <c r="AE14" s="93" t="str">
        <f>IF(P14=0,"",IF(AD14=0,"",(AD14/P14)))</f>
        <v/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 t="str">
        <f>IF(P14=0,"",IF(AM14=0,"",(AM14/P14)))</f>
        <v/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 t="str">
        <f>IF(P14=0,"",IF(AV14=0,"",(AV14/P14)))</f>
        <v/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 t="str">
        <f>IF(P14=0,"",IF(BE14=0,"",(BE14/P14)))</f>
        <v/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 t="str">
        <f>IF(P14=0,"",IF(BN14=0,"",(BN14/P14)))</f>
        <v/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/>
      <c r="BX14" s="125" t="str">
        <f>IF(P14=0,"",IF(BW14=0,"",(BW14/P14)))</f>
        <v/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 t="str">
        <f>IF(P14=0,"",IF(CF14=0,"",(CF14/P14)))</f>
        <v/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140</v>
      </c>
      <c r="C15" s="347"/>
      <c r="D15" s="347"/>
      <c r="E15" s="347"/>
      <c r="F15" s="347" t="s">
        <v>67</v>
      </c>
      <c r="G15" s="88"/>
      <c r="H15" s="88"/>
      <c r="I15" s="88" t="s">
        <v>126</v>
      </c>
      <c r="J15" s="330"/>
      <c r="K15" s="79">
        <v>1</v>
      </c>
      <c r="L15" s="79">
        <v>0</v>
      </c>
      <c r="M15" s="79">
        <v>1484</v>
      </c>
      <c r="N15" s="89">
        <v>1</v>
      </c>
      <c r="O15" s="90">
        <v>0</v>
      </c>
      <c r="P15" s="91">
        <f>N15+O15</f>
        <v>1</v>
      </c>
      <c r="Q15" s="80">
        <f>IFERROR(P15/M15,"-")</f>
        <v>0.00067385444743935</v>
      </c>
      <c r="R15" s="79">
        <v>1</v>
      </c>
      <c r="S15" s="79">
        <v>0</v>
      </c>
      <c r="T15" s="80">
        <f>IFERROR(R15/(P15),"-")</f>
        <v>1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>
        <v>1</v>
      </c>
      <c r="BX15" s="125">
        <f>IF(P15=0,"",IF(BW15=0,"",(BW15/P15)))</f>
        <v>1</v>
      </c>
      <c r="BY15" s="126"/>
      <c r="BZ15" s="127">
        <f>IFERROR(BY15/BW15,"-")</f>
        <v>0</v>
      </c>
      <c r="CA15" s="128"/>
      <c r="CB15" s="129">
        <f>IFERROR(CA15/BW15,"-")</f>
        <v>0</v>
      </c>
      <c r="CC15" s="130"/>
      <c r="CD15" s="130"/>
      <c r="CE15" s="130"/>
      <c r="CF15" s="131"/>
      <c r="CG15" s="132">
        <f>IF(P15=0,"",IF(CF15=0,"",(CF15/P15)))</f>
        <v>0</v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>
        <f>AB16</f>
        <v>0</v>
      </c>
      <c r="B16" s="347" t="s">
        <v>141</v>
      </c>
      <c r="C16" s="347"/>
      <c r="D16" s="347"/>
      <c r="E16" s="347"/>
      <c r="F16" s="347" t="s">
        <v>128</v>
      </c>
      <c r="G16" s="88" t="s">
        <v>142</v>
      </c>
      <c r="H16" s="88" t="s">
        <v>123</v>
      </c>
      <c r="I16" s="88" t="s">
        <v>124</v>
      </c>
      <c r="J16" s="330">
        <v>135000</v>
      </c>
      <c r="K16" s="79">
        <v>4</v>
      </c>
      <c r="L16" s="79">
        <v>0</v>
      </c>
      <c r="M16" s="79">
        <v>2509</v>
      </c>
      <c r="N16" s="89">
        <v>1</v>
      </c>
      <c r="O16" s="90">
        <v>0</v>
      </c>
      <c r="P16" s="91">
        <f>N16+O16</f>
        <v>1</v>
      </c>
      <c r="Q16" s="80">
        <f>IFERROR(P16/M16,"-")</f>
        <v>0.00039856516540454</v>
      </c>
      <c r="R16" s="79">
        <v>1</v>
      </c>
      <c r="S16" s="79">
        <v>0</v>
      </c>
      <c r="T16" s="80">
        <f>IFERROR(R16/(P16),"-")</f>
        <v>1</v>
      </c>
      <c r="U16" s="336">
        <f>IFERROR(J16/SUM(N16:O17),"-")</f>
        <v>33750</v>
      </c>
      <c r="V16" s="82">
        <v>0</v>
      </c>
      <c r="W16" s="80">
        <f>IF(P16=0,"-",V16/P16)</f>
        <v>0</v>
      </c>
      <c r="X16" s="335">
        <v>0</v>
      </c>
      <c r="Y16" s="336">
        <f>IFERROR(X16/P16,"-")</f>
        <v>0</v>
      </c>
      <c r="Z16" s="336" t="str">
        <f>IFERROR(X16/V16,"-")</f>
        <v>-</v>
      </c>
      <c r="AA16" s="330">
        <f>SUM(X16:X17)-SUM(J16:J17)</f>
        <v>-135000</v>
      </c>
      <c r="AB16" s="83">
        <f>SUM(X16:X17)/SUM(J16:J17)</f>
        <v>0</v>
      </c>
      <c r="AC16" s="77"/>
      <c r="AD16" s="92"/>
      <c r="AE16" s="93">
        <f>IF(P16=0,"",IF(AD16=0,"",(AD16/P16)))</f>
        <v>0</v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>
        <f>IF(P16=0,"",IF(AM16=0,"",(AM16/P16)))</f>
        <v>0</v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>
        <v>1</v>
      </c>
      <c r="AW16" s="105">
        <f>IF(P16=0,"",IF(AV16=0,"",(AV16/P16)))</f>
        <v>1</v>
      </c>
      <c r="AX16" s="104"/>
      <c r="AY16" s="106">
        <f>IFERROR(AX16/AV16,"-")</f>
        <v>0</v>
      </c>
      <c r="AZ16" s="107"/>
      <c r="BA16" s="108">
        <f>IFERROR(AZ16/AV16,"-")</f>
        <v>0</v>
      </c>
      <c r="BB16" s="109"/>
      <c r="BC16" s="109"/>
      <c r="BD16" s="109"/>
      <c r="BE16" s="110"/>
      <c r="BF16" s="111">
        <f>IF(P16=0,"",IF(BE16=0,"",(BE16/P16)))</f>
        <v>0</v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>
        <f>IF(P16=0,"",IF(BN16=0,"",(BN16/P16)))</f>
        <v>0</v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>
        <f>IF(P16=0,"",IF(BW16=0,"",(BW16/P16)))</f>
        <v>0</v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>
        <f>IF(P16=0,"",IF(CF16=0,"",(CF16/P16)))</f>
        <v>0</v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143</v>
      </c>
      <c r="C17" s="347"/>
      <c r="D17" s="347"/>
      <c r="E17" s="347"/>
      <c r="F17" s="347" t="s">
        <v>131</v>
      </c>
      <c r="G17" s="88"/>
      <c r="H17" s="88"/>
      <c r="I17" s="88" t="s">
        <v>126</v>
      </c>
      <c r="J17" s="330"/>
      <c r="K17" s="79">
        <v>4</v>
      </c>
      <c r="L17" s="79">
        <v>0</v>
      </c>
      <c r="M17" s="79">
        <v>0</v>
      </c>
      <c r="N17" s="89">
        <v>3</v>
      </c>
      <c r="O17" s="90">
        <v>0</v>
      </c>
      <c r="P17" s="91">
        <f>N17+O17</f>
        <v>3</v>
      </c>
      <c r="Q17" s="80" t="str">
        <f>IFERROR(P17/M17,"-")</f>
        <v>-</v>
      </c>
      <c r="R17" s="79">
        <v>3</v>
      </c>
      <c r="S17" s="79">
        <v>0</v>
      </c>
      <c r="T17" s="80">
        <f>IFERROR(R17/(P17),"-")</f>
        <v>1</v>
      </c>
      <c r="U17" s="336"/>
      <c r="V17" s="82">
        <v>0</v>
      </c>
      <c r="W17" s="80">
        <f>IF(P17=0,"-",V17/P17)</f>
        <v>0</v>
      </c>
      <c r="X17" s="335">
        <v>0</v>
      </c>
      <c r="Y17" s="336">
        <f>IFERROR(X17/P17,"-")</f>
        <v>0</v>
      </c>
      <c r="Z17" s="336" t="str">
        <f>IFERROR(X17/V17,"-")</f>
        <v>-</v>
      </c>
      <c r="AA17" s="330"/>
      <c r="AB17" s="83"/>
      <c r="AC17" s="77"/>
      <c r="AD17" s="92"/>
      <c r="AE17" s="93">
        <f>IF(P17=0,"",IF(AD17=0,"",(AD17/P17)))</f>
        <v>0</v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>
        <f>IF(P17=0,"",IF(AM17=0,"",(AM17/P17)))</f>
        <v>0</v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>
        <f>IF(P17=0,"",IF(AV17=0,"",(AV17/P17)))</f>
        <v>0</v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>
        <f>IF(P17=0,"",IF(BE17=0,"",(BE17/P17)))</f>
        <v>0</v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>
        <v>2</v>
      </c>
      <c r="BO17" s="118">
        <f>IF(P17=0,"",IF(BN17=0,"",(BN17/P17)))</f>
        <v>0.66666666666667</v>
      </c>
      <c r="BP17" s="119"/>
      <c r="BQ17" s="120">
        <f>IFERROR(BP17/BN17,"-")</f>
        <v>0</v>
      </c>
      <c r="BR17" s="121"/>
      <c r="BS17" s="122">
        <f>IFERROR(BR17/BN17,"-")</f>
        <v>0</v>
      </c>
      <c r="BT17" s="123"/>
      <c r="BU17" s="123"/>
      <c r="BV17" s="123"/>
      <c r="BW17" s="124">
        <v>1</v>
      </c>
      <c r="BX17" s="125">
        <f>IF(P17=0,"",IF(BW17=0,"",(BW17/P17)))</f>
        <v>0.33333333333333</v>
      </c>
      <c r="BY17" s="126"/>
      <c r="BZ17" s="127">
        <f>IFERROR(BY17/BW17,"-")</f>
        <v>0</v>
      </c>
      <c r="CA17" s="128"/>
      <c r="CB17" s="129">
        <f>IFERROR(CA17/BW17,"-")</f>
        <v>0</v>
      </c>
      <c r="CC17" s="130"/>
      <c r="CD17" s="130"/>
      <c r="CE17" s="130"/>
      <c r="CF17" s="131"/>
      <c r="CG17" s="132">
        <f>IF(P17=0,"",IF(CF17=0,"",(CF17/P17)))</f>
        <v>0</v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30"/>
      <c r="B18" s="85"/>
      <c r="C18" s="86"/>
      <c r="D18" s="86"/>
      <c r="E18" s="86"/>
      <c r="F18" s="87"/>
      <c r="G18" s="88"/>
      <c r="H18" s="88"/>
      <c r="I18" s="88"/>
      <c r="J18" s="331"/>
      <c r="K18" s="34"/>
      <c r="L18" s="34"/>
      <c r="M18" s="31"/>
      <c r="N18" s="23"/>
      <c r="O18" s="23"/>
      <c r="P18" s="23"/>
      <c r="Q18" s="32"/>
      <c r="R18" s="32"/>
      <c r="S18" s="23"/>
      <c r="T18" s="32"/>
      <c r="U18" s="337"/>
      <c r="V18" s="25"/>
      <c r="W18" s="25"/>
      <c r="X18" s="337"/>
      <c r="Y18" s="337"/>
      <c r="Z18" s="337"/>
      <c r="AA18" s="337"/>
      <c r="AB18" s="33"/>
      <c r="AC18" s="57"/>
      <c r="AD18" s="61"/>
      <c r="AE18" s="62"/>
      <c r="AF18" s="61"/>
      <c r="AG18" s="65"/>
      <c r="AH18" s="66"/>
      <c r="AI18" s="67"/>
      <c r="AJ18" s="68"/>
      <c r="AK18" s="68"/>
      <c r="AL18" s="68"/>
      <c r="AM18" s="61"/>
      <c r="AN18" s="62"/>
      <c r="AO18" s="61"/>
      <c r="AP18" s="65"/>
      <c r="AQ18" s="66"/>
      <c r="AR18" s="67"/>
      <c r="AS18" s="68"/>
      <c r="AT18" s="68"/>
      <c r="AU18" s="68"/>
      <c r="AV18" s="61"/>
      <c r="AW18" s="62"/>
      <c r="AX18" s="61"/>
      <c r="AY18" s="65"/>
      <c r="AZ18" s="66"/>
      <c r="BA18" s="67"/>
      <c r="BB18" s="68"/>
      <c r="BC18" s="68"/>
      <c r="BD18" s="68"/>
      <c r="BE18" s="61"/>
      <c r="BF18" s="62"/>
      <c r="BG18" s="61"/>
      <c r="BH18" s="65"/>
      <c r="BI18" s="66"/>
      <c r="BJ18" s="67"/>
      <c r="BK18" s="68"/>
      <c r="BL18" s="68"/>
      <c r="BM18" s="68"/>
      <c r="BN18" s="63"/>
      <c r="BO18" s="64"/>
      <c r="BP18" s="61"/>
      <c r="BQ18" s="65"/>
      <c r="BR18" s="66"/>
      <c r="BS18" s="67"/>
      <c r="BT18" s="68"/>
      <c r="BU18" s="68"/>
      <c r="BV18" s="68"/>
      <c r="BW18" s="63"/>
      <c r="BX18" s="64"/>
      <c r="BY18" s="61"/>
      <c r="BZ18" s="65"/>
      <c r="CA18" s="66"/>
      <c r="CB18" s="67"/>
      <c r="CC18" s="68"/>
      <c r="CD18" s="68"/>
      <c r="CE18" s="68"/>
      <c r="CF18" s="63"/>
      <c r="CG18" s="64"/>
      <c r="CH18" s="61"/>
      <c r="CI18" s="65"/>
      <c r="CJ18" s="66"/>
      <c r="CK18" s="67"/>
      <c r="CL18" s="68"/>
      <c r="CM18" s="68"/>
      <c r="CN18" s="68"/>
      <c r="CO18" s="69"/>
      <c r="CP18" s="66"/>
      <c r="CQ18" s="66"/>
      <c r="CR18" s="66"/>
      <c r="CS18" s="70"/>
    </row>
    <row r="19" spans="1:98">
      <c r="A19" s="30"/>
      <c r="B19" s="37"/>
      <c r="C19" s="21"/>
      <c r="D19" s="21"/>
      <c r="E19" s="21"/>
      <c r="F19" s="22"/>
      <c r="G19" s="36"/>
      <c r="H19" s="36"/>
      <c r="I19" s="73"/>
      <c r="J19" s="332"/>
      <c r="K19" s="34"/>
      <c r="L19" s="34"/>
      <c r="M19" s="31"/>
      <c r="N19" s="23"/>
      <c r="O19" s="23"/>
      <c r="P19" s="23"/>
      <c r="Q19" s="32"/>
      <c r="R19" s="32"/>
      <c r="S19" s="23"/>
      <c r="T19" s="32"/>
      <c r="U19" s="337"/>
      <c r="V19" s="25"/>
      <c r="W19" s="25"/>
      <c r="X19" s="337"/>
      <c r="Y19" s="337"/>
      <c r="Z19" s="337"/>
      <c r="AA19" s="337"/>
      <c r="AB19" s="33"/>
      <c r="AC19" s="59"/>
      <c r="AD19" s="61"/>
      <c r="AE19" s="62"/>
      <c r="AF19" s="61"/>
      <c r="AG19" s="65"/>
      <c r="AH19" s="66"/>
      <c r="AI19" s="67"/>
      <c r="AJ19" s="68"/>
      <c r="AK19" s="68"/>
      <c r="AL19" s="68"/>
      <c r="AM19" s="61"/>
      <c r="AN19" s="62"/>
      <c r="AO19" s="61"/>
      <c r="AP19" s="65"/>
      <c r="AQ19" s="66"/>
      <c r="AR19" s="67"/>
      <c r="AS19" s="68"/>
      <c r="AT19" s="68"/>
      <c r="AU19" s="68"/>
      <c r="AV19" s="61"/>
      <c r="AW19" s="62"/>
      <c r="AX19" s="61"/>
      <c r="AY19" s="65"/>
      <c r="AZ19" s="66"/>
      <c r="BA19" s="67"/>
      <c r="BB19" s="68"/>
      <c r="BC19" s="68"/>
      <c r="BD19" s="68"/>
      <c r="BE19" s="61"/>
      <c r="BF19" s="62"/>
      <c r="BG19" s="61"/>
      <c r="BH19" s="65"/>
      <c r="BI19" s="66"/>
      <c r="BJ19" s="67"/>
      <c r="BK19" s="68"/>
      <c r="BL19" s="68"/>
      <c r="BM19" s="68"/>
      <c r="BN19" s="63"/>
      <c r="BO19" s="64"/>
      <c r="BP19" s="61"/>
      <c r="BQ19" s="65"/>
      <c r="BR19" s="66"/>
      <c r="BS19" s="67"/>
      <c r="BT19" s="68"/>
      <c r="BU19" s="68"/>
      <c r="BV19" s="68"/>
      <c r="BW19" s="63"/>
      <c r="BX19" s="64"/>
      <c r="BY19" s="61"/>
      <c r="BZ19" s="65"/>
      <c r="CA19" s="66"/>
      <c r="CB19" s="67"/>
      <c r="CC19" s="68"/>
      <c r="CD19" s="68"/>
      <c r="CE19" s="68"/>
      <c r="CF19" s="63"/>
      <c r="CG19" s="64"/>
      <c r="CH19" s="61"/>
      <c r="CI19" s="65"/>
      <c r="CJ19" s="66"/>
      <c r="CK19" s="67"/>
      <c r="CL19" s="68"/>
      <c r="CM19" s="68"/>
      <c r="CN19" s="68"/>
      <c r="CO19" s="69"/>
      <c r="CP19" s="66"/>
      <c r="CQ19" s="66"/>
      <c r="CR19" s="66"/>
      <c r="CS19" s="70"/>
    </row>
    <row r="20" spans="1:98">
      <c r="A20" s="19">
        <f>AB20</f>
        <v>0</v>
      </c>
      <c r="B20" s="39"/>
      <c r="C20" s="39"/>
      <c r="D20" s="39"/>
      <c r="E20" s="39"/>
      <c r="F20" s="39"/>
      <c r="G20" s="40" t="s">
        <v>144</v>
      </c>
      <c r="H20" s="40"/>
      <c r="I20" s="40"/>
      <c r="J20" s="333">
        <f>SUM(J6:J19)</f>
        <v>765000</v>
      </c>
      <c r="K20" s="41">
        <f>SUM(K6:K19)</f>
        <v>38</v>
      </c>
      <c r="L20" s="41">
        <f>SUM(L6:L19)</f>
        <v>0</v>
      </c>
      <c r="M20" s="41">
        <f>SUM(M6:M19)</f>
        <v>19060</v>
      </c>
      <c r="N20" s="41">
        <f>SUM(N6:N19)</f>
        <v>14</v>
      </c>
      <c r="O20" s="41">
        <f>SUM(O6:O19)</f>
        <v>0</v>
      </c>
      <c r="P20" s="41">
        <f>SUM(P6:P19)</f>
        <v>14</v>
      </c>
      <c r="Q20" s="42">
        <f>IFERROR(P20/M20,"-")</f>
        <v>0.00073452256033578</v>
      </c>
      <c r="R20" s="76">
        <f>SUM(R6:R19)</f>
        <v>11</v>
      </c>
      <c r="S20" s="76">
        <f>SUM(S6:S19)</f>
        <v>3</v>
      </c>
      <c r="T20" s="42">
        <f>IFERROR(R20/P20,"-")</f>
        <v>0.78571428571429</v>
      </c>
      <c r="U20" s="338">
        <f>IFERROR(J20/P20,"-")</f>
        <v>54642.857142857</v>
      </c>
      <c r="V20" s="44">
        <f>SUM(V6:V19)</f>
        <v>0</v>
      </c>
      <c r="W20" s="42">
        <f>IFERROR(V20/P20,"-")</f>
        <v>0</v>
      </c>
      <c r="X20" s="333">
        <f>SUM(X6:X19)</f>
        <v>0</v>
      </c>
      <c r="Y20" s="333">
        <f>IFERROR(X20/P20,"-")</f>
        <v>0</v>
      </c>
      <c r="Z20" s="333" t="str">
        <f>IFERROR(X20/V20,"-")</f>
        <v>-</v>
      </c>
      <c r="AA20" s="333">
        <f>X20-J20</f>
        <v>-765000</v>
      </c>
      <c r="AB20" s="45">
        <f>X20/J20</f>
        <v>0</v>
      </c>
      <c r="AC20" s="58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145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146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147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148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149</v>
      </c>
      <c r="C6" s="347"/>
      <c r="D6" s="347" t="s">
        <v>75</v>
      </c>
      <c r="E6" s="175" t="s">
        <v>150</v>
      </c>
      <c r="F6" s="175" t="s">
        <v>151</v>
      </c>
      <c r="G6" s="340">
        <v>0</v>
      </c>
      <c r="H6" s="340">
        <v>1500</v>
      </c>
      <c r="I6" s="176">
        <v>0</v>
      </c>
      <c r="J6" s="176">
        <v>0</v>
      </c>
      <c r="K6" s="176">
        <v>0</v>
      </c>
      <c r="L6" s="177">
        <v>0</v>
      </c>
      <c r="M6" s="178">
        <v>0</v>
      </c>
      <c r="N6" s="179" t="str">
        <f>IFERROR(L6/K6,"-")</f>
        <v>-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152</v>
      </c>
      <c r="C7" s="347"/>
      <c r="D7" s="347" t="s">
        <v>75</v>
      </c>
      <c r="E7" s="175" t="s">
        <v>153</v>
      </c>
      <c r="F7" s="175" t="s">
        <v>151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154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0</v>
      </c>
      <c r="L10" s="250">
        <f>SUM(L6:L9)</f>
        <v>0</v>
      </c>
      <c r="M10" s="250">
        <f>SUM(M6:M9)</f>
        <v>0</v>
      </c>
      <c r="N10" s="252" t="str">
        <f>IFERROR(L10/K10,"-")</f>
        <v>-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155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146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156</v>
      </c>
      <c r="C6" s="347" t="s">
        <v>157</v>
      </c>
      <c r="D6" s="347" t="s">
        <v>82</v>
      </c>
      <c r="E6" s="175" t="s">
        <v>158</v>
      </c>
      <c r="F6" s="175" t="s">
        <v>151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0.21855853361795</v>
      </c>
      <c r="B7" s="347" t="s">
        <v>159</v>
      </c>
      <c r="C7" s="347" t="s">
        <v>157</v>
      </c>
      <c r="D7" s="347" t="s">
        <v>82</v>
      </c>
      <c r="E7" s="175" t="s">
        <v>160</v>
      </c>
      <c r="F7" s="175" t="s">
        <v>151</v>
      </c>
      <c r="G7" s="340">
        <v>1372630</v>
      </c>
      <c r="H7" s="176">
        <v>1830</v>
      </c>
      <c r="I7" s="176">
        <v>0</v>
      </c>
      <c r="J7" s="176">
        <v>64716</v>
      </c>
      <c r="K7" s="177">
        <v>419</v>
      </c>
      <c r="L7" s="179">
        <f>IFERROR(K7/J7,"-")</f>
        <v>0.0064744421781321</v>
      </c>
      <c r="M7" s="176">
        <v>391</v>
      </c>
      <c r="N7" s="176">
        <v>24</v>
      </c>
      <c r="O7" s="179">
        <f>IFERROR(M7/(K7),"-")</f>
        <v>0.93317422434368</v>
      </c>
      <c r="P7" s="180">
        <f>IFERROR(G7/SUM(K7:K7),"-")</f>
        <v>3275.9665871122</v>
      </c>
      <c r="Q7" s="181">
        <v>20</v>
      </c>
      <c r="R7" s="179">
        <f>IF(K7=0,"-",Q7/K7)</f>
        <v>0.047732696897375</v>
      </c>
      <c r="S7" s="345">
        <v>300000</v>
      </c>
      <c r="T7" s="346">
        <f>IFERROR(S7/K7,"-")</f>
        <v>715.99045346062</v>
      </c>
      <c r="U7" s="346">
        <f>IFERROR(S7/Q7,"-")</f>
        <v>15000</v>
      </c>
      <c r="V7" s="340">
        <f>SUM(S7:S7)-SUM(G7:G7)</f>
        <v>-1072630</v>
      </c>
      <c r="W7" s="183">
        <f>SUM(S7:S7)/SUM(G7:G7)</f>
        <v>0.21855853361795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2</v>
      </c>
      <c r="AR7" s="197">
        <f>IF(K7=0,"",IF(AQ7=0,"",(AQ7/K7)))</f>
        <v>0.0047732696897375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9</v>
      </c>
      <c r="BA7" s="203">
        <f>IF(K7=0,"",IF(AZ7=0,"",(AZ7/K7)))</f>
        <v>0.021479713603819</v>
      </c>
      <c r="BB7" s="202"/>
      <c r="BC7" s="204">
        <f>IFERROR(BB7/AZ7,"-")</f>
        <v>0</v>
      </c>
      <c r="BD7" s="205"/>
      <c r="BE7" s="206">
        <f>IFERROR(BD7/AZ7,"-")</f>
        <v>0</v>
      </c>
      <c r="BF7" s="207"/>
      <c r="BG7" s="207"/>
      <c r="BH7" s="207"/>
      <c r="BI7" s="208">
        <v>142</v>
      </c>
      <c r="BJ7" s="209">
        <f>IF(K7=0,"",IF(BI7=0,"",(BI7/K7)))</f>
        <v>0.33890214797136</v>
      </c>
      <c r="BK7" s="210">
        <v>6</v>
      </c>
      <c r="BL7" s="211">
        <f>IFERROR(BK7/BI7,"-")</f>
        <v>0.042253521126761</v>
      </c>
      <c r="BM7" s="212">
        <v>87000</v>
      </c>
      <c r="BN7" s="213">
        <f>IFERROR(BM7/BI7,"-")</f>
        <v>612.67605633803</v>
      </c>
      <c r="BO7" s="214">
        <v>2</v>
      </c>
      <c r="BP7" s="214">
        <v>2</v>
      </c>
      <c r="BQ7" s="214">
        <v>2</v>
      </c>
      <c r="BR7" s="215">
        <v>192</v>
      </c>
      <c r="BS7" s="216">
        <f>IF(K7=0,"",IF(BR7=0,"",(BR7/K7)))</f>
        <v>0.4582338902148</v>
      </c>
      <c r="BT7" s="217">
        <v>11</v>
      </c>
      <c r="BU7" s="218">
        <f>IFERROR(BT7/BR7,"-")</f>
        <v>0.057291666666667</v>
      </c>
      <c r="BV7" s="219">
        <v>176000</v>
      </c>
      <c r="BW7" s="220">
        <f>IFERROR(BV7/BR7,"-")</f>
        <v>916.66666666667</v>
      </c>
      <c r="BX7" s="221">
        <v>6</v>
      </c>
      <c r="BY7" s="221">
        <v>2</v>
      </c>
      <c r="BZ7" s="221">
        <v>3</v>
      </c>
      <c r="CA7" s="222">
        <v>74</v>
      </c>
      <c r="CB7" s="223">
        <f>IF(K7=0,"",IF(CA7=0,"",(CA7/K7)))</f>
        <v>0.17661097852029</v>
      </c>
      <c r="CC7" s="224">
        <v>3</v>
      </c>
      <c r="CD7" s="225">
        <f>IFERROR(CC7/CA7,"-")</f>
        <v>0.040540540540541</v>
      </c>
      <c r="CE7" s="226">
        <v>37000</v>
      </c>
      <c r="CF7" s="227">
        <f>IFERROR(CE7/CA7,"-")</f>
        <v>500</v>
      </c>
      <c r="CG7" s="228">
        <v>2</v>
      </c>
      <c r="CH7" s="228"/>
      <c r="CI7" s="228">
        <v>1</v>
      </c>
      <c r="CJ7" s="229">
        <v>20</v>
      </c>
      <c r="CK7" s="230">
        <v>300000</v>
      </c>
      <c r="CL7" s="230">
        <v>70000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0.23688029393905</v>
      </c>
      <c r="B8" s="347" t="s">
        <v>161</v>
      </c>
      <c r="C8" s="347" t="s">
        <v>157</v>
      </c>
      <c r="D8" s="347" t="s">
        <v>82</v>
      </c>
      <c r="E8" s="175" t="s">
        <v>162</v>
      </c>
      <c r="F8" s="175" t="s">
        <v>151</v>
      </c>
      <c r="G8" s="340">
        <v>485815</v>
      </c>
      <c r="H8" s="176">
        <v>523</v>
      </c>
      <c r="I8" s="176">
        <v>0</v>
      </c>
      <c r="J8" s="176">
        <v>11566</v>
      </c>
      <c r="K8" s="177">
        <v>207</v>
      </c>
      <c r="L8" s="179">
        <f>IFERROR(K8/J8,"-")</f>
        <v>0.017897285146118</v>
      </c>
      <c r="M8" s="176">
        <v>186</v>
      </c>
      <c r="N8" s="176">
        <v>25</v>
      </c>
      <c r="O8" s="179">
        <f>IFERROR(M8/(K8),"-")</f>
        <v>0.89855072463768</v>
      </c>
      <c r="P8" s="180">
        <f>IFERROR(G8/SUM(K8:K8),"-")</f>
        <v>2346.9323671498</v>
      </c>
      <c r="Q8" s="181">
        <v>11</v>
      </c>
      <c r="R8" s="179">
        <f>IF(K8=0,"-",Q8/K8)</f>
        <v>0.053140096618357</v>
      </c>
      <c r="S8" s="345">
        <v>115080</v>
      </c>
      <c r="T8" s="346">
        <f>IFERROR(S8/K8,"-")</f>
        <v>555.94202898551</v>
      </c>
      <c r="U8" s="346">
        <f>IFERROR(S8/Q8,"-")</f>
        <v>10461.818181818</v>
      </c>
      <c r="V8" s="340">
        <f>SUM(S8:S8)-SUM(G8:G8)</f>
        <v>-370735</v>
      </c>
      <c r="W8" s="183">
        <f>SUM(S8:S8)/SUM(G8:G8)</f>
        <v>0.23688029393905</v>
      </c>
      <c r="Y8" s="184">
        <v>18</v>
      </c>
      <c r="Z8" s="185">
        <f>IF(K8=0,"",IF(Y8=0,"",(Y8/K8)))</f>
        <v>0.08695652173913</v>
      </c>
      <c r="AA8" s="184"/>
      <c r="AB8" s="186">
        <f>IFERROR(AA8/Y8,"-")</f>
        <v>0</v>
      </c>
      <c r="AC8" s="187"/>
      <c r="AD8" s="188">
        <f>IFERROR(AC8/Y8,"-")</f>
        <v>0</v>
      </c>
      <c r="AE8" s="189"/>
      <c r="AF8" s="189"/>
      <c r="AG8" s="189"/>
      <c r="AH8" s="190">
        <v>47</v>
      </c>
      <c r="AI8" s="191">
        <f>IF(K8=0,"",IF(AH8=0,"",(AH8/K8)))</f>
        <v>0.22705314009662</v>
      </c>
      <c r="AJ8" s="190">
        <v>2</v>
      </c>
      <c r="AK8" s="192">
        <f>IFERROR(AJ8/AH8,"-")</f>
        <v>0.042553191489362</v>
      </c>
      <c r="AL8" s="193">
        <v>8000</v>
      </c>
      <c r="AM8" s="194">
        <f>IFERROR(AL8/AH8,"-")</f>
        <v>170.21276595745</v>
      </c>
      <c r="AN8" s="195">
        <v>2</v>
      </c>
      <c r="AO8" s="195"/>
      <c r="AP8" s="195"/>
      <c r="AQ8" s="196">
        <v>25</v>
      </c>
      <c r="AR8" s="197">
        <f>IF(K8=0,"",IF(AQ8=0,"",(AQ8/K8)))</f>
        <v>0.1207729468599</v>
      </c>
      <c r="AS8" s="196"/>
      <c r="AT8" s="198">
        <f>IFERROR(AS8/AQ8,"-")</f>
        <v>0</v>
      </c>
      <c r="AU8" s="199"/>
      <c r="AV8" s="200">
        <f>IFERROR(AU8/AQ8,"-")</f>
        <v>0</v>
      </c>
      <c r="AW8" s="201"/>
      <c r="AX8" s="201"/>
      <c r="AY8" s="201"/>
      <c r="AZ8" s="202">
        <v>38</v>
      </c>
      <c r="BA8" s="203">
        <f>IF(K8=0,"",IF(AZ8=0,"",(AZ8/K8)))</f>
        <v>0.18357487922705</v>
      </c>
      <c r="BB8" s="202">
        <v>2</v>
      </c>
      <c r="BC8" s="204">
        <f>IFERROR(BB8/AZ8,"-")</f>
        <v>0.052631578947368</v>
      </c>
      <c r="BD8" s="205">
        <v>30080</v>
      </c>
      <c r="BE8" s="206">
        <f>IFERROR(BD8/AZ8,"-")</f>
        <v>791.57894736842</v>
      </c>
      <c r="BF8" s="207">
        <v>2</v>
      </c>
      <c r="BG8" s="207"/>
      <c r="BH8" s="207"/>
      <c r="BI8" s="208">
        <v>54</v>
      </c>
      <c r="BJ8" s="209">
        <f>IF(K8=0,"",IF(BI8=0,"",(BI8/K8)))</f>
        <v>0.26086956521739</v>
      </c>
      <c r="BK8" s="210">
        <v>3</v>
      </c>
      <c r="BL8" s="211">
        <f>IFERROR(BK8/BI8,"-")</f>
        <v>0.055555555555556</v>
      </c>
      <c r="BM8" s="212">
        <v>9000</v>
      </c>
      <c r="BN8" s="213">
        <f>IFERROR(BM8/BI8,"-")</f>
        <v>166.66666666667</v>
      </c>
      <c r="BO8" s="214">
        <v>3</v>
      </c>
      <c r="BP8" s="214"/>
      <c r="BQ8" s="214"/>
      <c r="BR8" s="215">
        <v>20</v>
      </c>
      <c r="BS8" s="216">
        <f>IF(K8=0,"",IF(BR8=0,"",(BR8/K8)))</f>
        <v>0.096618357487923</v>
      </c>
      <c r="BT8" s="217">
        <v>3</v>
      </c>
      <c r="BU8" s="218">
        <f>IFERROR(BT8/BR8,"-")</f>
        <v>0.15</v>
      </c>
      <c r="BV8" s="219">
        <v>58000</v>
      </c>
      <c r="BW8" s="220">
        <f>IFERROR(BV8/BR8,"-")</f>
        <v>2900</v>
      </c>
      <c r="BX8" s="221">
        <v>2</v>
      </c>
      <c r="BY8" s="221"/>
      <c r="BZ8" s="221">
        <v>1</v>
      </c>
      <c r="CA8" s="222">
        <v>5</v>
      </c>
      <c r="CB8" s="223">
        <f>IF(K8=0,"",IF(CA8=0,"",(CA8/K8)))</f>
        <v>0.024154589371981</v>
      </c>
      <c r="CC8" s="224">
        <v>1</v>
      </c>
      <c r="CD8" s="225">
        <f>IFERROR(CC8/CA8,"-")</f>
        <v>0.2</v>
      </c>
      <c r="CE8" s="226">
        <v>10000</v>
      </c>
      <c r="CF8" s="227">
        <f>IFERROR(CE8/CA8,"-")</f>
        <v>2000</v>
      </c>
      <c r="CG8" s="228"/>
      <c r="CH8" s="228">
        <v>1</v>
      </c>
      <c r="CI8" s="228"/>
      <c r="CJ8" s="229">
        <v>11</v>
      </c>
      <c r="CK8" s="230">
        <v>115080</v>
      </c>
      <c r="CL8" s="230">
        <v>43000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163</v>
      </c>
      <c r="C9" s="347" t="s">
        <v>157</v>
      </c>
      <c r="D9" s="347" t="s">
        <v>82</v>
      </c>
      <c r="E9" s="175" t="s">
        <v>164</v>
      </c>
      <c r="F9" s="175" t="s">
        <v>151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0.061864811638833</v>
      </c>
      <c r="B10" s="347" t="s">
        <v>165</v>
      </c>
      <c r="C10" s="347" t="s">
        <v>157</v>
      </c>
      <c r="D10" s="347" t="s">
        <v>82</v>
      </c>
      <c r="E10" s="175" t="s">
        <v>166</v>
      </c>
      <c r="F10" s="175" t="s">
        <v>151</v>
      </c>
      <c r="G10" s="340">
        <v>290957</v>
      </c>
      <c r="H10" s="176">
        <v>197</v>
      </c>
      <c r="I10" s="176">
        <v>0</v>
      </c>
      <c r="J10" s="176">
        <v>9862</v>
      </c>
      <c r="K10" s="177">
        <v>38</v>
      </c>
      <c r="L10" s="179">
        <f>IFERROR(K10/J10,"-")</f>
        <v>0.0038531737984182</v>
      </c>
      <c r="M10" s="176">
        <v>34</v>
      </c>
      <c r="N10" s="176">
        <v>6</v>
      </c>
      <c r="O10" s="179">
        <f>IFERROR(M10/(K10),"-")</f>
        <v>0.89473684210526</v>
      </c>
      <c r="P10" s="180">
        <f>IFERROR(G10/SUM(K10:K10),"-")</f>
        <v>7656.7631578947</v>
      </c>
      <c r="Q10" s="181">
        <v>3</v>
      </c>
      <c r="R10" s="179">
        <f>IF(K10=0,"-",Q10/K10)</f>
        <v>0.078947368421053</v>
      </c>
      <c r="S10" s="345">
        <v>18000</v>
      </c>
      <c r="T10" s="346">
        <f>IFERROR(S10/K10,"-")</f>
        <v>473.68421052632</v>
      </c>
      <c r="U10" s="346">
        <f>IFERROR(S10/Q10,"-")</f>
        <v>6000</v>
      </c>
      <c r="V10" s="340">
        <f>SUM(S10:S10)-SUM(G10:G10)</f>
        <v>-272957</v>
      </c>
      <c r="W10" s="183">
        <f>SUM(S10:S10)/SUM(G10:G10)</f>
        <v>0.061864811638833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>
        <f>IF(K10=0,"",IF(AQ10=0,"",(AQ10/K10)))</f>
        <v>0</v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>
        <v>4</v>
      </c>
      <c r="BA10" s="203">
        <f>IF(K10=0,"",IF(AZ10=0,"",(AZ10/K10)))</f>
        <v>0.10526315789474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7</v>
      </c>
      <c r="BJ10" s="209">
        <f>IF(K10=0,"",IF(BI10=0,"",(BI10/K10)))</f>
        <v>0.18421052631579</v>
      </c>
      <c r="BK10" s="210"/>
      <c r="BL10" s="211">
        <f>IFERROR(BK10/BI10,"-")</f>
        <v>0</v>
      </c>
      <c r="BM10" s="212"/>
      <c r="BN10" s="213">
        <f>IFERROR(BM10/BI10,"-")</f>
        <v>0</v>
      </c>
      <c r="BO10" s="214"/>
      <c r="BP10" s="214"/>
      <c r="BQ10" s="214"/>
      <c r="BR10" s="215">
        <v>20</v>
      </c>
      <c r="BS10" s="216">
        <f>IF(K10=0,"",IF(BR10=0,"",(BR10/K10)))</f>
        <v>0.52631578947368</v>
      </c>
      <c r="BT10" s="217">
        <v>3</v>
      </c>
      <c r="BU10" s="218">
        <f>IFERROR(BT10/BR10,"-")</f>
        <v>0.15</v>
      </c>
      <c r="BV10" s="219">
        <v>18000</v>
      </c>
      <c r="BW10" s="220">
        <f>IFERROR(BV10/BR10,"-")</f>
        <v>900</v>
      </c>
      <c r="BX10" s="221">
        <v>2</v>
      </c>
      <c r="BY10" s="221"/>
      <c r="BZ10" s="221">
        <v>1</v>
      </c>
      <c r="CA10" s="222">
        <v>7</v>
      </c>
      <c r="CB10" s="223">
        <f>IF(K10=0,"",IF(CA10=0,"",(CA10/K10)))</f>
        <v>0.18421052631579</v>
      </c>
      <c r="CC10" s="224"/>
      <c r="CD10" s="225">
        <f>IFERROR(CC10/CA10,"-")</f>
        <v>0</v>
      </c>
      <c r="CE10" s="226"/>
      <c r="CF10" s="227">
        <f>IFERROR(CE10/CA10,"-")</f>
        <v>0</v>
      </c>
      <c r="CG10" s="228"/>
      <c r="CH10" s="228"/>
      <c r="CI10" s="228"/>
      <c r="CJ10" s="229">
        <v>3</v>
      </c>
      <c r="CK10" s="230">
        <v>18000</v>
      </c>
      <c r="CL10" s="230">
        <v>12000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0.23853418720486</v>
      </c>
      <c r="B11" s="347" t="s">
        <v>167</v>
      </c>
      <c r="C11" s="347" t="s">
        <v>157</v>
      </c>
      <c r="D11" s="347" t="s">
        <v>82</v>
      </c>
      <c r="E11" s="175" t="s">
        <v>168</v>
      </c>
      <c r="F11" s="175" t="s">
        <v>151</v>
      </c>
      <c r="G11" s="340">
        <v>247344</v>
      </c>
      <c r="H11" s="176">
        <v>250</v>
      </c>
      <c r="I11" s="176">
        <v>0</v>
      </c>
      <c r="J11" s="176">
        <v>1728</v>
      </c>
      <c r="K11" s="177">
        <v>86</v>
      </c>
      <c r="L11" s="179">
        <f>IFERROR(K11/J11,"-")</f>
        <v>0.049768518518519</v>
      </c>
      <c r="M11" s="176">
        <v>79</v>
      </c>
      <c r="N11" s="176">
        <v>10</v>
      </c>
      <c r="O11" s="179">
        <f>IFERROR(M11/(K11),"-")</f>
        <v>0.91860465116279</v>
      </c>
      <c r="P11" s="180">
        <f>IFERROR(G11/SUM(K11:K11),"-")</f>
        <v>2876.0930232558</v>
      </c>
      <c r="Q11" s="181">
        <v>4</v>
      </c>
      <c r="R11" s="179">
        <f>IF(K11=0,"-",Q11/K11)</f>
        <v>0.046511627906977</v>
      </c>
      <c r="S11" s="345">
        <v>59000</v>
      </c>
      <c r="T11" s="346">
        <f>IFERROR(S11/K11,"-")</f>
        <v>686.04651162791</v>
      </c>
      <c r="U11" s="346">
        <f>IFERROR(S11/Q11,"-")</f>
        <v>14750</v>
      </c>
      <c r="V11" s="340">
        <f>SUM(S11:S11)-SUM(G11:G11)</f>
        <v>-188344</v>
      </c>
      <c r="W11" s="183">
        <f>SUM(S11:S11)/SUM(G11:G11)</f>
        <v>0.23853418720486</v>
      </c>
      <c r="Y11" s="184">
        <v>3</v>
      </c>
      <c r="Z11" s="185">
        <f>IF(K11=0,"",IF(Y11=0,"",(Y11/K11)))</f>
        <v>0.034883720930233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7</v>
      </c>
      <c r="AI11" s="191">
        <f>IF(K11=0,"",IF(AH11=0,"",(AH11/K11)))</f>
        <v>0.081395348837209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2</v>
      </c>
      <c r="AR11" s="197">
        <f>IF(K11=0,"",IF(AQ11=0,"",(AQ11/K11)))</f>
        <v>0.023255813953488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17</v>
      </c>
      <c r="BA11" s="203">
        <f>IF(K11=0,"",IF(AZ11=0,"",(AZ11/K11)))</f>
        <v>0.19767441860465</v>
      </c>
      <c r="BB11" s="202">
        <v>1</v>
      </c>
      <c r="BC11" s="204">
        <f>IFERROR(BB11/AZ11,"-")</f>
        <v>0.058823529411765</v>
      </c>
      <c r="BD11" s="205">
        <v>5000</v>
      </c>
      <c r="BE11" s="206">
        <f>IFERROR(BD11/AZ11,"-")</f>
        <v>294.11764705882</v>
      </c>
      <c r="BF11" s="207">
        <v>1</v>
      </c>
      <c r="BG11" s="207"/>
      <c r="BH11" s="207"/>
      <c r="BI11" s="208">
        <v>28</v>
      </c>
      <c r="BJ11" s="209">
        <f>IF(K11=0,"",IF(BI11=0,"",(BI11/K11)))</f>
        <v>0.32558139534884</v>
      </c>
      <c r="BK11" s="210">
        <v>1</v>
      </c>
      <c r="BL11" s="211">
        <f>IFERROR(BK11/BI11,"-")</f>
        <v>0.035714285714286</v>
      </c>
      <c r="BM11" s="212">
        <v>18000</v>
      </c>
      <c r="BN11" s="213">
        <f>IFERROR(BM11/BI11,"-")</f>
        <v>642.85714285714</v>
      </c>
      <c r="BO11" s="214"/>
      <c r="BP11" s="214"/>
      <c r="BQ11" s="214">
        <v>1</v>
      </c>
      <c r="BR11" s="215">
        <v>23</v>
      </c>
      <c r="BS11" s="216">
        <f>IF(K11=0,"",IF(BR11=0,"",(BR11/K11)))</f>
        <v>0.26744186046512</v>
      </c>
      <c r="BT11" s="217">
        <v>2</v>
      </c>
      <c r="BU11" s="218">
        <f>IFERROR(BT11/BR11,"-")</f>
        <v>0.08695652173913</v>
      </c>
      <c r="BV11" s="219">
        <v>36000</v>
      </c>
      <c r="BW11" s="220">
        <f>IFERROR(BV11/BR11,"-")</f>
        <v>1565.2173913043</v>
      </c>
      <c r="BX11" s="221"/>
      <c r="BY11" s="221">
        <v>1</v>
      </c>
      <c r="BZ11" s="221">
        <v>1</v>
      </c>
      <c r="CA11" s="222">
        <v>6</v>
      </c>
      <c r="CB11" s="223">
        <f>IF(K11=0,"",IF(CA11=0,"",(CA11/K11)))</f>
        <v>0.069767441860465</v>
      </c>
      <c r="CC11" s="224"/>
      <c r="CD11" s="225">
        <f>IFERROR(CC11/CA11,"-")</f>
        <v>0</v>
      </c>
      <c r="CE11" s="226"/>
      <c r="CF11" s="227">
        <f>IFERROR(CE11/CA11,"-")</f>
        <v>0</v>
      </c>
      <c r="CG11" s="228"/>
      <c r="CH11" s="228"/>
      <c r="CI11" s="228"/>
      <c r="CJ11" s="229">
        <v>4</v>
      </c>
      <c r="CK11" s="230">
        <v>59000</v>
      </c>
      <c r="CL11" s="230">
        <v>20000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 t="str">
        <f>W12</f>
        <v>0</v>
      </c>
      <c r="B12" s="347" t="s">
        <v>169</v>
      </c>
      <c r="C12" s="347" t="s">
        <v>157</v>
      </c>
      <c r="D12" s="347" t="s">
        <v>82</v>
      </c>
      <c r="E12" s="175" t="s">
        <v>170</v>
      </c>
      <c r="F12" s="175" t="s">
        <v>151</v>
      </c>
      <c r="G12" s="340">
        <v>0</v>
      </c>
      <c r="H12" s="176">
        <v>0</v>
      </c>
      <c r="I12" s="176">
        <v>0</v>
      </c>
      <c r="J12" s="176">
        <v>165</v>
      </c>
      <c r="K12" s="177">
        <v>0</v>
      </c>
      <c r="L12" s="179">
        <f>IFERROR(K12/J12,"-")</f>
        <v>0</v>
      </c>
      <c r="M12" s="176">
        <v>0</v>
      </c>
      <c r="N12" s="176">
        <v>0</v>
      </c>
      <c r="O12" s="179" t="str">
        <f>IFERROR(M12/(K12),"-")</f>
        <v>-</v>
      </c>
      <c r="P12" s="180" t="str">
        <f>IFERROR(G12/SUM(K12:K12),"-")</f>
        <v>-</v>
      </c>
      <c r="Q12" s="181">
        <v>0</v>
      </c>
      <c r="R12" s="179" t="str">
        <f>IF(K12=0,"-",Q12/K12)</f>
        <v>-</v>
      </c>
      <c r="S12" s="345"/>
      <c r="T12" s="346" t="str">
        <f>IFERROR(S12/K12,"-")</f>
        <v>-</v>
      </c>
      <c r="U12" s="346" t="str">
        <f>IFERROR(S12/Q12,"-")</f>
        <v>-</v>
      </c>
      <c r="V12" s="340">
        <f>SUM(S12:S12)-SUM(G12:G12)</f>
        <v>0</v>
      </c>
      <c r="W12" s="183" t="str">
        <f>SUM(S12:S12)/SUM(G12:G12)</f>
        <v>0</v>
      </c>
      <c r="Y12" s="184"/>
      <c r="Z12" s="185" t="str">
        <f>IF(K12=0,"",IF(Y12=0,"",(Y12/K12)))</f>
        <v/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 t="str">
        <f>IF(K12=0,"",IF(AH12=0,"",(AH12/K12)))</f>
        <v/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 t="str">
        <f>IF(K12=0,"",IF(AQ12=0,"",(AQ12/K12)))</f>
        <v/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 t="str">
        <f>IF(K12=0,"",IF(AZ12=0,"",(AZ12/K12)))</f>
        <v/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 t="str">
        <f>IF(K12=0,"",IF(BI12=0,"",(BI12/K12)))</f>
        <v/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/>
      <c r="BS12" s="216" t="str">
        <f>IF(K12=0,"",IF(BR12=0,"",(BR12/K12)))</f>
        <v/>
      </c>
      <c r="BT12" s="217"/>
      <c r="BU12" s="218" t="str">
        <f>IFERROR(BT12/BR12,"-")</f>
        <v>-</v>
      </c>
      <c r="BV12" s="219"/>
      <c r="BW12" s="220" t="str">
        <f>IFERROR(BV12/BR12,"-")</f>
        <v>-</v>
      </c>
      <c r="BX12" s="221"/>
      <c r="BY12" s="221"/>
      <c r="BZ12" s="221"/>
      <c r="CA12" s="222"/>
      <c r="CB12" s="223" t="str">
        <f>IF(K12=0,"",IF(CA12=0,"",(CA12/K12)))</f>
        <v/>
      </c>
      <c r="CC12" s="224"/>
      <c r="CD12" s="225" t="str">
        <f>IFERROR(CC12/CA12,"-")</f>
        <v>-</v>
      </c>
      <c r="CE12" s="226"/>
      <c r="CF12" s="227" t="str">
        <f>IFERROR(CE12/CA12,"-")</f>
        <v>-</v>
      </c>
      <c r="CG12" s="228"/>
      <c r="CH12" s="228"/>
      <c r="CI12" s="228"/>
      <c r="CJ12" s="229">
        <v>0</v>
      </c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171</v>
      </c>
      <c r="F15" s="251"/>
      <c r="G15" s="343">
        <f>SUM(G6:G14)</f>
        <v>2396746</v>
      </c>
      <c r="H15" s="250">
        <f>SUM(H6:H14)</f>
        <v>2800</v>
      </c>
      <c r="I15" s="250">
        <f>SUM(I6:I14)</f>
        <v>0</v>
      </c>
      <c r="J15" s="250">
        <f>SUM(J6:J14)</f>
        <v>88037</v>
      </c>
      <c r="K15" s="250">
        <f>SUM(K6:K14)</f>
        <v>750</v>
      </c>
      <c r="L15" s="252">
        <f>IFERROR(K15/J15,"-")</f>
        <v>0.0085191453593376</v>
      </c>
      <c r="M15" s="253">
        <f>SUM(M6:M14)</f>
        <v>690</v>
      </c>
      <c r="N15" s="253">
        <f>SUM(N6:N14)</f>
        <v>65</v>
      </c>
      <c r="O15" s="252">
        <f>IFERROR(M15/K15,"-")</f>
        <v>0.92</v>
      </c>
      <c r="P15" s="254">
        <f>IFERROR(G15/K15,"-")</f>
        <v>3195.6613333333</v>
      </c>
      <c r="Q15" s="255">
        <f>SUM(Q6:Q14)</f>
        <v>38</v>
      </c>
      <c r="R15" s="252">
        <f>IFERROR(Q15/K15,"-")</f>
        <v>0.050666666666667</v>
      </c>
      <c r="S15" s="343">
        <f>SUM(S6:S14)</f>
        <v>492080</v>
      </c>
      <c r="T15" s="343">
        <f>IFERROR(S15/K15,"-")</f>
        <v>656.10666666667</v>
      </c>
      <c r="U15" s="343">
        <f>IFERROR(S15/Q15,"-")</f>
        <v>12949.473684211</v>
      </c>
      <c r="V15" s="343">
        <f>S15-G15</f>
        <v>-1904666</v>
      </c>
      <c r="W15" s="256">
        <f>S15/G15</f>
        <v>0.20531170178233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雑誌</vt:lpstr>
      <vt:lpstr>WEB純広広告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