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雑誌" sheetId="2" r:id="rId5"/>
    <sheet name="アフィリエイト" sheetId="3" r:id="rId6"/>
    <sheet name="リスティング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<sst xmlns="http://schemas.openxmlformats.org/spreadsheetml/2006/main" uniqueCount="108">
  <si>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</si>
  <si>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</si>
  <si>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</si>
  <si>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</si>
  <si>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</si>
  <si>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</si>
  <si>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</si>
  <si>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</si>
  <si>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</si>
  <si>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</si>
  <si>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</si>
  <si>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</si>
  <si>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</si>
  <si>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</si>
  <si>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</si>
  <si>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</si>
  <si>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</si>
  <si>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</si>
  <si>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</si>
  <si>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</si>
  <si>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</si>
  <si>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</si>
  <si>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</si>
  <si>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雑誌</t>
  </si>
  <si>
    <t>アフィリエイト</t>
  </si>
  <si>
    <t>リスティング</t>
  </si>
  <si>
    <t>11月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</si>
  <si>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</si>
  <si>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</si>
  <si>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</si>
  <si>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</si>
  <si>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</si>
  <si>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</si>
  <si>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</si>
  <si>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●雑誌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</si>
  <si>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</si>
  <si>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</si>
  <si>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</si>
  <si>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</si>
  <si>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</si>
  <si>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</si>
  <si>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</si>
  <si>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</si>
  <si>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</si>
  <si>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</si>
  <si>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</si>
  <si>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</si>
  <si>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</si>
  <si>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</si>
  <si>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</si>
  <si>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</si>
  <si>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</si>
  <si>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</si>
  <si>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</si>
  <si>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</si>
  <si>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</si>
  <si>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</si>
  <si>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</si>
  <si>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</si>
  <si>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</si>
  <si>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</si>
  <si>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</si>
  <si>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za282</t>
  </si>
  <si>
    <t>日本ジャーナル出版</t>
  </si>
  <si>
    <t>男女募集版（高宮菜々子）</t>
  </si>
  <si>
    <t>インタビューアレンジ２P</t>
  </si>
  <si>
    <t>lp01</t>
  </si>
  <si>
    <t>週刊実話</t>
  </si>
  <si>
    <t>1C2P</t>
  </si>
  <si>
    <t>11月20日(木)</t>
  </si>
  <si>
    <t>za283</t>
  </si>
  <si>
    <t>空電</t>
  </si>
  <si>
    <t>ln_adn063</t>
  </si>
  <si>
    <t>5P男女募集(インタビュー風)版-アレンジLINE版</t>
  </si>
  <si>
    <t>line</t>
  </si>
  <si>
    <t>実話ナックルズ ウルトラ</t>
  </si>
  <si>
    <t>1C5P</t>
  </si>
  <si>
    <t>11月29日(土)</t>
  </si>
  <si>
    <t>ad946</t>
  </si>
  <si>
    <t>雑誌 TOTAL</t>
  </si>
  <si>
    <t>●アフィリエイト 広告</t>
  </si>
  <si>
    <t>UA</t>
  </si>
  <si>
    <t>AF単価</t>
  </si>
  <si>
    <t>20歳以上</t>
  </si>
  <si>
    <t>fr002</t>
  </si>
  <si>
    <t>lp07</t>
  </si>
  <si>
    <t>おまたせ出会いNavi</t>
  </si>
  <si>
    <t>11/1～11/30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</si>
  <si>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</si>
  <si>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</si>
  <si>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</si>
  <si>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</si>
  <si>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</si>
  <si>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SP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</si>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</sst>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10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0000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349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2" numFmtId="38" fillId="6" borderId="1" applyFont="1" applyNumberFormat="1" applyFill="1" applyBorder="1" applyAlignment="1">
      <alignment horizontal="right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5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2"/>
    <col min="2" max="2" width="17.5" customWidth="true" style="72"/>
    <col min="3" max="3" width="10.375" customWidth="true" style="72"/>
    <col min="4" max="4" width="13.125" customWidth="true" style="72"/>
    <col min="5" max="5" width="10.875" customWidth="true" style="72"/>
    <col min="6" max="6" width="10.875" customWidth="true" style="72"/>
    <col min="7" max="7" width="10.375" customWidth="true" style="72"/>
    <col min="8" max="8" width="9" customWidth="true" style="72"/>
    <col min="9" max="9" width="9" customWidth="true" style="72"/>
    <col min="10" max="10" width="10.375" customWidth="true" style="72"/>
    <col min="11" max="11" width="10.375" customWidth="true" style="72"/>
    <col min="12" max="12" width="10.375" customWidth="true" style="72"/>
    <col min="13" max="13" width="7.375" customWidth="true" style="72"/>
    <col min="14" max="14" width="9" customWidth="true" style="72"/>
    <col min="15" max="15" width="9" customWidth="true" style="72"/>
    <col min="16" max="16" width="6.75" customWidth="true" style="72"/>
    <col min="17" max="17" width="7.875" customWidth="true" style="72"/>
    <col min="18" max="18" width="10" customWidth="true" style="72"/>
    <col min="19" max="19" width="9" customWidth="true" style="72"/>
    <col min="20" max="20" width="9" customWidth="true" style="72"/>
    <col min="21" max="21" width="12.375" customWidth="true" style="72"/>
    <col min="22" max="22" width="9" customWidth="true" style="72"/>
    <col min="23" max="23" width="9" customWidth="true" style="72"/>
    <col min="24" max="24" width="9" customWidth="true" style="72"/>
  </cols>
  <sheetData>
    <row r="2" spans="1:24" customHeight="1" ht="13.5">
      <c r="A2" s="24"/>
      <c r="B2" s="27"/>
      <c r="C2" s="27"/>
      <c r="D2" s="75"/>
      <c r="E2" s="75"/>
      <c r="F2" s="7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4" customHeight="1" ht="14.25">
      <c r="A3" s="27" t="s">
        <v>0</v>
      </c>
      <c r="B3" s="38"/>
      <c r="C3" s="38"/>
      <c r="D3" s="55"/>
      <c r="E3" s="259" t="s">
        <v>1</v>
      </c>
      <c r="F3" s="260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5"/>
      <c r="T3" s="55"/>
      <c r="U3" s="55"/>
      <c r="V3" s="55"/>
      <c r="W3" s="55"/>
      <c r="X3" s="142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1"/>
      <c r="X4" s="142"/>
    </row>
    <row r="5" spans="1:24">
      <c r="A5" s="19"/>
      <c r="B5" s="28"/>
      <c r="C5" s="28"/>
      <c r="D5" s="329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334"/>
      <c r="S5" s="334"/>
      <c r="T5" s="334"/>
      <c r="U5" s="334"/>
      <c r="V5" s="10"/>
      <c r="W5" s="59"/>
      <c r="X5" s="142"/>
    </row>
    <row r="6" spans="1:24">
      <c r="A6" s="78"/>
      <c r="B6" s="84" t="s">
        <v>23</v>
      </c>
      <c r="C6" s="84">
        <v>4</v>
      </c>
      <c r="D6" s="330">
        <v>275000</v>
      </c>
      <c r="E6" s="79">
        <v>78</v>
      </c>
      <c r="F6" s="79">
        <v>30</v>
      </c>
      <c r="G6" s="79">
        <v>102</v>
      </c>
      <c r="H6" s="89">
        <v>11</v>
      </c>
      <c r="I6" s="90">
        <v>0</v>
      </c>
      <c r="J6" s="143">
        <f>H6+I6</f>
        <v>11</v>
      </c>
      <c r="K6" s="80">
        <f>IFERROR(J6/G6,"-")</f>
        <v>0.1078431372549</v>
      </c>
      <c r="L6" s="79">
        <v>8</v>
      </c>
      <c r="M6" s="79">
        <v>1</v>
      </c>
      <c r="N6" s="80">
        <f>IFERROR(L6/J6,"-")</f>
        <v>0.72727272727273</v>
      </c>
      <c r="O6" s="81">
        <f>IFERROR(D6/J6,"-")</f>
        <v>25000</v>
      </c>
      <c r="P6" s="82">
        <v>0</v>
      </c>
      <c r="Q6" s="80">
        <f>IFERROR(P6/J6,"-")</f>
        <v>0</v>
      </c>
      <c r="R6" s="335">
        <v>0</v>
      </c>
      <c r="S6" s="336">
        <f>IFERROR(R6/J6,"-")</f>
        <v>0</v>
      </c>
      <c r="T6" s="336" t="str">
        <f>IFERROR(R6/P6,"-")</f>
        <v>-</v>
      </c>
      <c r="U6" s="330">
        <f>IFERROR(R6-D6,"-")</f>
        <v>-275000</v>
      </c>
      <c r="V6" s="83">
        <f>R6/D6</f>
        <v>0</v>
      </c>
      <c r="W6" s="77"/>
      <c r="X6" s="142"/>
    </row>
    <row r="7" spans="1:24">
      <c r="A7" s="78"/>
      <c r="B7" s="84" t="s">
        <v>24</v>
      </c>
      <c r="C7" s="84">
        <v>2</v>
      </c>
      <c r="D7" s="330">
        <v>0</v>
      </c>
      <c r="E7" s="79">
        <v>0</v>
      </c>
      <c r="F7" s="79">
        <v>0</v>
      </c>
      <c r="G7" s="79">
        <v>0</v>
      </c>
      <c r="H7" s="89">
        <v>0</v>
      </c>
      <c r="I7" s="90">
        <v>0</v>
      </c>
      <c r="J7" s="143">
        <f>H7+I7</f>
        <v>0</v>
      </c>
      <c r="K7" s="80" t="str">
        <f>IFERROR(J7/G7,"-")</f>
        <v>-</v>
      </c>
      <c r="L7" s="79">
        <v>0</v>
      </c>
      <c r="M7" s="79">
        <v>0</v>
      </c>
      <c r="N7" s="80" t="str">
        <f>IFERROR(L7/J7,"-")</f>
        <v>-</v>
      </c>
      <c r="O7" s="81" t="str">
        <f>IFERROR(D7/J7,"-")</f>
        <v>-</v>
      </c>
      <c r="P7" s="82">
        <v>0</v>
      </c>
      <c r="Q7" s="80" t="str">
        <f>IFERROR(P7/J7,"-")</f>
        <v>-</v>
      </c>
      <c r="R7" s="335">
        <v>0</v>
      </c>
      <c r="S7" s="336" t="str">
        <f>IFERROR(R7/J7,"-")</f>
        <v>-</v>
      </c>
      <c r="T7" s="336" t="str">
        <f>IFERROR(R7/P7,"-")</f>
        <v>-</v>
      </c>
      <c r="U7" s="330">
        <f>IFERROR(R7-D7,"-")</f>
        <v>0</v>
      </c>
      <c r="V7" s="83" t="str">
        <f>R7/D7</f>
        <v>0</v>
      </c>
      <c r="W7" s="77"/>
      <c r="X7" s="142"/>
    </row>
    <row r="8" spans="1:24">
      <c r="A8" s="78"/>
      <c r="B8" s="84" t="s">
        <v>25</v>
      </c>
      <c r="C8" s="84">
        <v>7</v>
      </c>
      <c r="D8" s="330">
        <v>9088311</v>
      </c>
      <c r="E8" s="79">
        <v>9964</v>
      </c>
      <c r="F8" s="79">
        <v>0</v>
      </c>
      <c r="G8" s="79">
        <v>314601</v>
      </c>
      <c r="H8" s="89">
        <v>3010</v>
      </c>
      <c r="I8" s="90">
        <v>75</v>
      </c>
      <c r="J8" s="143">
        <f>H8+I8</f>
        <v>3085</v>
      </c>
      <c r="K8" s="80">
        <f>IFERROR(J8/G8,"-")</f>
        <v>0.0098060718179535</v>
      </c>
      <c r="L8" s="79">
        <v>475</v>
      </c>
      <c r="M8" s="79">
        <v>643</v>
      </c>
      <c r="N8" s="80">
        <f>IFERROR(L8/J8,"-")</f>
        <v>0.15397082658023</v>
      </c>
      <c r="O8" s="81">
        <f>IFERROR(D8/J8,"-")</f>
        <v>2945.9679092382</v>
      </c>
      <c r="P8" s="82">
        <v>263</v>
      </c>
      <c r="Q8" s="80">
        <f>IFERROR(P8/J8,"-")</f>
        <v>0.085251215559157</v>
      </c>
      <c r="R8" s="335">
        <v>8240150</v>
      </c>
      <c r="S8" s="336">
        <f>IFERROR(R8/J8,"-")</f>
        <v>2671.0372771475</v>
      </c>
      <c r="T8" s="336">
        <f>IFERROR(R8/P8,"-")</f>
        <v>31331.368821293</v>
      </c>
      <c r="U8" s="330">
        <f>IFERROR(R8-D8,"-")</f>
        <v>-848161</v>
      </c>
      <c r="V8" s="83">
        <f>R8/D8</f>
        <v>0.9066756188251</v>
      </c>
      <c r="W8" s="77"/>
      <c r="X8" s="142"/>
    </row>
    <row r="9" spans="1:24">
      <c r="A9" s="30"/>
      <c r="B9" s="85"/>
      <c r="C9" s="85"/>
      <c r="D9" s="331"/>
      <c r="E9" s="34"/>
      <c r="F9" s="34"/>
      <c r="G9" s="31"/>
      <c r="H9" s="31"/>
      <c r="I9" s="31"/>
      <c r="J9" s="31"/>
      <c r="K9" s="33"/>
      <c r="L9" s="33"/>
      <c r="M9" s="31"/>
      <c r="N9" s="33"/>
      <c r="O9" s="25"/>
      <c r="P9" s="25"/>
      <c r="Q9" s="25"/>
      <c r="R9" s="337"/>
      <c r="S9" s="337"/>
      <c r="T9" s="337"/>
      <c r="U9" s="337"/>
      <c r="V9" s="33"/>
      <c r="W9" s="59"/>
      <c r="X9" s="142"/>
    </row>
    <row r="10" spans="1:24">
      <c r="A10" s="30"/>
      <c r="B10" s="37"/>
      <c r="C10" s="37"/>
      <c r="D10" s="332"/>
      <c r="E10" s="34"/>
      <c r="F10" s="34"/>
      <c r="G10" s="31"/>
      <c r="H10" s="31"/>
      <c r="I10" s="31"/>
      <c r="J10" s="31"/>
      <c r="K10" s="33"/>
      <c r="L10" s="33"/>
      <c r="M10" s="31"/>
      <c r="N10" s="33"/>
      <c r="O10" s="25"/>
      <c r="P10" s="25"/>
      <c r="Q10" s="25"/>
      <c r="R10" s="337"/>
      <c r="S10" s="337"/>
      <c r="T10" s="337"/>
      <c r="U10" s="337"/>
      <c r="V10" s="33"/>
      <c r="W10" s="59"/>
      <c r="X10" s="142"/>
    </row>
    <row r="11" spans="1:24">
      <c r="A11" s="19"/>
      <c r="B11" s="41"/>
      <c r="C11" s="41"/>
      <c r="D11" s="333">
        <f>SUM(D6:D9)</f>
        <v>9363311</v>
      </c>
      <c r="E11" s="41">
        <f>SUM(E6:E9)</f>
        <v>10042</v>
      </c>
      <c r="F11" s="41">
        <f>SUM(F6:F9)</f>
        <v>30</v>
      </c>
      <c r="G11" s="41">
        <f>SUM(G6:G9)</f>
        <v>314703</v>
      </c>
      <c r="H11" s="41">
        <f>SUM(H6:H9)</f>
        <v>3021</v>
      </c>
      <c r="I11" s="41">
        <f>SUM(I6:I9)</f>
        <v>75</v>
      </c>
      <c r="J11" s="41">
        <f>SUM(J6:J9)</f>
        <v>3096</v>
      </c>
      <c r="K11" s="42">
        <f>IFERROR(J11/G11,"-")</f>
        <v>0.0098378471129922</v>
      </c>
      <c r="L11" s="76">
        <f>SUM(L6:L9)</f>
        <v>483</v>
      </c>
      <c r="M11" s="76">
        <f>SUM(M6:M9)</f>
        <v>644</v>
      </c>
      <c r="N11" s="42">
        <f>IFERROR(L11/J11,"-")</f>
        <v>0.15600775193798</v>
      </c>
      <c r="O11" s="43">
        <f>IFERROR(D11/J11,"-")</f>
        <v>3024.3252583979</v>
      </c>
      <c r="P11" s="44">
        <f>SUM(P6:P9)</f>
        <v>263</v>
      </c>
      <c r="Q11" s="42">
        <f>IFERROR(P11/J11,"-")</f>
        <v>0.084948320413437</v>
      </c>
      <c r="R11" s="333">
        <f>SUM(R6:R9)</f>
        <v>8240150</v>
      </c>
      <c r="S11" s="333">
        <f>IFERROR(R11/J11,"-")</f>
        <v>2661.5471576227</v>
      </c>
      <c r="T11" s="333">
        <f>IFERROR(R11/P11,"-")</f>
        <v>31331.368821293</v>
      </c>
      <c r="U11" s="333">
        <f>SUM(U6:U9)</f>
        <v>-1123161</v>
      </c>
      <c r="V11" s="45">
        <f>IFERROR(R11/D11,"-")</f>
        <v>0.88004659890075</v>
      </c>
      <c r="W11" s="58"/>
      <c r="X11" s="142"/>
    </row>
    <row r="12" spans="1:24">
      <c r="X12" s="142"/>
    </row>
    <row r="13" spans="1:24">
      <c r="X13" s="142"/>
    </row>
    <row r="14" spans="1:24">
      <c r="X14" s="142"/>
    </row>
    <row r="15" spans="1:24">
      <c r="X15" s="1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2"/>
  <sheetViews>
    <sheetView tabSelected="0" workbookViewId="0" zoomScale="85" zoomScaleNormal="85" showGridLines="true" showRowColHeaders="1">
      <pane xSplit="2" topLeftCell="H1" activePane="topRight" state="frozen"/>
      <selection pane="topRight" activeCell="H1" sqref="H1"/>
    </sheetView>
  </sheetViews>
  <sheetFormatPr defaultRowHeight="14.4" outlineLevelRow="0" outlineLevelCol="0"/>
  <cols>
    <col min="1" max="1" width="4.375" customWidth="true" style="72"/>
    <col min="2" max="2" width="7.25" customWidth="true" style="72"/>
    <col min="3" max="3" width="7" customWidth="true" style="72"/>
    <col min="4" max="4" width="30.625" customWidth="true" style="72"/>
    <col min="5" max="5" width="30.625" customWidth="true" style="72"/>
    <col min="6" max="6" width="8.25" customWidth="true" style="72"/>
    <col min="7" max="7" width="33.5" customWidth="true" style="72"/>
    <col min="8" max="8" width="14.375" customWidth="true" style="72"/>
    <col min="9" max="9" width="12.25" customWidth="true" style="72"/>
    <col min="10" max="10" width="10.875" customWidth="true" style="72"/>
    <col min="11" max="11" width="10.875" customWidth="true" style="72"/>
    <col min="12" max="12" width="10.875" customWidth="true" style="72"/>
    <col min="13" max="13" width="10.375" customWidth="true" style="72"/>
    <col min="14" max="14" width="9" customWidth="true" style="72"/>
    <col min="15" max="15" width="9" customWidth="true" style="72"/>
    <col min="16" max="16" width="10.375" customWidth="true" style="72"/>
    <col min="17" max="17" width="10.375" customWidth="true" style="72"/>
    <col min="18" max="18" width="10.375" customWidth="true" style="72"/>
    <col min="19" max="19" width="7.375" customWidth="true" style="72"/>
    <col min="20" max="20" width="9" customWidth="true" style="72"/>
    <col min="21" max="21" width="9" customWidth="true" style="72"/>
    <col min="22" max="22" width="6.75" customWidth="true" style="72"/>
    <col min="23" max="23" width="7.875" customWidth="true" style="72"/>
    <col min="24" max="24" width="10" customWidth="true" style="72"/>
    <col min="25" max="25" width="9" customWidth="true" style="72"/>
    <col min="26" max="26" width="9" customWidth="true" style="72"/>
    <col min="27" max="27" width="12.375" customWidth="true" style="72"/>
    <col min="28" max="28" width="9" customWidth="true" style="72"/>
    <col min="29" max="29" width="9" customWidth="true" style="54"/>
    <col min="30" max="30" width="9" customWidth="true" style="72"/>
    <col min="31" max="31" width="9" customWidth="true" style="72"/>
    <col min="32" max="32" width="9" customWidth="true" style="72"/>
    <col min="33" max="33" width="9" customWidth="true" style="72"/>
    <col min="34" max="34" width="9" customWidth="true" style="72"/>
    <col min="35" max="35" width="9" customWidth="true" style="72"/>
    <col min="36" max="36" width="9" customWidth="true" style="72"/>
    <col min="37" max="37" width="9" customWidth="true" style="72"/>
    <col min="38" max="38" width="9" customWidth="true" style="72"/>
    <col min="39" max="39" width="9" customWidth="true" style="72"/>
    <col min="40" max="40" width="9" customWidth="true" style="72"/>
    <col min="41" max="41" width="9" customWidth="true" style="72"/>
    <col min="42" max="42" width="9" customWidth="true" style="72"/>
    <col min="43" max="43" width="9" customWidth="true" style="72"/>
    <col min="44" max="44" width="9" customWidth="true" style="72"/>
    <col min="45" max="45" width="9" customWidth="true" style="72"/>
    <col min="46" max="46" width="9" customWidth="true" style="72"/>
    <col min="47" max="47" width="9" customWidth="true" style="72"/>
    <col min="48" max="48" width="9" customWidth="true" style="72"/>
    <col min="49" max="49" width="9" customWidth="true" style="72"/>
    <col min="50" max="50" width="9" customWidth="true" style="72"/>
    <col min="51" max="51" width="9" customWidth="true" style="72"/>
    <col min="52" max="52" width="9" customWidth="true" style="72"/>
    <col min="53" max="53" width="9" customWidth="true" style="72"/>
    <col min="54" max="54" width="9" customWidth="true" style="72"/>
    <col min="55" max="55" width="9" customWidth="true" style="72"/>
    <col min="56" max="56" width="9" customWidth="true" style="72"/>
    <col min="57" max="57" width="9" customWidth="true" style="72"/>
    <col min="58" max="58" width="9" customWidth="true" style="72"/>
    <col min="59" max="59" width="9" customWidth="true" style="72"/>
    <col min="60" max="60" width="9" customWidth="true" style="72"/>
    <col min="61" max="61" width="9" customWidth="true" style="72"/>
    <col min="62" max="62" width="9" customWidth="true" style="72"/>
    <col min="63" max="63" width="9" customWidth="true" style="72"/>
    <col min="64" max="64" width="9" customWidth="true" style="72"/>
    <col min="65" max="65" width="9" customWidth="true" style="72"/>
    <col min="66" max="66" width="9" customWidth="true" style="72"/>
    <col min="67" max="67" width="9" customWidth="true" style="72"/>
    <col min="68" max="68" width="9" customWidth="true" style="72"/>
    <col min="69" max="69" width="9" customWidth="true" style="72"/>
    <col min="70" max="70" width="9" customWidth="true" style="72"/>
    <col min="71" max="71" width="9" customWidth="true" style="72"/>
    <col min="72" max="72" width="9" customWidth="true" style="72"/>
    <col min="73" max="73" width="9" customWidth="true" style="72"/>
    <col min="74" max="74" width="9" customWidth="true" style="72"/>
    <col min="75" max="75" width="9" customWidth="true" style="72"/>
    <col min="76" max="76" width="9" customWidth="true" style="72"/>
    <col min="77" max="77" width="9" customWidth="true" style="72"/>
    <col min="78" max="78" width="9" customWidth="true" style="72"/>
    <col min="79" max="79" width="9" customWidth="true" style="72"/>
    <col min="80" max="80" width="9" customWidth="true" style="72"/>
    <col min="81" max="81" width="9" customWidth="true" style="72"/>
    <col min="82" max="82" width="9" customWidth="true" style="72"/>
    <col min="83" max="83" width="9" customWidth="true" style="72"/>
    <col min="84" max="84" width="9" customWidth="true" style="72"/>
    <col min="85" max="85" width="9" customWidth="true" style="72"/>
    <col min="86" max="86" width="9" customWidth="true" style="72"/>
    <col min="87" max="87" width="9" customWidth="true" style="72"/>
    <col min="88" max="88" width="9" customWidth="true" style="72"/>
    <col min="89" max="89" width="9" customWidth="true" style="72"/>
    <col min="90" max="90" width="9" customWidth="true" style="72"/>
    <col min="91" max="91" width="9" customWidth="true" style="72"/>
    <col min="92" max="92" width="9" customWidth="true" style="72"/>
    <col min="93" max="93" width="9" customWidth="true" style="72"/>
    <col min="94" max="94" width="9" customWidth="true" style="72"/>
    <col min="95" max="95" width="9" customWidth="true" style="72"/>
    <col min="96" max="96" width="9" customWidth="true" style="72"/>
    <col min="97" max="97" width="9" customWidth="true" style="72"/>
    <col min="98" max="98" width="9" customWidth="true" style="72"/>
  </cols>
  <sheetData>
    <row r="2" spans="1:98" customHeight="1" ht="13.5">
      <c r="A2" s="24" t="s">
        <v>26</v>
      </c>
      <c r="B2" s="27" t="s">
        <v>27</v>
      </c>
      <c r="C2" s="1"/>
      <c r="G2" s="74"/>
      <c r="H2" s="74"/>
      <c r="I2" s="74"/>
      <c r="J2" s="75"/>
      <c r="K2" s="75"/>
      <c r="L2" s="75" t="s">
        <v>28</v>
      </c>
      <c r="M2" s="1"/>
      <c r="N2" s="1"/>
      <c r="O2" s="12" t="s">
        <v>29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5"/>
      <c r="AD2" s="270" t="s">
        <v>30</v>
      </c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1" t="s">
        <v>31</v>
      </c>
      <c r="CP2" s="273" t="s">
        <v>32</v>
      </c>
      <c r="CQ2" s="261" t="s">
        <v>33</v>
      </c>
      <c r="CR2" s="262"/>
      <c r="CS2" s="263"/>
    </row>
    <row r="3" spans="1:98" customHeight="1" ht="14.25">
      <c r="A3" s="11" t="s">
        <v>34</v>
      </c>
      <c r="B3" s="38"/>
      <c r="C3" s="18"/>
      <c r="D3" s="18"/>
      <c r="E3" s="18"/>
      <c r="F3" s="18"/>
      <c r="G3" s="71"/>
      <c r="H3" s="71"/>
      <c r="I3" s="1"/>
      <c r="J3" s="1"/>
      <c r="K3" s="259" t="s">
        <v>1</v>
      </c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5"/>
      <c r="AD3" s="264" t="s">
        <v>35</v>
      </c>
      <c r="AE3" s="265"/>
      <c r="AF3" s="265"/>
      <c r="AG3" s="265"/>
      <c r="AH3" s="265"/>
      <c r="AI3" s="265"/>
      <c r="AJ3" s="265"/>
      <c r="AK3" s="265"/>
      <c r="AL3" s="265"/>
      <c r="AM3" s="276" t="s">
        <v>36</v>
      </c>
      <c r="AN3" s="277"/>
      <c r="AO3" s="277"/>
      <c r="AP3" s="277"/>
      <c r="AQ3" s="277"/>
      <c r="AR3" s="277"/>
      <c r="AS3" s="277"/>
      <c r="AT3" s="277"/>
      <c r="AU3" s="278"/>
      <c r="AV3" s="279" t="s">
        <v>37</v>
      </c>
      <c r="AW3" s="280"/>
      <c r="AX3" s="280"/>
      <c r="AY3" s="280"/>
      <c r="AZ3" s="280"/>
      <c r="BA3" s="280"/>
      <c r="BB3" s="280"/>
      <c r="BC3" s="280"/>
      <c r="BD3" s="281"/>
      <c r="BE3" s="282" t="s">
        <v>38</v>
      </c>
      <c r="BF3" s="283"/>
      <c r="BG3" s="283"/>
      <c r="BH3" s="283"/>
      <c r="BI3" s="283"/>
      <c r="BJ3" s="283"/>
      <c r="BK3" s="283"/>
      <c r="BL3" s="283"/>
      <c r="BM3" s="284"/>
      <c r="BN3" s="285" t="s">
        <v>39</v>
      </c>
      <c r="BO3" s="286"/>
      <c r="BP3" s="286"/>
      <c r="BQ3" s="286"/>
      <c r="BR3" s="286"/>
      <c r="BS3" s="286"/>
      <c r="BT3" s="286"/>
      <c r="BU3" s="286"/>
      <c r="BV3" s="287"/>
      <c r="BW3" s="288" t="s">
        <v>40</v>
      </c>
      <c r="BX3" s="289"/>
      <c r="BY3" s="289"/>
      <c r="BZ3" s="289"/>
      <c r="CA3" s="289"/>
      <c r="CB3" s="289"/>
      <c r="CC3" s="289"/>
      <c r="CD3" s="289"/>
      <c r="CE3" s="290"/>
      <c r="CF3" s="291" t="s">
        <v>41</v>
      </c>
      <c r="CG3" s="292"/>
      <c r="CH3" s="292"/>
      <c r="CI3" s="292"/>
      <c r="CJ3" s="292"/>
      <c r="CK3" s="292"/>
      <c r="CL3" s="292"/>
      <c r="CM3" s="292"/>
      <c r="CN3" s="293"/>
      <c r="CO3" s="271"/>
      <c r="CP3" s="274"/>
      <c r="CQ3" s="266" t="s">
        <v>42</v>
      </c>
      <c r="CR3" s="267"/>
      <c r="CS3" s="268" t="s">
        <v>43</v>
      </c>
    </row>
    <row r="4" spans="1:98">
      <c r="A4" s="26"/>
      <c r="B4" s="5" t="s">
        <v>44</v>
      </c>
      <c r="C4" s="5" t="s">
        <v>45</v>
      </c>
      <c r="D4" s="5" t="s">
        <v>46</v>
      </c>
      <c r="E4" s="5" t="s">
        <v>47</v>
      </c>
      <c r="F4" s="20" t="s">
        <v>48</v>
      </c>
      <c r="G4" s="5" t="s">
        <v>49</v>
      </c>
      <c r="H4" s="14" t="s">
        <v>50</v>
      </c>
      <c r="I4" s="14" t="s">
        <v>51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6"/>
      <c r="AD4" s="46" t="s">
        <v>52</v>
      </c>
      <c r="AE4" s="46" t="s">
        <v>53</v>
      </c>
      <c r="AF4" s="46" t="s">
        <v>54</v>
      </c>
      <c r="AG4" s="46" t="s">
        <v>17</v>
      </c>
      <c r="AH4" s="46" t="s">
        <v>55</v>
      </c>
      <c r="AI4" s="46" t="s">
        <v>56</v>
      </c>
      <c r="AJ4" s="46" t="s">
        <v>57</v>
      </c>
      <c r="AK4" s="46" t="s">
        <v>58</v>
      </c>
      <c r="AL4" s="46" t="s">
        <v>59</v>
      </c>
      <c r="AM4" s="47" t="s">
        <v>52</v>
      </c>
      <c r="AN4" s="47" t="s">
        <v>53</v>
      </c>
      <c r="AO4" s="47" t="s">
        <v>54</v>
      </c>
      <c r="AP4" s="47" t="s">
        <v>17</v>
      </c>
      <c r="AQ4" s="47" t="s">
        <v>55</v>
      </c>
      <c r="AR4" s="47" t="s">
        <v>56</v>
      </c>
      <c r="AS4" s="47" t="s">
        <v>57</v>
      </c>
      <c r="AT4" s="47" t="s">
        <v>58</v>
      </c>
      <c r="AU4" s="47" t="s">
        <v>59</v>
      </c>
      <c r="AV4" s="48" t="s">
        <v>52</v>
      </c>
      <c r="AW4" s="48" t="s">
        <v>53</v>
      </c>
      <c r="AX4" s="48" t="s">
        <v>54</v>
      </c>
      <c r="AY4" s="48" t="s">
        <v>17</v>
      </c>
      <c r="AZ4" s="48" t="s">
        <v>55</v>
      </c>
      <c r="BA4" s="48" t="s">
        <v>56</v>
      </c>
      <c r="BB4" s="48" t="s">
        <v>57</v>
      </c>
      <c r="BC4" s="48" t="s">
        <v>58</v>
      </c>
      <c r="BD4" s="48" t="s">
        <v>59</v>
      </c>
      <c r="BE4" s="49" t="s">
        <v>52</v>
      </c>
      <c r="BF4" s="49" t="s">
        <v>53</v>
      </c>
      <c r="BG4" s="49" t="s">
        <v>54</v>
      </c>
      <c r="BH4" s="49" t="s">
        <v>17</v>
      </c>
      <c r="BI4" s="49" t="s">
        <v>55</v>
      </c>
      <c r="BJ4" s="49" t="s">
        <v>56</v>
      </c>
      <c r="BK4" s="49" t="s">
        <v>57</v>
      </c>
      <c r="BL4" s="49" t="s">
        <v>58</v>
      </c>
      <c r="BM4" s="49" t="s">
        <v>59</v>
      </c>
      <c r="BN4" s="116" t="s">
        <v>52</v>
      </c>
      <c r="BO4" s="116" t="s">
        <v>53</v>
      </c>
      <c r="BP4" s="116" t="s">
        <v>54</v>
      </c>
      <c r="BQ4" s="116" t="s">
        <v>17</v>
      </c>
      <c r="BR4" s="116" t="s">
        <v>55</v>
      </c>
      <c r="BS4" s="116" t="s">
        <v>56</v>
      </c>
      <c r="BT4" s="116" t="s">
        <v>57</v>
      </c>
      <c r="BU4" s="116" t="s">
        <v>58</v>
      </c>
      <c r="BV4" s="116" t="s">
        <v>59</v>
      </c>
      <c r="BW4" s="50" t="s">
        <v>52</v>
      </c>
      <c r="BX4" s="50" t="s">
        <v>53</v>
      </c>
      <c r="BY4" s="50" t="s">
        <v>54</v>
      </c>
      <c r="BZ4" s="50" t="s">
        <v>17</v>
      </c>
      <c r="CA4" s="50" t="s">
        <v>55</v>
      </c>
      <c r="CB4" s="50" t="s">
        <v>56</v>
      </c>
      <c r="CC4" s="50" t="s">
        <v>57</v>
      </c>
      <c r="CD4" s="50" t="s">
        <v>58</v>
      </c>
      <c r="CE4" s="50" t="s">
        <v>59</v>
      </c>
      <c r="CF4" s="51" t="s">
        <v>52</v>
      </c>
      <c r="CG4" s="51" t="s">
        <v>53</v>
      </c>
      <c r="CH4" s="51" t="s">
        <v>54</v>
      </c>
      <c r="CI4" s="51" t="s">
        <v>17</v>
      </c>
      <c r="CJ4" s="51" t="s">
        <v>55</v>
      </c>
      <c r="CK4" s="51" t="s">
        <v>56</v>
      </c>
      <c r="CL4" s="51" t="s">
        <v>57</v>
      </c>
      <c r="CM4" s="51" t="s">
        <v>58</v>
      </c>
      <c r="CN4" s="51" t="s">
        <v>59</v>
      </c>
      <c r="CO4" s="272"/>
      <c r="CP4" s="275"/>
      <c r="CQ4" s="52" t="s">
        <v>60</v>
      </c>
      <c r="CR4" s="52" t="s">
        <v>61</v>
      </c>
      <c r="CS4" s="269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329"/>
      <c r="K5" s="29"/>
      <c r="L5" s="4"/>
      <c r="M5" s="4"/>
      <c r="N5" s="8"/>
      <c r="O5" s="8"/>
      <c r="P5" s="8"/>
      <c r="Q5" s="9"/>
      <c r="R5" s="9"/>
      <c r="S5" s="8"/>
      <c r="T5" s="9"/>
      <c r="U5" s="334"/>
      <c r="V5" s="2"/>
      <c r="W5" s="2"/>
      <c r="X5" s="334"/>
      <c r="Y5" s="334"/>
      <c r="Z5" s="334"/>
      <c r="AA5" s="334"/>
      <c r="AB5" s="10"/>
      <c r="AC5" s="57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pans="1:98">
      <c r="A6" s="78">
        <f>AB6</f>
        <v>0</v>
      </c>
      <c r="B6" s="347" t="s">
        <v>62</v>
      </c>
      <c r="C6" s="347" t="s">
        <v>63</v>
      </c>
      <c r="D6" s="347" t="s">
        <v>64</v>
      </c>
      <c r="E6" s="347" t="s">
        <v>65</v>
      </c>
      <c r="F6" s="347" t="s">
        <v>66</v>
      </c>
      <c r="G6" s="88" t="s">
        <v>67</v>
      </c>
      <c r="H6" s="88" t="s">
        <v>68</v>
      </c>
      <c r="I6" s="88" t="s">
        <v>69</v>
      </c>
      <c r="J6" s="330">
        <v>200000</v>
      </c>
      <c r="K6" s="79">
        <v>31</v>
      </c>
      <c r="L6" s="79">
        <v>0</v>
      </c>
      <c r="M6" s="79">
        <v>77</v>
      </c>
      <c r="N6" s="89">
        <v>5</v>
      </c>
      <c r="O6" s="90">
        <v>0</v>
      </c>
      <c r="P6" s="91">
        <f>N6+O6</f>
        <v>5</v>
      </c>
      <c r="Q6" s="80">
        <f>IFERROR(P6/M6,"-")</f>
        <v>0.064935064935065</v>
      </c>
      <c r="R6" s="79">
        <v>2</v>
      </c>
      <c r="S6" s="79">
        <v>1</v>
      </c>
      <c r="T6" s="80">
        <f>IFERROR(R6/(P6),"-")</f>
        <v>0.4</v>
      </c>
      <c r="U6" s="336">
        <f>IFERROR(J6/SUM(N6:O7),"-")</f>
        <v>28571.428571429</v>
      </c>
      <c r="V6" s="82">
        <v>0</v>
      </c>
      <c r="W6" s="80">
        <f>IF(P6=0,"-",V6/P6)</f>
        <v>0</v>
      </c>
      <c r="X6" s="335">
        <v>0</v>
      </c>
      <c r="Y6" s="336">
        <f>IFERROR(X6/P6,"-")</f>
        <v>0</v>
      </c>
      <c r="Z6" s="336" t="str">
        <f>IFERROR(X6/V6,"-")</f>
        <v>-</v>
      </c>
      <c r="AA6" s="330">
        <f>SUM(X6:X7)-SUM(J6:J7)</f>
        <v>-200000</v>
      </c>
      <c r="AB6" s="83">
        <f>SUM(X6:X7)/SUM(J6:J7)</f>
        <v>0</v>
      </c>
      <c r="AC6" s="77"/>
      <c r="AD6" s="92"/>
      <c r="AE6" s="93">
        <f>IF(P6=0,"",IF(AD6=0,"",(AD6/P6)))</f>
        <v>0</v>
      </c>
      <c r="AF6" s="92"/>
      <c r="AG6" s="94" t="str">
        <f>IFERROR(AF6/AD6,"-")</f>
        <v>-</v>
      </c>
      <c r="AH6" s="95"/>
      <c r="AI6" s="96" t="str">
        <f>IFERROR(AH6/AD6,"-")</f>
        <v>-</v>
      </c>
      <c r="AJ6" s="97"/>
      <c r="AK6" s="97"/>
      <c r="AL6" s="97"/>
      <c r="AM6" s="98"/>
      <c r="AN6" s="99">
        <f>IF(P6=0,"",IF(AM6=0,"",(AM6/P6)))</f>
        <v>0</v>
      </c>
      <c r="AO6" s="98"/>
      <c r="AP6" s="100" t="str">
        <f>IFERROR(AO6/AM6,"-")</f>
        <v>-</v>
      </c>
      <c r="AQ6" s="101"/>
      <c r="AR6" s="102" t="str">
        <f>IFERROR(AQ6/AM6,"-")</f>
        <v>-</v>
      </c>
      <c r="AS6" s="103"/>
      <c r="AT6" s="103"/>
      <c r="AU6" s="103"/>
      <c r="AV6" s="104"/>
      <c r="AW6" s="105">
        <f>IF(P6=0,"",IF(AV6=0,"",(AV6/P6)))</f>
        <v>0</v>
      </c>
      <c r="AX6" s="104"/>
      <c r="AY6" s="106" t="str">
        <f>IFERROR(AX6/AV6,"-")</f>
        <v>-</v>
      </c>
      <c r="AZ6" s="107"/>
      <c r="BA6" s="108" t="str">
        <f>IFERROR(AZ6/AV6,"-")</f>
        <v>-</v>
      </c>
      <c r="BB6" s="109"/>
      <c r="BC6" s="109"/>
      <c r="BD6" s="109"/>
      <c r="BE6" s="110"/>
      <c r="BF6" s="111">
        <f>IF(P6=0,"",IF(BE6=0,"",(BE6/P6)))</f>
        <v>0</v>
      </c>
      <c r="BG6" s="110"/>
      <c r="BH6" s="112" t="str">
        <f>IFERROR(BG6/BE6,"-")</f>
        <v>-</v>
      </c>
      <c r="BI6" s="113"/>
      <c r="BJ6" s="114" t="str">
        <f>IFERROR(BI6/BE6,"-")</f>
        <v>-</v>
      </c>
      <c r="BK6" s="115"/>
      <c r="BL6" s="115"/>
      <c r="BM6" s="115"/>
      <c r="BN6" s="117">
        <v>3</v>
      </c>
      <c r="BO6" s="118">
        <f>IF(P6=0,"",IF(BN6=0,"",(BN6/P6)))</f>
        <v>0.6</v>
      </c>
      <c r="BP6" s="119"/>
      <c r="BQ6" s="120">
        <f>IFERROR(BP6/BN6,"-")</f>
        <v>0</v>
      </c>
      <c r="BR6" s="121"/>
      <c r="BS6" s="122">
        <f>IFERROR(BR6/BN6,"-")</f>
        <v>0</v>
      </c>
      <c r="BT6" s="123"/>
      <c r="BU6" s="123"/>
      <c r="BV6" s="123"/>
      <c r="BW6" s="124">
        <v>2</v>
      </c>
      <c r="BX6" s="125">
        <f>IF(P6=0,"",IF(BW6=0,"",(BW6/P6)))</f>
        <v>0.4</v>
      </c>
      <c r="BY6" s="126"/>
      <c r="BZ6" s="127">
        <f>IFERROR(BY6/BW6,"-")</f>
        <v>0</v>
      </c>
      <c r="CA6" s="128"/>
      <c r="CB6" s="129">
        <f>IFERROR(CA6/BW6,"-")</f>
        <v>0</v>
      </c>
      <c r="CC6" s="130"/>
      <c r="CD6" s="130"/>
      <c r="CE6" s="130"/>
      <c r="CF6" s="131"/>
      <c r="CG6" s="132">
        <f>IF(P6=0,"",IF(CF6=0,"",(CF6/P6)))</f>
        <v>0</v>
      </c>
      <c r="CH6" s="133"/>
      <c r="CI6" s="134" t="str">
        <f>IFERROR(CH6/CF6,"-")</f>
        <v>-</v>
      </c>
      <c r="CJ6" s="135"/>
      <c r="CK6" s="136" t="str">
        <f>IFERROR(CJ6/CF6,"-")</f>
        <v>-</v>
      </c>
      <c r="CL6" s="137"/>
      <c r="CM6" s="137"/>
      <c r="CN6" s="137"/>
      <c r="CO6" s="138">
        <v>0</v>
      </c>
      <c r="CP6" s="139">
        <v>0</v>
      </c>
      <c r="CQ6" s="139"/>
      <c r="CR6" s="139"/>
      <c r="CS6" s="140" t="str">
        <f>IF(AND(CQ6=0,CR6=0),"",IF(AND(CQ6&lt;=100000,CR6&lt;=100000),"",IF(CQ6/CP6&gt;0.7,"男高",IF(CR6/CP6&gt;0.7,"女高",""))))</f>
        <v/>
      </c>
    </row>
    <row r="7" spans="1:98">
      <c r="A7" s="78"/>
      <c r="B7" s="347" t="s">
        <v>70</v>
      </c>
      <c r="C7" s="347"/>
      <c r="D7" s="347"/>
      <c r="E7" s="347"/>
      <c r="F7" s="347" t="s">
        <v>71</v>
      </c>
      <c r="G7" s="88"/>
      <c r="H7" s="88"/>
      <c r="I7" s="88"/>
      <c r="J7" s="330"/>
      <c r="K7" s="79">
        <v>36</v>
      </c>
      <c r="L7" s="79">
        <v>22</v>
      </c>
      <c r="M7" s="79">
        <v>19</v>
      </c>
      <c r="N7" s="89">
        <v>2</v>
      </c>
      <c r="O7" s="90">
        <v>0</v>
      </c>
      <c r="P7" s="91">
        <f>N7+O7</f>
        <v>2</v>
      </c>
      <c r="Q7" s="80">
        <f>IFERROR(P7/M7,"-")</f>
        <v>0.10526315789474</v>
      </c>
      <c r="R7" s="79">
        <v>2</v>
      </c>
      <c r="S7" s="79">
        <v>0</v>
      </c>
      <c r="T7" s="80">
        <f>IFERROR(R7/(P7),"-")</f>
        <v>1</v>
      </c>
      <c r="U7" s="336"/>
      <c r="V7" s="82">
        <v>0</v>
      </c>
      <c r="W7" s="80">
        <f>IF(P7=0,"-",V7/P7)</f>
        <v>0</v>
      </c>
      <c r="X7" s="335">
        <v>0</v>
      </c>
      <c r="Y7" s="336">
        <f>IFERROR(X7/P7,"-")</f>
        <v>0</v>
      </c>
      <c r="Z7" s="336" t="str">
        <f>IFERROR(X7/V7,"-")</f>
        <v>-</v>
      </c>
      <c r="AA7" s="330"/>
      <c r="AB7" s="83"/>
      <c r="AC7" s="77"/>
      <c r="AD7" s="92"/>
      <c r="AE7" s="93">
        <f>IF(P7=0,"",IF(AD7=0,"",(AD7/P7)))</f>
        <v>0</v>
      </c>
      <c r="AF7" s="92"/>
      <c r="AG7" s="94" t="str">
        <f>IFERROR(AF7/AD7,"-")</f>
        <v>-</v>
      </c>
      <c r="AH7" s="95"/>
      <c r="AI7" s="96" t="str">
        <f>IFERROR(AH7/AD7,"-")</f>
        <v>-</v>
      </c>
      <c r="AJ7" s="97"/>
      <c r="AK7" s="97"/>
      <c r="AL7" s="97"/>
      <c r="AM7" s="98"/>
      <c r="AN7" s="99">
        <f>IF(P7=0,"",IF(AM7=0,"",(AM7/P7)))</f>
        <v>0</v>
      </c>
      <c r="AO7" s="98"/>
      <c r="AP7" s="100" t="str">
        <f>IFERROR(AO7/AM7,"-")</f>
        <v>-</v>
      </c>
      <c r="AQ7" s="101"/>
      <c r="AR7" s="102" t="str">
        <f>IFERROR(AQ7/AM7,"-")</f>
        <v>-</v>
      </c>
      <c r="AS7" s="103"/>
      <c r="AT7" s="103"/>
      <c r="AU7" s="103"/>
      <c r="AV7" s="104"/>
      <c r="AW7" s="105">
        <f>IF(P7=0,"",IF(AV7=0,"",(AV7/P7)))</f>
        <v>0</v>
      </c>
      <c r="AX7" s="104"/>
      <c r="AY7" s="106" t="str">
        <f>IFERROR(AX7/AV7,"-")</f>
        <v>-</v>
      </c>
      <c r="AZ7" s="107"/>
      <c r="BA7" s="108" t="str">
        <f>IFERROR(AZ7/AV7,"-")</f>
        <v>-</v>
      </c>
      <c r="BB7" s="109"/>
      <c r="BC7" s="109"/>
      <c r="BD7" s="109"/>
      <c r="BE7" s="110"/>
      <c r="BF7" s="111">
        <f>IF(P7=0,"",IF(BE7=0,"",(BE7/P7)))</f>
        <v>0</v>
      </c>
      <c r="BG7" s="110"/>
      <c r="BH7" s="112" t="str">
        <f>IFERROR(BG7/BE7,"-")</f>
        <v>-</v>
      </c>
      <c r="BI7" s="113"/>
      <c r="BJ7" s="114" t="str">
        <f>IFERROR(BI7/BE7,"-")</f>
        <v>-</v>
      </c>
      <c r="BK7" s="115"/>
      <c r="BL7" s="115"/>
      <c r="BM7" s="115"/>
      <c r="BN7" s="117"/>
      <c r="BO7" s="118">
        <f>IF(P7=0,"",IF(BN7=0,"",(BN7/P7)))</f>
        <v>0</v>
      </c>
      <c r="BP7" s="119"/>
      <c r="BQ7" s="120" t="str">
        <f>IFERROR(BP7/BN7,"-")</f>
        <v>-</v>
      </c>
      <c r="BR7" s="121"/>
      <c r="BS7" s="122" t="str">
        <f>IFERROR(BR7/BN7,"-")</f>
        <v>-</v>
      </c>
      <c r="BT7" s="123"/>
      <c r="BU7" s="123"/>
      <c r="BV7" s="123"/>
      <c r="BW7" s="124">
        <v>1</v>
      </c>
      <c r="BX7" s="125">
        <f>IF(P7=0,"",IF(BW7=0,"",(BW7/P7)))</f>
        <v>0.5</v>
      </c>
      <c r="BY7" s="126"/>
      <c r="BZ7" s="127">
        <f>IFERROR(BY7/BW7,"-")</f>
        <v>0</v>
      </c>
      <c r="CA7" s="128"/>
      <c r="CB7" s="129">
        <f>IFERROR(CA7/BW7,"-")</f>
        <v>0</v>
      </c>
      <c r="CC7" s="130"/>
      <c r="CD7" s="130"/>
      <c r="CE7" s="130"/>
      <c r="CF7" s="131">
        <v>1</v>
      </c>
      <c r="CG7" s="132">
        <f>IF(P7=0,"",IF(CF7=0,"",(CF7/P7)))</f>
        <v>0.5</v>
      </c>
      <c r="CH7" s="133"/>
      <c r="CI7" s="134">
        <f>IFERROR(CH7/CF7,"-")</f>
        <v>0</v>
      </c>
      <c r="CJ7" s="135"/>
      <c r="CK7" s="136">
        <f>IFERROR(CJ7/CF7,"-")</f>
        <v>0</v>
      </c>
      <c r="CL7" s="137"/>
      <c r="CM7" s="137"/>
      <c r="CN7" s="137"/>
      <c r="CO7" s="138">
        <v>0</v>
      </c>
      <c r="CP7" s="139">
        <v>0</v>
      </c>
      <c r="CQ7" s="139"/>
      <c r="CR7" s="139"/>
      <c r="CS7" s="140" t="str">
        <f>IF(AND(CQ7=0,CR7=0),"",IF(AND(CQ7&lt;=100000,CR7&lt;=100000),"",IF(CQ7/CP7&gt;0.7,"男高",IF(CR7/CP7&gt;0.7,"女高",""))))</f>
        <v/>
      </c>
    </row>
    <row r="8" spans="1:98">
      <c r="A8" s="78">
        <f>AB8</f>
        <v>0</v>
      </c>
      <c r="B8" s="347" t="s">
        <v>72</v>
      </c>
      <c r="C8" s="347"/>
      <c r="D8" s="347" t="s">
        <v>73</v>
      </c>
      <c r="E8" s="347"/>
      <c r="F8" s="347" t="s">
        <v>74</v>
      </c>
      <c r="G8" s="88" t="s">
        <v>75</v>
      </c>
      <c r="H8" s="88" t="s">
        <v>76</v>
      </c>
      <c r="I8" s="348" t="s">
        <v>77</v>
      </c>
      <c r="J8" s="330">
        <v>75000</v>
      </c>
      <c r="K8" s="79">
        <v>0</v>
      </c>
      <c r="L8" s="79">
        <v>0</v>
      </c>
      <c r="M8" s="79">
        <v>0</v>
      </c>
      <c r="N8" s="89">
        <v>4</v>
      </c>
      <c r="O8" s="90">
        <v>0</v>
      </c>
      <c r="P8" s="91">
        <f>N8+O8</f>
        <v>4</v>
      </c>
      <c r="Q8" s="80" t="str">
        <f>IFERROR(P8/M8,"-")</f>
        <v>-</v>
      </c>
      <c r="R8" s="79">
        <v>4</v>
      </c>
      <c r="S8" s="79">
        <v>0</v>
      </c>
      <c r="T8" s="80">
        <f>IFERROR(R8/(P8),"-")</f>
        <v>1</v>
      </c>
      <c r="U8" s="336">
        <f>IFERROR(J8/SUM(N8:O9),"-")</f>
        <v>18750</v>
      </c>
      <c r="V8" s="82">
        <v>0</v>
      </c>
      <c r="W8" s="80">
        <f>IF(P8=0,"-",V8/P8)</f>
        <v>0</v>
      </c>
      <c r="X8" s="335">
        <v>0</v>
      </c>
      <c r="Y8" s="336">
        <f>IFERROR(X8/P8,"-")</f>
        <v>0</v>
      </c>
      <c r="Z8" s="336" t="str">
        <f>IFERROR(X8/V8,"-")</f>
        <v>-</v>
      </c>
      <c r="AA8" s="330">
        <f>SUM(X8:X9)-SUM(J8:J9)</f>
        <v>-75000</v>
      </c>
      <c r="AB8" s="83">
        <f>SUM(X8:X9)/SUM(J8:J9)</f>
        <v>0</v>
      </c>
      <c r="AC8" s="77"/>
      <c r="AD8" s="92"/>
      <c r="AE8" s="93">
        <f>IF(P8=0,"",IF(AD8=0,"",(AD8/P8)))</f>
        <v>0</v>
      </c>
      <c r="AF8" s="92"/>
      <c r="AG8" s="94" t="str">
        <f>IFERROR(AF8/AD8,"-")</f>
        <v>-</v>
      </c>
      <c r="AH8" s="95"/>
      <c r="AI8" s="96" t="str">
        <f>IFERROR(AH8/AD8,"-")</f>
        <v>-</v>
      </c>
      <c r="AJ8" s="97"/>
      <c r="AK8" s="97"/>
      <c r="AL8" s="97"/>
      <c r="AM8" s="98"/>
      <c r="AN8" s="99">
        <f>IF(P8=0,"",IF(AM8=0,"",(AM8/P8)))</f>
        <v>0</v>
      </c>
      <c r="AO8" s="98"/>
      <c r="AP8" s="100" t="str">
        <f>IFERROR(AO8/AM8,"-")</f>
        <v>-</v>
      </c>
      <c r="AQ8" s="101"/>
      <c r="AR8" s="102" t="str">
        <f>IFERROR(AQ8/AM8,"-")</f>
        <v>-</v>
      </c>
      <c r="AS8" s="103"/>
      <c r="AT8" s="103"/>
      <c r="AU8" s="103"/>
      <c r="AV8" s="104"/>
      <c r="AW8" s="105">
        <f>IF(P8=0,"",IF(AV8=0,"",(AV8/P8)))</f>
        <v>0</v>
      </c>
      <c r="AX8" s="104"/>
      <c r="AY8" s="106" t="str">
        <f>IFERROR(AX8/AV8,"-")</f>
        <v>-</v>
      </c>
      <c r="AZ8" s="107"/>
      <c r="BA8" s="108" t="str">
        <f>IFERROR(AZ8/AV8,"-")</f>
        <v>-</v>
      </c>
      <c r="BB8" s="109"/>
      <c r="BC8" s="109"/>
      <c r="BD8" s="109"/>
      <c r="BE8" s="110">
        <v>2</v>
      </c>
      <c r="BF8" s="111">
        <f>IF(P8=0,"",IF(BE8=0,"",(BE8/P8)))</f>
        <v>0.5</v>
      </c>
      <c r="BG8" s="110"/>
      <c r="BH8" s="112">
        <f>IFERROR(BG8/BE8,"-")</f>
        <v>0</v>
      </c>
      <c r="BI8" s="113"/>
      <c r="BJ8" s="114">
        <f>IFERROR(BI8/BE8,"-")</f>
        <v>0</v>
      </c>
      <c r="BK8" s="115"/>
      <c r="BL8" s="115"/>
      <c r="BM8" s="115"/>
      <c r="BN8" s="117"/>
      <c r="BO8" s="118">
        <f>IF(P8=0,"",IF(BN8=0,"",(BN8/P8)))</f>
        <v>0</v>
      </c>
      <c r="BP8" s="119"/>
      <c r="BQ8" s="120" t="str">
        <f>IFERROR(BP8/BN8,"-")</f>
        <v>-</v>
      </c>
      <c r="BR8" s="121"/>
      <c r="BS8" s="122" t="str">
        <f>IFERROR(BR8/BN8,"-")</f>
        <v>-</v>
      </c>
      <c r="BT8" s="123"/>
      <c r="BU8" s="123"/>
      <c r="BV8" s="123"/>
      <c r="BW8" s="124">
        <v>1</v>
      </c>
      <c r="BX8" s="125">
        <f>IF(P8=0,"",IF(BW8=0,"",(BW8/P8)))</f>
        <v>0.25</v>
      </c>
      <c r="BY8" s="126"/>
      <c r="BZ8" s="127">
        <f>IFERROR(BY8/BW8,"-")</f>
        <v>0</v>
      </c>
      <c r="CA8" s="128"/>
      <c r="CB8" s="129">
        <f>IFERROR(CA8/BW8,"-")</f>
        <v>0</v>
      </c>
      <c r="CC8" s="130"/>
      <c r="CD8" s="130"/>
      <c r="CE8" s="130"/>
      <c r="CF8" s="131">
        <v>1</v>
      </c>
      <c r="CG8" s="132">
        <f>IF(P8=0,"",IF(CF8=0,"",(CF8/P8)))</f>
        <v>0.25</v>
      </c>
      <c r="CH8" s="133"/>
      <c r="CI8" s="134">
        <f>IFERROR(CH8/CF8,"-")</f>
        <v>0</v>
      </c>
      <c r="CJ8" s="135"/>
      <c r="CK8" s="136">
        <f>IFERROR(CJ8/CF8,"-")</f>
        <v>0</v>
      </c>
      <c r="CL8" s="137"/>
      <c r="CM8" s="137"/>
      <c r="CN8" s="137"/>
      <c r="CO8" s="138">
        <v>0</v>
      </c>
      <c r="CP8" s="139">
        <v>0</v>
      </c>
      <c r="CQ8" s="139"/>
      <c r="CR8" s="139"/>
      <c r="CS8" s="140" t="str">
        <f>IF(AND(CQ8=0,CR8=0),"",IF(AND(CQ8&lt;=100000,CR8&lt;=100000),"",IF(CQ8/CP8&gt;0.7,"男高",IF(CR8/CP8&gt;0.7,"女高",""))))</f>
        <v/>
      </c>
    </row>
    <row r="9" spans="1:98">
      <c r="A9" s="78"/>
      <c r="B9" s="347" t="s">
        <v>78</v>
      </c>
      <c r="C9" s="347"/>
      <c r="D9" s="347"/>
      <c r="E9" s="347"/>
      <c r="F9" s="347" t="s">
        <v>71</v>
      </c>
      <c r="G9" s="88"/>
      <c r="H9" s="88"/>
      <c r="I9" s="88"/>
      <c r="J9" s="330"/>
      <c r="K9" s="79">
        <v>11</v>
      </c>
      <c r="L9" s="79">
        <v>8</v>
      </c>
      <c r="M9" s="79">
        <v>6</v>
      </c>
      <c r="N9" s="89">
        <v>0</v>
      </c>
      <c r="O9" s="90">
        <v>0</v>
      </c>
      <c r="P9" s="91">
        <f>N9+O9</f>
        <v>0</v>
      </c>
      <c r="Q9" s="80">
        <f>IFERROR(P9/M9,"-")</f>
        <v>0</v>
      </c>
      <c r="R9" s="79">
        <v>0</v>
      </c>
      <c r="S9" s="79">
        <v>0</v>
      </c>
      <c r="T9" s="80" t="str">
        <f>IFERROR(R9/(P9),"-")</f>
        <v>-</v>
      </c>
      <c r="U9" s="336"/>
      <c r="V9" s="82">
        <v>0</v>
      </c>
      <c r="W9" s="80" t="str">
        <f>IF(P9=0,"-",V9/P9)</f>
        <v>-</v>
      </c>
      <c r="X9" s="335">
        <v>0</v>
      </c>
      <c r="Y9" s="336" t="str">
        <f>IFERROR(X9/P9,"-")</f>
        <v>-</v>
      </c>
      <c r="Z9" s="336" t="str">
        <f>IFERROR(X9/V9,"-")</f>
        <v>-</v>
      </c>
      <c r="AA9" s="330"/>
      <c r="AB9" s="83"/>
      <c r="AC9" s="77"/>
      <c r="AD9" s="92"/>
      <c r="AE9" s="93" t="str">
        <f>IF(P9=0,"",IF(AD9=0,"",(AD9/P9)))</f>
        <v/>
      </c>
      <c r="AF9" s="92"/>
      <c r="AG9" s="94" t="str">
        <f>IFERROR(AF9/AD9,"-")</f>
        <v>-</v>
      </c>
      <c r="AH9" s="95"/>
      <c r="AI9" s="96" t="str">
        <f>IFERROR(AH9/AD9,"-")</f>
        <v>-</v>
      </c>
      <c r="AJ9" s="97"/>
      <c r="AK9" s="97"/>
      <c r="AL9" s="97"/>
      <c r="AM9" s="98"/>
      <c r="AN9" s="99" t="str">
        <f>IF(P9=0,"",IF(AM9=0,"",(AM9/P9)))</f>
        <v/>
      </c>
      <c r="AO9" s="98"/>
      <c r="AP9" s="100" t="str">
        <f>IFERROR(AO9/AM9,"-")</f>
        <v>-</v>
      </c>
      <c r="AQ9" s="101"/>
      <c r="AR9" s="102" t="str">
        <f>IFERROR(AQ9/AM9,"-")</f>
        <v>-</v>
      </c>
      <c r="AS9" s="103"/>
      <c r="AT9" s="103"/>
      <c r="AU9" s="103"/>
      <c r="AV9" s="104"/>
      <c r="AW9" s="105" t="str">
        <f>IF(P9=0,"",IF(AV9=0,"",(AV9/P9)))</f>
        <v/>
      </c>
      <c r="AX9" s="104"/>
      <c r="AY9" s="106" t="str">
        <f>IFERROR(AX9/AV9,"-")</f>
        <v>-</v>
      </c>
      <c r="AZ9" s="107"/>
      <c r="BA9" s="108" t="str">
        <f>IFERROR(AZ9/AV9,"-")</f>
        <v>-</v>
      </c>
      <c r="BB9" s="109"/>
      <c r="BC9" s="109"/>
      <c r="BD9" s="109"/>
      <c r="BE9" s="110"/>
      <c r="BF9" s="111" t="str">
        <f>IF(P9=0,"",IF(BE9=0,"",(BE9/P9)))</f>
        <v/>
      </c>
      <c r="BG9" s="110"/>
      <c r="BH9" s="112" t="str">
        <f>IFERROR(BG9/BE9,"-")</f>
        <v>-</v>
      </c>
      <c r="BI9" s="113"/>
      <c r="BJ9" s="114" t="str">
        <f>IFERROR(BI9/BE9,"-")</f>
        <v>-</v>
      </c>
      <c r="BK9" s="115"/>
      <c r="BL9" s="115"/>
      <c r="BM9" s="115"/>
      <c r="BN9" s="117"/>
      <c r="BO9" s="118" t="str">
        <f>IF(P9=0,"",IF(BN9=0,"",(BN9/P9)))</f>
        <v/>
      </c>
      <c r="BP9" s="119"/>
      <c r="BQ9" s="120" t="str">
        <f>IFERROR(BP9/BN9,"-")</f>
        <v>-</v>
      </c>
      <c r="BR9" s="121"/>
      <c r="BS9" s="122" t="str">
        <f>IFERROR(BR9/BN9,"-")</f>
        <v>-</v>
      </c>
      <c r="BT9" s="123"/>
      <c r="BU9" s="123"/>
      <c r="BV9" s="123"/>
      <c r="BW9" s="124"/>
      <c r="BX9" s="125" t="str">
        <f>IF(P9=0,"",IF(BW9=0,"",(BW9/P9)))</f>
        <v/>
      </c>
      <c r="BY9" s="126"/>
      <c r="BZ9" s="127" t="str">
        <f>IFERROR(BY9/BW9,"-")</f>
        <v>-</v>
      </c>
      <c r="CA9" s="128"/>
      <c r="CB9" s="129" t="str">
        <f>IFERROR(CA9/BW9,"-")</f>
        <v>-</v>
      </c>
      <c r="CC9" s="130"/>
      <c r="CD9" s="130"/>
      <c r="CE9" s="130"/>
      <c r="CF9" s="131"/>
      <c r="CG9" s="132" t="str">
        <f>IF(P9=0,"",IF(CF9=0,"",(CF9/P9)))</f>
        <v/>
      </c>
      <c r="CH9" s="133"/>
      <c r="CI9" s="134" t="str">
        <f>IFERROR(CH9/CF9,"-")</f>
        <v>-</v>
      </c>
      <c r="CJ9" s="135"/>
      <c r="CK9" s="136" t="str">
        <f>IFERROR(CJ9/CF9,"-")</f>
        <v>-</v>
      </c>
      <c r="CL9" s="137"/>
      <c r="CM9" s="137"/>
      <c r="CN9" s="137"/>
      <c r="CO9" s="138">
        <v>0</v>
      </c>
      <c r="CP9" s="139">
        <v>0</v>
      </c>
      <c r="CQ9" s="139"/>
      <c r="CR9" s="139"/>
      <c r="CS9" s="140" t="str">
        <f>IF(AND(CQ9=0,CR9=0),"",IF(AND(CQ9&lt;=100000,CR9&lt;=100000),"",IF(CQ9/CP9&gt;0.7,"男高",IF(CR9/CP9&gt;0.7,"女高",""))))</f>
        <v/>
      </c>
    </row>
    <row r="10" spans="1:98">
      <c r="A10" s="30"/>
      <c r="B10" s="85"/>
      <c r="C10" s="86"/>
      <c r="D10" s="86"/>
      <c r="E10" s="86"/>
      <c r="F10" s="87"/>
      <c r="G10" s="88"/>
      <c r="H10" s="88"/>
      <c r="I10" s="88"/>
      <c r="J10" s="331"/>
      <c r="K10" s="34"/>
      <c r="L10" s="34"/>
      <c r="M10" s="31"/>
      <c r="N10" s="23"/>
      <c r="O10" s="23"/>
      <c r="P10" s="23"/>
      <c r="Q10" s="32"/>
      <c r="R10" s="32"/>
      <c r="S10" s="23"/>
      <c r="T10" s="32"/>
      <c r="U10" s="337"/>
      <c r="V10" s="25"/>
      <c r="W10" s="25"/>
      <c r="X10" s="337"/>
      <c r="Y10" s="337"/>
      <c r="Z10" s="337"/>
      <c r="AA10" s="337"/>
      <c r="AB10" s="33"/>
      <c r="AC10" s="57"/>
      <c r="AD10" s="61"/>
      <c r="AE10" s="62"/>
      <c r="AF10" s="61"/>
      <c r="AG10" s="65"/>
      <c r="AH10" s="66"/>
      <c r="AI10" s="67"/>
      <c r="AJ10" s="68"/>
      <c r="AK10" s="68"/>
      <c r="AL10" s="68"/>
      <c r="AM10" s="61"/>
      <c r="AN10" s="62"/>
      <c r="AO10" s="61"/>
      <c r="AP10" s="65"/>
      <c r="AQ10" s="66"/>
      <c r="AR10" s="67"/>
      <c r="AS10" s="68"/>
      <c r="AT10" s="68"/>
      <c r="AU10" s="68"/>
      <c r="AV10" s="61"/>
      <c r="AW10" s="62"/>
      <c r="AX10" s="61"/>
      <c r="AY10" s="65"/>
      <c r="AZ10" s="66"/>
      <c r="BA10" s="67"/>
      <c r="BB10" s="68"/>
      <c r="BC10" s="68"/>
      <c r="BD10" s="68"/>
      <c r="BE10" s="61"/>
      <c r="BF10" s="62"/>
      <c r="BG10" s="61"/>
      <c r="BH10" s="65"/>
      <c r="BI10" s="66"/>
      <c r="BJ10" s="67"/>
      <c r="BK10" s="68"/>
      <c r="BL10" s="68"/>
      <c r="BM10" s="68"/>
      <c r="BN10" s="63"/>
      <c r="BO10" s="64"/>
      <c r="BP10" s="61"/>
      <c r="BQ10" s="65"/>
      <c r="BR10" s="66"/>
      <c r="BS10" s="67"/>
      <c r="BT10" s="68"/>
      <c r="BU10" s="68"/>
      <c r="BV10" s="68"/>
      <c r="BW10" s="63"/>
      <c r="BX10" s="64"/>
      <c r="BY10" s="61"/>
      <c r="BZ10" s="65"/>
      <c r="CA10" s="66"/>
      <c r="CB10" s="67"/>
      <c r="CC10" s="68"/>
      <c r="CD10" s="68"/>
      <c r="CE10" s="68"/>
      <c r="CF10" s="63"/>
      <c r="CG10" s="64"/>
      <c r="CH10" s="61"/>
      <c r="CI10" s="65"/>
      <c r="CJ10" s="66"/>
      <c r="CK10" s="67"/>
      <c r="CL10" s="68"/>
      <c r="CM10" s="68"/>
      <c r="CN10" s="68"/>
      <c r="CO10" s="69"/>
      <c r="CP10" s="66"/>
      <c r="CQ10" s="66"/>
      <c r="CR10" s="66"/>
      <c r="CS10" s="70"/>
    </row>
    <row r="11" spans="1:98">
      <c r="A11" s="30"/>
      <c r="B11" s="37"/>
      <c r="C11" s="21"/>
      <c r="D11" s="21"/>
      <c r="E11" s="21"/>
      <c r="F11" s="22"/>
      <c r="G11" s="36"/>
      <c r="H11" s="36"/>
      <c r="I11" s="73"/>
      <c r="J11" s="332"/>
      <c r="K11" s="34"/>
      <c r="L11" s="34"/>
      <c r="M11" s="31"/>
      <c r="N11" s="23"/>
      <c r="O11" s="23"/>
      <c r="P11" s="23"/>
      <c r="Q11" s="32"/>
      <c r="R11" s="32"/>
      <c r="S11" s="23"/>
      <c r="T11" s="32"/>
      <c r="U11" s="337"/>
      <c r="V11" s="25"/>
      <c r="W11" s="25"/>
      <c r="X11" s="337"/>
      <c r="Y11" s="337"/>
      <c r="Z11" s="337"/>
      <c r="AA11" s="337"/>
      <c r="AB11" s="33"/>
      <c r="AC11" s="59"/>
      <c r="AD11" s="61"/>
      <c r="AE11" s="62"/>
      <c r="AF11" s="61"/>
      <c r="AG11" s="65"/>
      <c r="AH11" s="66"/>
      <c r="AI11" s="67"/>
      <c r="AJ11" s="68"/>
      <c r="AK11" s="68"/>
      <c r="AL11" s="68"/>
      <c r="AM11" s="61"/>
      <c r="AN11" s="62"/>
      <c r="AO11" s="61"/>
      <c r="AP11" s="65"/>
      <c r="AQ11" s="66"/>
      <c r="AR11" s="67"/>
      <c r="AS11" s="68"/>
      <c r="AT11" s="68"/>
      <c r="AU11" s="68"/>
      <c r="AV11" s="61"/>
      <c r="AW11" s="62"/>
      <c r="AX11" s="61"/>
      <c r="AY11" s="65"/>
      <c r="AZ11" s="66"/>
      <c r="BA11" s="67"/>
      <c r="BB11" s="68"/>
      <c r="BC11" s="68"/>
      <c r="BD11" s="68"/>
      <c r="BE11" s="61"/>
      <c r="BF11" s="62"/>
      <c r="BG11" s="61"/>
      <c r="BH11" s="65"/>
      <c r="BI11" s="66"/>
      <c r="BJ11" s="67"/>
      <c r="BK11" s="68"/>
      <c r="BL11" s="68"/>
      <c r="BM11" s="68"/>
      <c r="BN11" s="63"/>
      <c r="BO11" s="64"/>
      <c r="BP11" s="61"/>
      <c r="BQ11" s="65"/>
      <c r="BR11" s="66"/>
      <c r="BS11" s="67"/>
      <c r="BT11" s="68"/>
      <c r="BU11" s="68"/>
      <c r="BV11" s="68"/>
      <c r="BW11" s="63"/>
      <c r="BX11" s="64"/>
      <c r="BY11" s="61"/>
      <c r="BZ11" s="65"/>
      <c r="CA11" s="66"/>
      <c r="CB11" s="67"/>
      <c r="CC11" s="68"/>
      <c r="CD11" s="68"/>
      <c r="CE11" s="68"/>
      <c r="CF11" s="63"/>
      <c r="CG11" s="64"/>
      <c r="CH11" s="61"/>
      <c r="CI11" s="65"/>
      <c r="CJ11" s="66"/>
      <c r="CK11" s="67"/>
      <c r="CL11" s="68"/>
      <c r="CM11" s="68"/>
      <c r="CN11" s="68"/>
      <c r="CO11" s="69"/>
      <c r="CP11" s="66"/>
      <c r="CQ11" s="66"/>
      <c r="CR11" s="66"/>
      <c r="CS11" s="70"/>
    </row>
    <row r="12" spans="1:98">
      <c r="A12" s="19">
        <f>AB12</f>
        <v>0</v>
      </c>
      <c r="B12" s="39"/>
      <c r="C12" s="39"/>
      <c r="D12" s="39"/>
      <c r="E12" s="39"/>
      <c r="F12" s="39"/>
      <c r="G12" s="40" t="s">
        <v>79</v>
      </c>
      <c r="H12" s="40"/>
      <c r="I12" s="40"/>
      <c r="J12" s="333">
        <f>SUM(J6:J11)</f>
        <v>275000</v>
      </c>
      <c r="K12" s="41">
        <f>SUM(K6:K11)</f>
        <v>78</v>
      </c>
      <c r="L12" s="41">
        <f>SUM(L6:L11)</f>
        <v>30</v>
      </c>
      <c r="M12" s="41">
        <f>SUM(M6:M11)</f>
        <v>102</v>
      </c>
      <c r="N12" s="41">
        <f>SUM(N6:N11)</f>
        <v>11</v>
      </c>
      <c r="O12" s="41">
        <f>SUM(O6:O11)</f>
        <v>0</v>
      </c>
      <c r="P12" s="41">
        <f>SUM(P6:P11)</f>
        <v>11</v>
      </c>
      <c r="Q12" s="42">
        <f>IFERROR(P12/M12,"-")</f>
        <v>0.1078431372549</v>
      </c>
      <c r="R12" s="76">
        <f>SUM(R6:R11)</f>
        <v>8</v>
      </c>
      <c r="S12" s="76">
        <f>SUM(S6:S11)</f>
        <v>1</v>
      </c>
      <c r="T12" s="42">
        <f>IFERROR(R12/P12,"-")</f>
        <v>0.72727272727273</v>
      </c>
      <c r="U12" s="338">
        <f>IFERROR(J12/P12,"-")</f>
        <v>25000</v>
      </c>
      <c r="V12" s="44">
        <f>SUM(V6:V11)</f>
        <v>0</v>
      </c>
      <c r="W12" s="42">
        <f>IFERROR(V12/P12,"-")</f>
        <v>0</v>
      </c>
      <c r="X12" s="333">
        <f>SUM(X6:X11)</f>
        <v>0</v>
      </c>
      <c r="Y12" s="333">
        <f>IFERROR(X12/P12,"-")</f>
        <v>0</v>
      </c>
      <c r="Z12" s="333" t="str">
        <f>IFERROR(X12/V12,"-")</f>
        <v>-</v>
      </c>
      <c r="AA12" s="333">
        <f>X12-J12</f>
        <v>-275000</v>
      </c>
      <c r="AB12" s="45">
        <f>X12/J12</f>
        <v>0</v>
      </c>
      <c r="AC12" s="58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</mergeCells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8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10.375" customWidth="true" style="146"/>
    <col min="15" max="15" width="10.375" customWidth="true" style="146"/>
    <col min="16" max="16" width="7.375" customWidth="true" style="146"/>
    <col min="17" max="17" width="9" customWidth="true" style="146"/>
    <col min="18" max="18" width="9" customWidth="true" style="146"/>
    <col min="19" max="19" width="6.75" customWidth="true" style="146"/>
    <col min="20" max="20" width="7.875" customWidth="true" style="146"/>
    <col min="21" max="21" width="10" customWidth="true" style="146"/>
    <col min="22" max="22" width="9" customWidth="true" style="146"/>
    <col min="23" max="23" width="9" customWidth="true" style="146"/>
    <col min="24" max="24" width="12.375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  <col min="95" max="95" width="9" customWidth="true" style="146"/>
    <col min="96" max="96" width="9" customWidth="true" style="146"/>
  </cols>
  <sheetData>
    <row r="2" spans="1:96" customHeight="1" ht="13.5">
      <c r="A2" s="144" t="s">
        <v>26</v>
      </c>
      <c r="B2" s="145" t="s">
        <v>27</v>
      </c>
      <c r="E2" s="147"/>
      <c r="F2" s="147"/>
      <c r="G2" s="147"/>
      <c r="H2" s="147"/>
      <c r="I2" s="147"/>
      <c r="J2" s="147"/>
      <c r="K2" s="148"/>
      <c r="L2" s="148" t="s">
        <v>28</v>
      </c>
      <c r="M2" s="148"/>
      <c r="N2" s="148"/>
      <c r="O2" s="148" t="s">
        <v>29</v>
      </c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304" t="s">
        <v>30</v>
      </c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4"/>
      <c r="CK2" s="304"/>
      <c r="CL2" s="305" t="s">
        <v>31</v>
      </c>
      <c r="CM2" s="307" t="s">
        <v>32</v>
      </c>
      <c r="CN2" s="310" t="s">
        <v>33</v>
      </c>
      <c r="CO2" s="311"/>
      <c r="CP2" s="312"/>
    </row>
    <row r="3" spans="1:96" customHeight="1" ht="14.25">
      <c r="A3" s="145" t="s">
        <v>80</v>
      </c>
      <c r="B3" s="149"/>
      <c r="C3" s="149"/>
      <c r="D3" s="149"/>
      <c r="E3" s="150"/>
      <c r="F3" s="148"/>
      <c r="G3" s="148"/>
      <c r="H3" s="148"/>
      <c r="I3" s="316" t="s">
        <v>1</v>
      </c>
      <c r="J3" s="317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8"/>
      <c r="W3" s="148"/>
      <c r="X3" s="148"/>
      <c r="Y3" s="148"/>
      <c r="Z3" s="148"/>
      <c r="AA3" s="318" t="s">
        <v>35</v>
      </c>
      <c r="AB3" s="319"/>
      <c r="AC3" s="319"/>
      <c r="AD3" s="319"/>
      <c r="AE3" s="319"/>
      <c r="AF3" s="319"/>
      <c r="AG3" s="319"/>
      <c r="AH3" s="319"/>
      <c r="AI3" s="319"/>
      <c r="AJ3" s="320" t="s">
        <v>36</v>
      </c>
      <c r="AK3" s="321"/>
      <c r="AL3" s="321"/>
      <c r="AM3" s="321"/>
      <c r="AN3" s="321"/>
      <c r="AO3" s="321"/>
      <c r="AP3" s="321"/>
      <c r="AQ3" s="321"/>
      <c r="AR3" s="322"/>
      <c r="AS3" s="323" t="s">
        <v>37</v>
      </c>
      <c r="AT3" s="324"/>
      <c r="AU3" s="324"/>
      <c r="AV3" s="324"/>
      <c r="AW3" s="324"/>
      <c r="AX3" s="324"/>
      <c r="AY3" s="324"/>
      <c r="AZ3" s="324"/>
      <c r="BA3" s="325"/>
      <c r="BB3" s="326" t="s">
        <v>38</v>
      </c>
      <c r="BC3" s="327"/>
      <c r="BD3" s="327"/>
      <c r="BE3" s="327"/>
      <c r="BF3" s="327"/>
      <c r="BG3" s="327"/>
      <c r="BH3" s="327"/>
      <c r="BI3" s="327"/>
      <c r="BJ3" s="328"/>
      <c r="BK3" s="313" t="s">
        <v>39</v>
      </c>
      <c r="BL3" s="314"/>
      <c r="BM3" s="314"/>
      <c r="BN3" s="314"/>
      <c r="BO3" s="314"/>
      <c r="BP3" s="314"/>
      <c r="BQ3" s="314"/>
      <c r="BR3" s="314"/>
      <c r="BS3" s="315"/>
      <c r="BT3" s="294" t="s">
        <v>40</v>
      </c>
      <c r="BU3" s="295"/>
      <c r="BV3" s="295"/>
      <c r="BW3" s="295"/>
      <c r="BX3" s="295"/>
      <c r="BY3" s="295"/>
      <c r="BZ3" s="295"/>
      <c r="CA3" s="295"/>
      <c r="CB3" s="296"/>
      <c r="CC3" s="297" t="s">
        <v>41</v>
      </c>
      <c r="CD3" s="298"/>
      <c r="CE3" s="298"/>
      <c r="CF3" s="298"/>
      <c r="CG3" s="298"/>
      <c r="CH3" s="298"/>
      <c r="CI3" s="298"/>
      <c r="CJ3" s="298"/>
      <c r="CK3" s="299"/>
      <c r="CL3" s="305"/>
      <c r="CM3" s="308"/>
      <c r="CN3" s="300" t="s">
        <v>42</v>
      </c>
      <c r="CO3" s="301"/>
      <c r="CP3" s="302" t="s">
        <v>43</v>
      </c>
    </row>
    <row r="4" spans="1:96">
      <c r="A4" s="151"/>
      <c r="B4" s="152" t="s">
        <v>44</v>
      </c>
      <c r="C4" s="152" t="s">
        <v>81</v>
      </c>
      <c r="D4" s="153" t="s">
        <v>48</v>
      </c>
      <c r="E4" s="152" t="s">
        <v>49</v>
      </c>
      <c r="F4" s="154" t="s">
        <v>51</v>
      </c>
      <c r="G4" s="152" t="s">
        <v>4</v>
      </c>
      <c r="H4" s="152" t="s">
        <v>82</v>
      </c>
      <c r="I4" s="155" t="s">
        <v>5</v>
      </c>
      <c r="J4" s="155" t="s">
        <v>6</v>
      </c>
      <c r="K4" s="155" t="s">
        <v>7</v>
      </c>
      <c r="L4" s="156" t="s">
        <v>10</v>
      </c>
      <c r="M4" s="152" t="s">
        <v>83</v>
      </c>
      <c r="N4" s="152" t="s">
        <v>11</v>
      </c>
      <c r="O4" s="155" t="s">
        <v>12</v>
      </c>
      <c r="P4" s="152" t="s">
        <v>13</v>
      </c>
      <c r="Q4" s="152" t="s">
        <v>14</v>
      </c>
      <c r="R4" s="152" t="s">
        <v>15</v>
      </c>
      <c r="S4" s="152" t="s">
        <v>16</v>
      </c>
      <c r="T4" s="152" t="s">
        <v>17</v>
      </c>
      <c r="U4" s="155" t="s">
        <v>18</v>
      </c>
      <c r="V4" s="152" t="s">
        <v>19</v>
      </c>
      <c r="W4" s="152" t="s">
        <v>20</v>
      </c>
      <c r="X4" s="152" t="s">
        <v>21</v>
      </c>
      <c r="Y4" s="152" t="s">
        <v>22</v>
      </c>
      <c r="Z4" s="157"/>
      <c r="AA4" s="158" t="s">
        <v>52</v>
      </c>
      <c r="AB4" s="158" t="s">
        <v>53</v>
      </c>
      <c r="AC4" s="158" t="s">
        <v>54</v>
      </c>
      <c r="AD4" s="158" t="s">
        <v>17</v>
      </c>
      <c r="AE4" s="158" t="s">
        <v>55</v>
      </c>
      <c r="AF4" s="158" t="s">
        <v>56</v>
      </c>
      <c r="AG4" s="158" t="s">
        <v>57</v>
      </c>
      <c r="AH4" s="158" t="s">
        <v>58</v>
      </c>
      <c r="AI4" s="158" t="s">
        <v>59</v>
      </c>
      <c r="AJ4" s="159" t="s">
        <v>52</v>
      </c>
      <c r="AK4" s="159" t="s">
        <v>53</v>
      </c>
      <c r="AL4" s="159" t="s">
        <v>54</v>
      </c>
      <c r="AM4" s="159" t="s">
        <v>17</v>
      </c>
      <c r="AN4" s="159" t="s">
        <v>55</v>
      </c>
      <c r="AO4" s="159" t="s">
        <v>56</v>
      </c>
      <c r="AP4" s="159" t="s">
        <v>57</v>
      </c>
      <c r="AQ4" s="159" t="s">
        <v>58</v>
      </c>
      <c r="AR4" s="159" t="s">
        <v>59</v>
      </c>
      <c r="AS4" s="160" t="s">
        <v>52</v>
      </c>
      <c r="AT4" s="160" t="s">
        <v>53</v>
      </c>
      <c r="AU4" s="160" t="s">
        <v>54</v>
      </c>
      <c r="AV4" s="160" t="s">
        <v>17</v>
      </c>
      <c r="AW4" s="160" t="s">
        <v>55</v>
      </c>
      <c r="AX4" s="160" t="s">
        <v>56</v>
      </c>
      <c r="AY4" s="160" t="s">
        <v>57</v>
      </c>
      <c r="AZ4" s="160" t="s">
        <v>58</v>
      </c>
      <c r="BA4" s="160" t="s">
        <v>59</v>
      </c>
      <c r="BB4" s="161" t="s">
        <v>52</v>
      </c>
      <c r="BC4" s="161" t="s">
        <v>53</v>
      </c>
      <c r="BD4" s="161" t="s">
        <v>54</v>
      </c>
      <c r="BE4" s="161" t="s">
        <v>17</v>
      </c>
      <c r="BF4" s="161" t="s">
        <v>55</v>
      </c>
      <c r="BG4" s="161" t="s">
        <v>56</v>
      </c>
      <c r="BH4" s="161" t="s">
        <v>57</v>
      </c>
      <c r="BI4" s="161" t="s">
        <v>58</v>
      </c>
      <c r="BJ4" s="161" t="s">
        <v>59</v>
      </c>
      <c r="BK4" s="162" t="s">
        <v>52</v>
      </c>
      <c r="BL4" s="162" t="s">
        <v>53</v>
      </c>
      <c r="BM4" s="162" t="s">
        <v>54</v>
      </c>
      <c r="BN4" s="162" t="s">
        <v>17</v>
      </c>
      <c r="BO4" s="162" t="s">
        <v>55</v>
      </c>
      <c r="BP4" s="162" t="s">
        <v>56</v>
      </c>
      <c r="BQ4" s="162" t="s">
        <v>57</v>
      </c>
      <c r="BR4" s="162" t="s">
        <v>58</v>
      </c>
      <c r="BS4" s="162" t="s">
        <v>59</v>
      </c>
      <c r="BT4" s="163" t="s">
        <v>52</v>
      </c>
      <c r="BU4" s="163" t="s">
        <v>53</v>
      </c>
      <c r="BV4" s="163" t="s">
        <v>54</v>
      </c>
      <c r="BW4" s="163" t="s">
        <v>17</v>
      </c>
      <c r="BX4" s="163" t="s">
        <v>55</v>
      </c>
      <c r="BY4" s="163" t="s">
        <v>56</v>
      </c>
      <c r="BZ4" s="163" t="s">
        <v>57</v>
      </c>
      <c r="CA4" s="163" t="s">
        <v>58</v>
      </c>
      <c r="CB4" s="163" t="s">
        <v>59</v>
      </c>
      <c r="CC4" s="164" t="s">
        <v>52</v>
      </c>
      <c r="CD4" s="164" t="s">
        <v>53</v>
      </c>
      <c r="CE4" s="164" t="s">
        <v>54</v>
      </c>
      <c r="CF4" s="164" t="s">
        <v>17</v>
      </c>
      <c r="CG4" s="164" t="s">
        <v>55</v>
      </c>
      <c r="CH4" s="164" t="s">
        <v>56</v>
      </c>
      <c r="CI4" s="164" t="s">
        <v>57</v>
      </c>
      <c r="CJ4" s="164" t="s">
        <v>58</v>
      </c>
      <c r="CK4" s="164" t="s">
        <v>59</v>
      </c>
      <c r="CL4" s="306"/>
      <c r="CM4" s="309"/>
      <c r="CN4" s="165" t="s">
        <v>60</v>
      </c>
      <c r="CO4" s="165" t="s">
        <v>61</v>
      </c>
      <c r="CP4" s="303"/>
    </row>
    <row r="5" spans="1:96">
      <c r="A5" s="166"/>
      <c r="B5" s="167"/>
      <c r="C5" s="151"/>
      <c r="D5" s="151"/>
      <c r="E5" s="151"/>
      <c r="F5" s="168"/>
      <c r="G5" s="339"/>
      <c r="H5" s="339"/>
      <c r="I5" s="169"/>
      <c r="J5" s="151"/>
      <c r="K5" s="151"/>
      <c r="L5" s="151"/>
      <c r="M5" s="151"/>
      <c r="N5" s="170"/>
      <c r="O5" s="170"/>
      <c r="P5" s="151"/>
      <c r="Q5" s="170"/>
      <c r="R5" s="171"/>
      <c r="S5" s="171"/>
      <c r="T5" s="171"/>
      <c r="U5" s="344"/>
      <c r="V5" s="344"/>
      <c r="W5" s="344"/>
      <c r="X5" s="344"/>
      <c r="Y5" s="170"/>
      <c r="Z5" s="172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</row>
    <row r="6" spans="1:96">
      <c r="A6" s="174" t="str">
        <f>Y6</f>
        <v>0</v>
      </c>
      <c r="B6" s="347" t="s">
        <v>84</v>
      </c>
      <c r="C6" s="347"/>
      <c r="D6" s="347" t="s">
        <v>85</v>
      </c>
      <c r="E6" s="175" t="s">
        <v>86</v>
      </c>
      <c r="F6" s="175" t="s">
        <v>87</v>
      </c>
      <c r="G6" s="340">
        <v>0</v>
      </c>
      <c r="H6" s="340">
        <v>1500</v>
      </c>
      <c r="I6" s="176">
        <v>0</v>
      </c>
      <c r="J6" s="176">
        <v>0</v>
      </c>
      <c r="K6" s="176">
        <v>0</v>
      </c>
      <c r="L6" s="177">
        <v>0</v>
      </c>
      <c r="M6" s="178">
        <v>0</v>
      </c>
      <c r="N6" s="179" t="str">
        <f>IFERROR(L6/K6,"-")</f>
        <v>-</v>
      </c>
      <c r="O6" s="176">
        <v>0</v>
      </c>
      <c r="P6" s="176">
        <v>0</v>
      </c>
      <c r="Q6" s="179" t="str">
        <f>IFERROR(O6/L6,"-")</f>
        <v>-</v>
      </c>
      <c r="R6" s="180" t="str">
        <f>IFERROR(G6/SUM(L6:L6),"-")</f>
        <v>-</v>
      </c>
      <c r="S6" s="181">
        <v>0</v>
      </c>
      <c r="T6" s="179" t="str">
        <f>IF(L6=0,"-",S6/L6)</f>
        <v>-</v>
      </c>
      <c r="U6" s="345"/>
      <c r="V6" s="346" t="str">
        <f>IFERROR(U6/L6,"-")</f>
        <v>-</v>
      </c>
      <c r="W6" s="346" t="str">
        <f>IFERROR(U6/S6,"-")</f>
        <v>-</v>
      </c>
      <c r="X6" s="340">
        <f>SUM(U6:U6)-SUM(G6:G6)</f>
        <v>0</v>
      </c>
      <c r="Y6" s="183" t="str">
        <f>SUM(U6:U6)/SUM(G6:G6)</f>
        <v>0</v>
      </c>
      <c r="AA6" s="184"/>
      <c r="AB6" s="185" t="str">
        <f>IF(L6=0,"",IF(AA6=0,"",(AA6/L6)))</f>
        <v/>
      </c>
      <c r="AC6" s="184"/>
      <c r="AD6" s="186" t="str">
        <f>IFERROR(AC6/AA6,"-")</f>
        <v>-</v>
      </c>
      <c r="AE6" s="187"/>
      <c r="AF6" s="188" t="str">
        <f>IFERROR(AE6/AA6,"-")</f>
        <v>-</v>
      </c>
      <c r="AG6" s="189"/>
      <c r="AH6" s="189"/>
      <c r="AI6" s="189"/>
      <c r="AJ6" s="190"/>
      <c r="AK6" s="191" t="str">
        <f>IF(L6=0,"",IF(AJ6=0,"",(AJ6/L6)))</f>
        <v/>
      </c>
      <c r="AL6" s="190"/>
      <c r="AM6" s="192" t="str">
        <f>IFERROR(AL6/AJ6,"-")</f>
        <v>-</v>
      </c>
      <c r="AN6" s="193"/>
      <c r="AO6" s="194" t="str">
        <f>IFERROR(AN6/AJ6,"-")</f>
        <v>-</v>
      </c>
      <c r="AP6" s="195"/>
      <c r="AQ6" s="195"/>
      <c r="AR6" s="195"/>
      <c r="AS6" s="196"/>
      <c r="AT6" s="197" t="str">
        <f>IF(L6=0,"",IF(AS6=0,"",(AS6/L6)))</f>
        <v/>
      </c>
      <c r="AU6" s="196"/>
      <c r="AV6" s="198" t="str">
        <f>IFERROR(AU6/AS6,"-")</f>
        <v>-</v>
      </c>
      <c r="AW6" s="199"/>
      <c r="AX6" s="200" t="str">
        <f>IFERROR(AW6/AS6,"-")</f>
        <v>-</v>
      </c>
      <c r="AY6" s="201"/>
      <c r="AZ6" s="201"/>
      <c r="BA6" s="201"/>
      <c r="BB6" s="202"/>
      <c r="BC6" s="203" t="str">
        <f>IF(L6=0,"",IF(BB6=0,"",(BB6/L6)))</f>
        <v/>
      </c>
      <c r="BD6" s="202"/>
      <c r="BE6" s="204" t="str">
        <f>IFERROR(BD6/BB6,"-")</f>
        <v>-</v>
      </c>
      <c r="BF6" s="205"/>
      <c r="BG6" s="206" t="str">
        <f>IFERROR(BF6/BB6,"-")</f>
        <v>-</v>
      </c>
      <c r="BH6" s="207"/>
      <c r="BI6" s="207"/>
      <c r="BJ6" s="207"/>
      <c r="BK6" s="208"/>
      <c r="BL6" s="209" t="str">
        <f>IF(L6=0,"",IF(BK6=0,"",(BK6/L6)))</f>
        <v/>
      </c>
      <c r="BM6" s="210"/>
      <c r="BN6" s="211" t="str">
        <f>IFERROR(BM6/BK6,"-")</f>
        <v>-</v>
      </c>
      <c r="BO6" s="212"/>
      <c r="BP6" s="213" t="str">
        <f>IFERROR(BO6/BK6,"-")</f>
        <v>-</v>
      </c>
      <c r="BQ6" s="214"/>
      <c r="BR6" s="214"/>
      <c r="BS6" s="214"/>
      <c r="BT6" s="215"/>
      <c r="BU6" s="216" t="str">
        <f>IF(L6=0,"",IF(BT6=0,"",(BT6/L6)))</f>
        <v/>
      </c>
      <c r="BV6" s="217"/>
      <c r="BW6" s="218" t="str">
        <f>IFERROR(BV6/BT6,"-")</f>
        <v>-</v>
      </c>
      <c r="BX6" s="219"/>
      <c r="BY6" s="220" t="str">
        <f>IFERROR(BX6/BT6,"-")</f>
        <v>-</v>
      </c>
      <c r="BZ6" s="221"/>
      <c r="CA6" s="221"/>
      <c r="CB6" s="221"/>
      <c r="CC6" s="222"/>
      <c r="CD6" s="223" t="str">
        <f>IF(L6=0,"",IF(CC6=0,"",(CC6/L6)))</f>
        <v/>
      </c>
      <c r="CE6" s="224"/>
      <c r="CF6" s="225" t="str">
        <f>IFERROR(CE6/CC6,"-")</f>
        <v>-</v>
      </c>
      <c r="CG6" s="226"/>
      <c r="CH6" s="227" t="str">
        <f>IFERROR(CG6/CC6,"-")</f>
        <v>-</v>
      </c>
      <c r="CI6" s="228"/>
      <c r="CJ6" s="228"/>
      <c r="CK6" s="228"/>
      <c r="CL6" s="229">
        <v>0</v>
      </c>
      <c r="CM6" s="230"/>
      <c r="CN6" s="230"/>
      <c r="CO6" s="230"/>
      <c r="CP6" s="231" t="str">
        <f>IF(AND(CN6=0,CO6=0),"",IF(AND(CN6&lt;=100000,CO6&lt;=100000),"",IF(CN6/CM6&gt;0.7,"男高",IF(CO6/CM6&gt;0.7,"女高",""))))</f>
        <v/>
      </c>
    </row>
    <row r="7" spans="1:96">
      <c r="A7" s="174" t="str">
        <f>Y7</f>
        <v>0</v>
      </c>
      <c r="B7" s="347" t="s">
        <v>88</v>
      </c>
      <c r="C7" s="347"/>
      <c r="D7" s="347" t="s">
        <v>85</v>
      </c>
      <c r="E7" s="175" t="s">
        <v>89</v>
      </c>
      <c r="F7" s="175" t="s">
        <v>87</v>
      </c>
      <c r="G7" s="340">
        <v>0</v>
      </c>
      <c r="H7" s="340">
        <v>1500</v>
      </c>
      <c r="I7" s="176">
        <v>0</v>
      </c>
      <c r="J7" s="176">
        <v>0</v>
      </c>
      <c r="K7" s="176">
        <v>0</v>
      </c>
      <c r="L7" s="177">
        <v>0</v>
      </c>
      <c r="M7" s="178">
        <v>0</v>
      </c>
      <c r="N7" s="179" t="str">
        <f>IFERROR(L7/K7,"-")</f>
        <v>-</v>
      </c>
      <c r="O7" s="176">
        <v>0</v>
      </c>
      <c r="P7" s="176">
        <v>0</v>
      </c>
      <c r="Q7" s="179" t="str">
        <f>IFERROR(O7/L7,"-")</f>
        <v>-</v>
      </c>
      <c r="R7" s="180" t="str">
        <f>IFERROR(G7/SUM(L7:L7),"-")</f>
        <v>-</v>
      </c>
      <c r="S7" s="181">
        <v>0</v>
      </c>
      <c r="T7" s="179" t="str">
        <f>IF(L7=0,"-",S7/L7)</f>
        <v>-</v>
      </c>
      <c r="U7" s="345"/>
      <c r="V7" s="346" t="str">
        <f>IFERROR(U7/L7,"-")</f>
        <v>-</v>
      </c>
      <c r="W7" s="346" t="str">
        <f>IFERROR(U7/S7,"-")</f>
        <v>-</v>
      </c>
      <c r="X7" s="340">
        <f>SUM(U7:U7)-SUM(G7:G7)</f>
        <v>0</v>
      </c>
      <c r="Y7" s="183" t="str">
        <f>SUM(U7:U7)/SUM(G7:G7)</f>
        <v>0</v>
      </c>
      <c r="AA7" s="184"/>
      <c r="AB7" s="185" t="str">
        <f>IF(L7=0,"",IF(AA7=0,"",(AA7/L7)))</f>
        <v/>
      </c>
      <c r="AC7" s="184"/>
      <c r="AD7" s="186" t="str">
        <f>IFERROR(AC7/AA7,"-")</f>
        <v>-</v>
      </c>
      <c r="AE7" s="187"/>
      <c r="AF7" s="188" t="str">
        <f>IFERROR(AE7/AA7,"-")</f>
        <v>-</v>
      </c>
      <c r="AG7" s="189"/>
      <c r="AH7" s="189"/>
      <c r="AI7" s="189"/>
      <c r="AJ7" s="190"/>
      <c r="AK7" s="191" t="str">
        <f>IF(L7=0,"",IF(AJ7=0,"",(AJ7/L7)))</f>
        <v/>
      </c>
      <c r="AL7" s="190"/>
      <c r="AM7" s="192" t="str">
        <f>IFERROR(AL7/AJ7,"-")</f>
        <v>-</v>
      </c>
      <c r="AN7" s="193"/>
      <c r="AO7" s="194" t="str">
        <f>IFERROR(AN7/AJ7,"-")</f>
        <v>-</v>
      </c>
      <c r="AP7" s="195"/>
      <c r="AQ7" s="195"/>
      <c r="AR7" s="195"/>
      <c r="AS7" s="196"/>
      <c r="AT7" s="197" t="str">
        <f>IF(L7=0,"",IF(AS7=0,"",(AS7/L7)))</f>
        <v/>
      </c>
      <c r="AU7" s="196"/>
      <c r="AV7" s="198" t="str">
        <f>IFERROR(AU7/AS7,"-")</f>
        <v>-</v>
      </c>
      <c r="AW7" s="199"/>
      <c r="AX7" s="200" t="str">
        <f>IFERROR(AW7/AS7,"-")</f>
        <v>-</v>
      </c>
      <c r="AY7" s="201"/>
      <c r="AZ7" s="201"/>
      <c r="BA7" s="201"/>
      <c r="BB7" s="202"/>
      <c r="BC7" s="203" t="str">
        <f>IF(L7=0,"",IF(BB7=0,"",(BB7/L7)))</f>
        <v/>
      </c>
      <c r="BD7" s="202"/>
      <c r="BE7" s="204" t="str">
        <f>IFERROR(BD7/BB7,"-")</f>
        <v>-</v>
      </c>
      <c r="BF7" s="205"/>
      <c r="BG7" s="206" t="str">
        <f>IFERROR(BF7/BB7,"-")</f>
        <v>-</v>
      </c>
      <c r="BH7" s="207"/>
      <c r="BI7" s="207"/>
      <c r="BJ7" s="207"/>
      <c r="BK7" s="208"/>
      <c r="BL7" s="209" t="str">
        <f>IF(L7=0,"",IF(BK7=0,"",(BK7/L7)))</f>
        <v/>
      </c>
      <c r="BM7" s="210"/>
      <c r="BN7" s="211" t="str">
        <f>IFERROR(BM7/BK7,"-")</f>
        <v>-</v>
      </c>
      <c r="BO7" s="212"/>
      <c r="BP7" s="213" t="str">
        <f>IFERROR(BO7/BK7,"-")</f>
        <v>-</v>
      </c>
      <c r="BQ7" s="214"/>
      <c r="BR7" s="214"/>
      <c r="BS7" s="214"/>
      <c r="BT7" s="215"/>
      <c r="BU7" s="216" t="str">
        <f>IF(L7=0,"",IF(BT7=0,"",(BT7/L7)))</f>
        <v/>
      </c>
      <c r="BV7" s="217"/>
      <c r="BW7" s="218" t="str">
        <f>IFERROR(BV7/BT7,"-")</f>
        <v>-</v>
      </c>
      <c r="BX7" s="219"/>
      <c r="BY7" s="220" t="str">
        <f>IFERROR(BX7/BT7,"-")</f>
        <v>-</v>
      </c>
      <c r="BZ7" s="221"/>
      <c r="CA7" s="221"/>
      <c r="CB7" s="221"/>
      <c r="CC7" s="222"/>
      <c r="CD7" s="223" t="str">
        <f>IF(L7=0,"",IF(CC7=0,"",(CC7/L7)))</f>
        <v/>
      </c>
      <c r="CE7" s="224"/>
      <c r="CF7" s="225" t="str">
        <f>IFERROR(CE7/CC7,"-")</f>
        <v>-</v>
      </c>
      <c r="CG7" s="226"/>
      <c r="CH7" s="227" t="str">
        <f>IFERROR(CG7/CC7,"-")</f>
        <v>-</v>
      </c>
      <c r="CI7" s="228"/>
      <c r="CJ7" s="228"/>
      <c r="CK7" s="228"/>
      <c r="CL7" s="229">
        <v>0</v>
      </c>
      <c r="CM7" s="230"/>
      <c r="CN7" s="230"/>
      <c r="CO7" s="230"/>
      <c r="CP7" s="231" t="str">
        <f>IF(AND(CN7=0,CO7=0),"",IF(AND(CN7&lt;=100000,CO7&lt;=100000),"",IF(CN7/CM7&gt;0.7,"男高",IF(CO7/CM7&gt;0.7,"女高",""))))</f>
        <v/>
      </c>
    </row>
    <row r="8" spans="1:96">
      <c r="A8" s="232"/>
      <c r="B8" s="151"/>
      <c r="C8" s="233"/>
      <c r="D8" s="234"/>
      <c r="E8" s="175"/>
      <c r="F8" s="175"/>
      <c r="G8" s="341"/>
      <c r="H8" s="341"/>
      <c r="I8" s="235"/>
      <c r="J8" s="235"/>
      <c r="K8" s="176"/>
      <c r="L8" s="176"/>
      <c r="M8" s="176"/>
      <c r="N8" s="236"/>
      <c r="O8" s="236"/>
      <c r="P8" s="176"/>
      <c r="Q8" s="236"/>
      <c r="R8" s="182"/>
      <c r="S8" s="182"/>
      <c r="T8" s="182"/>
      <c r="U8" s="345"/>
      <c r="V8" s="345"/>
      <c r="W8" s="345"/>
      <c r="X8" s="345"/>
      <c r="Y8" s="236"/>
      <c r="Z8" s="172"/>
      <c r="AA8" s="237"/>
      <c r="AB8" s="238"/>
      <c r="AC8" s="237"/>
      <c r="AD8" s="239"/>
      <c r="AE8" s="240"/>
      <c r="AF8" s="241"/>
      <c r="AG8" s="242"/>
      <c r="AH8" s="242"/>
      <c r="AI8" s="242"/>
      <c r="AJ8" s="237"/>
      <c r="AK8" s="238"/>
      <c r="AL8" s="237"/>
      <c r="AM8" s="239"/>
      <c r="AN8" s="240"/>
      <c r="AO8" s="241"/>
      <c r="AP8" s="242"/>
      <c r="AQ8" s="242"/>
      <c r="AR8" s="242"/>
      <c r="AS8" s="237"/>
      <c r="AT8" s="238"/>
      <c r="AU8" s="237"/>
      <c r="AV8" s="239"/>
      <c r="AW8" s="240"/>
      <c r="AX8" s="241"/>
      <c r="AY8" s="242"/>
      <c r="AZ8" s="242"/>
      <c r="BA8" s="242"/>
      <c r="BB8" s="237"/>
      <c r="BC8" s="238"/>
      <c r="BD8" s="237"/>
      <c r="BE8" s="239"/>
      <c r="BF8" s="240"/>
      <c r="BG8" s="241"/>
      <c r="BH8" s="242"/>
      <c r="BI8" s="242"/>
      <c r="BJ8" s="242"/>
      <c r="BK8" s="173"/>
      <c r="BL8" s="243"/>
      <c r="BM8" s="237"/>
      <c r="BN8" s="239"/>
      <c r="BO8" s="240"/>
      <c r="BP8" s="241"/>
      <c r="BQ8" s="242"/>
      <c r="BR8" s="242"/>
      <c r="BS8" s="242"/>
      <c r="BT8" s="173"/>
      <c r="BU8" s="243"/>
      <c r="BV8" s="237"/>
      <c r="BW8" s="239"/>
      <c r="BX8" s="240"/>
      <c r="BY8" s="241"/>
      <c r="BZ8" s="242"/>
      <c r="CA8" s="242"/>
      <c r="CB8" s="242"/>
      <c r="CC8" s="173"/>
      <c r="CD8" s="243"/>
      <c r="CE8" s="237"/>
      <c r="CF8" s="239"/>
      <c r="CG8" s="240"/>
      <c r="CH8" s="241"/>
      <c r="CI8" s="242"/>
      <c r="CJ8" s="242"/>
      <c r="CK8" s="242"/>
      <c r="CL8" s="244"/>
      <c r="CM8" s="240"/>
      <c r="CN8" s="240"/>
      <c r="CO8" s="240"/>
      <c r="CP8" s="245"/>
    </row>
    <row r="9" spans="1:96">
      <c r="A9" s="232"/>
      <c r="B9" s="246"/>
      <c r="C9" s="176"/>
      <c r="D9" s="176"/>
      <c r="E9" s="247"/>
      <c r="F9" s="248"/>
      <c r="G9" s="342"/>
      <c r="H9" s="342"/>
      <c r="I9" s="235"/>
      <c r="J9" s="235"/>
      <c r="K9" s="176"/>
      <c r="L9" s="176"/>
      <c r="M9" s="176"/>
      <c r="N9" s="236"/>
      <c r="O9" s="236"/>
      <c r="P9" s="176"/>
      <c r="Q9" s="236"/>
      <c r="R9" s="182"/>
      <c r="S9" s="182"/>
      <c r="T9" s="182"/>
      <c r="U9" s="345"/>
      <c r="V9" s="345"/>
      <c r="W9" s="345"/>
      <c r="X9" s="345"/>
      <c r="Y9" s="236"/>
      <c r="Z9" s="249"/>
      <c r="AA9" s="237"/>
      <c r="AB9" s="238"/>
      <c r="AC9" s="237"/>
      <c r="AD9" s="239"/>
      <c r="AE9" s="240"/>
      <c r="AF9" s="241"/>
      <c r="AG9" s="242"/>
      <c r="AH9" s="242"/>
      <c r="AI9" s="242"/>
      <c r="AJ9" s="237"/>
      <c r="AK9" s="238"/>
      <c r="AL9" s="237"/>
      <c r="AM9" s="239"/>
      <c r="AN9" s="240"/>
      <c r="AO9" s="241"/>
      <c r="AP9" s="242"/>
      <c r="AQ9" s="242"/>
      <c r="AR9" s="242"/>
      <c r="AS9" s="237"/>
      <c r="AT9" s="238"/>
      <c r="AU9" s="237"/>
      <c r="AV9" s="239"/>
      <c r="AW9" s="240"/>
      <c r="AX9" s="241"/>
      <c r="AY9" s="242"/>
      <c r="AZ9" s="242"/>
      <c r="BA9" s="242"/>
      <c r="BB9" s="237"/>
      <c r="BC9" s="238"/>
      <c r="BD9" s="237"/>
      <c r="BE9" s="239"/>
      <c r="BF9" s="240"/>
      <c r="BG9" s="241"/>
      <c r="BH9" s="242"/>
      <c r="BI9" s="242"/>
      <c r="BJ9" s="242"/>
      <c r="BK9" s="173"/>
      <c r="BL9" s="243"/>
      <c r="BM9" s="237"/>
      <c r="BN9" s="239"/>
      <c r="BO9" s="240"/>
      <c r="BP9" s="241"/>
      <c r="BQ9" s="242"/>
      <c r="BR9" s="242"/>
      <c r="BS9" s="242"/>
      <c r="BT9" s="173"/>
      <c r="BU9" s="243"/>
      <c r="BV9" s="237"/>
      <c r="BW9" s="239"/>
      <c r="BX9" s="240"/>
      <c r="BY9" s="241"/>
      <c r="BZ9" s="242"/>
      <c r="CA9" s="242"/>
      <c r="CB9" s="242"/>
      <c r="CC9" s="173"/>
      <c r="CD9" s="243"/>
      <c r="CE9" s="237"/>
      <c r="CF9" s="239"/>
      <c r="CG9" s="240"/>
      <c r="CH9" s="241"/>
      <c r="CI9" s="242"/>
      <c r="CJ9" s="242"/>
      <c r="CK9" s="242"/>
      <c r="CL9" s="244"/>
      <c r="CM9" s="240"/>
      <c r="CN9" s="240"/>
      <c r="CO9" s="240"/>
      <c r="CP9" s="245"/>
    </row>
    <row r="10" spans="1:96">
      <c r="A10" s="166" t="str">
        <f>Y10</f>
        <v>0</v>
      </c>
      <c r="B10" s="250"/>
      <c r="C10" s="250"/>
      <c r="D10" s="250"/>
      <c r="E10" s="251" t="s">
        <v>90</v>
      </c>
      <c r="F10" s="251"/>
      <c r="G10" s="343">
        <f>SUM(G6:G9)</f>
        <v>0</v>
      </c>
      <c r="H10" s="343"/>
      <c r="I10" s="250">
        <f>SUM(I6:I9)</f>
        <v>0</v>
      </c>
      <c r="J10" s="250">
        <f>SUM(J6:J9)</f>
        <v>0</v>
      </c>
      <c r="K10" s="250">
        <f>SUM(K6:K9)</f>
        <v>0</v>
      </c>
      <c r="L10" s="250">
        <f>SUM(L6:L9)</f>
        <v>0</v>
      </c>
      <c r="M10" s="250">
        <f>SUM(M6:M9)</f>
        <v>0</v>
      </c>
      <c r="N10" s="252" t="str">
        <f>IFERROR(L10/K10,"-")</f>
        <v>-</v>
      </c>
      <c r="O10" s="253">
        <f>SUM(O6:O9)</f>
        <v>0</v>
      </c>
      <c r="P10" s="253">
        <f>SUM(P6:P9)</f>
        <v>0</v>
      </c>
      <c r="Q10" s="252" t="str">
        <f>IFERROR(O10/L10,"-")</f>
        <v>-</v>
      </c>
      <c r="R10" s="254" t="str">
        <f>IFERROR(G10/L10,"-")</f>
        <v>-</v>
      </c>
      <c r="S10" s="255">
        <f>SUM(S6:S9)</f>
        <v>0</v>
      </c>
      <c r="T10" s="252" t="str">
        <f>IFERROR(S10/L10,"-")</f>
        <v>-</v>
      </c>
      <c r="U10" s="343">
        <f>SUM(U6:U9)</f>
        <v>0</v>
      </c>
      <c r="V10" s="343" t="str">
        <f>IFERROR(U10/L10,"-")</f>
        <v>-</v>
      </c>
      <c r="W10" s="343" t="str">
        <f>IFERROR(U10/S10,"-")</f>
        <v>-</v>
      </c>
      <c r="X10" s="343">
        <f>U10-G10</f>
        <v>0</v>
      </c>
      <c r="Y10" s="256" t="str">
        <f>U10/G10</f>
        <v>0</v>
      </c>
      <c r="Z10" s="257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8"/>
      <c r="AT10" s="258"/>
      <c r="AU10" s="258"/>
      <c r="AV10" s="258"/>
      <c r="AW10" s="258"/>
      <c r="AX10" s="258"/>
      <c r="AY10" s="258"/>
      <c r="AZ10" s="258"/>
      <c r="BA10" s="258"/>
      <c r="BB10" s="258"/>
      <c r="BC10" s="258"/>
      <c r="BD10" s="258"/>
      <c r="BE10" s="258"/>
      <c r="BF10" s="258"/>
      <c r="BG10" s="258"/>
      <c r="BH10" s="258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58"/>
      <c r="BW10" s="258"/>
      <c r="BX10" s="258"/>
      <c r="BY10" s="258"/>
      <c r="BZ10" s="258"/>
      <c r="CA10" s="258"/>
      <c r="CB10" s="258"/>
      <c r="CC10" s="258"/>
      <c r="CD10" s="258"/>
      <c r="CE10" s="258"/>
      <c r="CF10" s="258"/>
      <c r="CG10" s="258"/>
      <c r="CH10" s="258"/>
      <c r="CI10" s="258"/>
      <c r="CJ10" s="258"/>
      <c r="CK10" s="258"/>
      <c r="CL10" s="258"/>
      <c r="CM10" s="258"/>
      <c r="CN10" s="258"/>
      <c r="CO10" s="258"/>
      <c r="CP10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5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62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3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7.375" customWidth="true" style="146"/>
    <col min="15" max="15" width="9" customWidth="true" style="146"/>
    <col min="16" max="16" width="9" customWidth="true" style="146"/>
    <col min="17" max="17" width="6.75" customWidth="true" style="146"/>
    <col min="18" max="18" width="7.875" customWidth="true" style="146"/>
    <col min="19" max="19" width="10" customWidth="true" style="146"/>
    <col min="20" max="20" width="9" customWidth="true" style="146"/>
    <col min="21" max="21" width="9" customWidth="true" style="146"/>
    <col min="22" max="22" width="12.375" customWidth="true" style="146"/>
    <col min="23" max="23" width="9" customWidth="true" style="146"/>
    <col min="24" max="24" width="9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</cols>
  <sheetData>
    <row r="2" spans="1:94" customHeight="1" ht="13.5">
      <c r="A2" s="144" t="s">
        <v>26</v>
      </c>
      <c r="B2" s="145" t="s">
        <v>27</v>
      </c>
      <c r="E2" s="147"/>
      <c r="F2" s="147"/>
      <c r="G2" s="147"/>
      <c r="H2" s="147"/>
      <c r="I2" s="147"/>
      <c r="J2" s="148"/>
      <c r="K2" s="148"/>
      <c r="L2" s="148" t="s">
        <v>28</v>
      </c>
      <c r="M2" s="148"/>
      <c r="N2" s="148"/>
      <c r="O2" s="148" t="s">
        <v>29</v>
      </c>
      <c r="P2" s="148"/>
      <c r="Q2" s="148"/>
      <c r="R2" s="148"/>
      <c r="S2" s="148"/>
      <c r="T2" s="148"/>
      <c r="U2" s="148"/>
      <c r="V2" s="148"/>
      <c r="W2" s="148"/>
      <c r="X2" s="148"/>
      <c r="Y2" s="304" t="s">
        <v>30</v>
      </c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5" t="s">
        <v>31</v>
      </c>
      <c r="CK2" s="307" t="s">
        <v>32</v>
      </c>
      <c r="CL2" s="310" t="s">
        <v>33</v>
      </c>
      <c r="CM2" s="311"/>
      <c r="CN2" s="312"/>
    </row>
    <row r="3" spans="1:94" customHeight="1" ht="14.25">
      <c r="A3" s="145" t="s">
        <v>91</v>
      </c>
      <c r="B3" s="149"/>
      <c r="C3" s="149"/>
      <c r="D3" s="149"/>
      <c r="E3" s="150"/>
      <c r="F3" s="148"/>
      <c r="G3" s="148"/>
      <c r="H3" s="316" t="s">
        <v>1</v>
      </c>
      <c r="I3" s="317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8"/>
      <c r="U3" s="148"/>
      <c r="V3" s="148"/>
      <c r="W3" s="148"/>
      <c r="X3" s="148"/>
      <c r="Y3" s="318" t="s">
        <v>35</v>
      </c>
      <c r="Z3" s="319"/>
      <c r="AA3" s="319"/>
      <c r="AB3" s="319"/>
      <c r="AC3" s="319"/>
      <c r="AD3" s="319"/>
      <c r="AE3" s="319"/>
      <c r="AF3" s="319"/>
      <c r="AG3" s="319"/>
      <c r="AH3" s="320" t="s">
        <v>36</v>
      </c>
      <c r="AI3" s="321"/>
      <c r="AJ3" s="321"/>
      <c r="AK3" s="321"/>
      <c r="AL3" s="321"/>
      <c r="AM3" s="321"/>
      <c r="AN3" s="321"/>
      <c r="AO3" s="321"/>
      <c r="AP3" s="322"/>
      <c r="AQ3" s="323" t="s">
        <v>37</v>
      </c>
      <c r="AR3" s="324"/>
      <c r="AS3" s="324"/>
      <c r="AT3" s="324"/>
      <c r="AU3" s="324"/>
      <c r="AV3" s="324"/>
      <c r="AW3" s="324"/>
      <c r="AX3" s="324"/>
      <c r="AY3" s="325"/>
      <c r="AZ3" s="326" t="s">
        <v>38</v>
      </c>
      <c r="BA3" s="327"/>
      <c r="BB3" s="327"/>
      <c r="BC3" s="327"/>
      <c r="BD3" s="327"/>
      <c r="BE3" s="327"/>
      <c r="BF3" s="327"/>
      <c r="BG3" s="327"/>
      <c r="BH3" s="328"/>
      <c r="BI3" s="313" t="s">
        <v>39</v>
      </c>
      <c r="BJ3" s="314"/>
      <c r="BK3" s="314"/>
      <c r="BL3" s="314"/>
      <c r="BM3" s="314"/>
      <c r="BN3" s="314"/>
      <c r="BO3" s="314"/>
      <c r="BP3" s="314"/>
      <c r="BQ3" s="315"/>
      <c r="BR3" s="294" t="s">
        <v>40</v>
      </c>
      <c r="BS3" s="295"/>
      <c r="BT3" s="295"/>
      <c r="BU3" s="295"/>
      <c r="BV3" s="295"/>
      <c r="BW3" s="295"/>
      <c r="BX3" s="295"/>
      <c r="BY3" s="295"/>
      <c r="BZ3" s="296"/>
      <c r="CA3" s="297" t="s">
        <v>41</v>
      </c>
      <c r="CB3" s="298"/>
      <c r="CC3" s="298"/>
      <c r="CD3" s="298"/>
      <c r="CE3" s="298"/>
      <c r="CF3" s="298"/>
      <c r="CG3" s="298"/>
      <c r="CH3" s="298"/>
      <c r="CI3" s="299"/>
      <c r="CJ3" s="305"/>
      <c r="CK3" s="308"/>
      <c r="CL3" s="300" t="s">
        <v>42</v>
      </c>
      <c r="CM3" s="301"/>
      <c r="CN3" s="302" t="s">
        <v>43</v>
      </c>
    </row>
    <row r="4" spans="1:94">
      <c r="A4" s="151"/>
      <c r="B4" s="152" t="s">
        <v>44</v>
      </c>
      <c r="C4" s="152" t="s">
        <v>81</v>
      </c>
      <c r="D4" s="153" t="s">
        <v>48</v>
      </c>
      <c r="E4" s="152" t="s">
        <v>49</v>
      </c>
      <c r="F4" s="154" t="s">
        <v>51</v>
      </c>
      <c r="G4" s="152" t="s">
        <v>4</v>
      </c>
      <c r="H4" s="155" t="s">
        <v>5</v>
      </c>
      <c r="I4" s="155" t="s">
        <v>6</v>
      </c>
      <c r="J4" s="155" t="s">
        <v>7</v>
      </c>
      <c r="K4" s="156" t="s">
        <v>10</v>
      </c>
      <c r="L4" s="152" t="s">
        <v>11</v>
      </c>
      <c r="M4" s="155" t="s">
        <v>12</v>
      </c>
      <c r="N4" s="152" t="s">
        <v>13</v>
      </c>
      <c r="O4" s="152" t="s">
        <v>14</v>
      </c>
      <c r="P4" s="152" t="s">
        <v>15</v>
      </c>
      <c r="Q4" s="152" t="s">
        <v>16</v>
      </c>
      <c r="R4" s="152" t="s">
        <v>17</v>
      </c>
      <c r="S4" s="155" t="s">
        <v>18</v>
      </c>
      <c r="T4" s="152" t="s">
        <v>19</v>
      </c>
      <c r="U4" s="152" t="s">
        <v>20</v>
      </c>
      <c r="V4" s="152" t="s">
        <v>21</v>
      </c>
      <c r="W4" s="152" t="s">
        <v>22</v>
      </c>
      <c r="X4" s="157"/>
      <c r="Y4" s="158" t="s">
        <v>52</v>
      </c>
      <c r="Z4" s="158" t="s">
        <v>53</v>
      </c>
      <c r="AA4" s="158" t="s">
        <v>54</v>
      </c>
      <c r="AB4" s="158" t="s">
        <v>17</v>
      </c>
      <c r="AC4" s="158" t="s">
        <v>55</v>
      </c>
      <c r="AD4" s="158" t="s">
        <v>56</v>
      </c>
      <c r="AE4" s="158" t="s">
        <v>57</v>
      </c>
      <c r="AF4" s="158" t="s">
        <v>58</v>
      </c>
      <c r="AG4" s="158" t="s">
        <v>59</v>
      </c>
      <c r="AH4" s="159" t="s">
        <v>52</v>
      </c>
      <c r="AI4" s="159" t="s">
        <v>53</v>
      </c>
      <c r="AJ4" s="159" t="s">
        <v>54</v>
      </c>
      <c r="AK4" s="159" t="s">
        <v>17</v>
      </c>
      <c r="AL4" s="159" t="s">
        <v>55</v>
      </c>
      <c r="AM4" s="159" t="s">
        <v>56</v>
      </c>
      <c r="AN4" s="159" t="s">
        <v>57</v>
      </c>
      <c r="AO4" s="159" t="s">
        <v>58</v>
      </c>
      <c r="AP4" s="159" t="s">
        <v>59</v>
      </c>
      <c r="AQ4" s="160" t="s">
        <v>52</v>
      </c>
      <c r="AR4" s="160" t="s">
        <v>53</v>
      </c>
      <c r="AS4" s="160" t="s">
        <v>54</v>
      </c>
      <c r="AT4" s="160" t="s">
        <v>17</v>
      </c>
      <c r="AU4" s="160" t="s">
        <v>55</v>
      </c>
      <c r="AV4" s="160" t="s">
        <v>56</v>
      </c>
      <c r="AW4" s="160" t="s">
        <v>57</v>
      </c>
      <c r="AX4" s="160" t="s">
        <v>58</v>
      </c>
      <c r="AY4" s="160" t="s">
        <v>59</v>
      </c>
      <c r="AZ4" s="161" t="s">
        <v>52</v>
      </c>
      <c r="BA4" s="161" t="s">
        <v>53</v>
      </c>
      <c r="BB4" s="161" t="s">
        <v>54</v>
      </c>
      <c r="BC4" s="161" t="s">
        <v>17</v>
      </c>
      <c r="BD4" s="161" t="s">
        <v>55</v>
      </c>
      <c r="BE4" s="161" t="s">
        <v>56</v>
      </c>
      <c r="BF4" s="161" t="s">
        <v>57</v>
      </c>
      <c r="BG4" s="161" t="s">
        <v>58</v>
      </c>
      <c r="BH4" s="161" t="s">
        <v>59</v>
      </c>
      <c r="BI4" s="162" t="s">
        <v>52</v>
      </c>
      <c r="BJ4" s="162" t="s">
        <v>53</v>
      </c>
      <c r="BK4" s="162" t="s">
        <v>54</v>
      </c>
      <c r="BL4" s="162" t="s">
        <v>17</v>
      </c>
      <c r="BM4" s="162" t="s">
        <v>55</v>
      </c>
      <c r="BN4" s="162" t="s">
        <v>56</v>
      </c>
      <c r="BO4" s="162" t="s">
        <v>57</v>
      </c>
      <c r="BP4" s="162" t="s">
        <v>58</v>
      </c>
      <c r="BQ4" s="162" t="s">
        <v>59</v>
      </c>
      <c r="BR4" s="163" t="s">
        <v>52</v>
      </c>
      <c r="BS4" s="163" t="s">
        <v>53</v>
      </c>
      <c r="BT4" s="163" t="s">
        <v>54</v>
      </c>
      <c r="BU4" s="163" t="s">
        <v>17</v>
      </c>
      <c r="BV4" s="163" t="s">
        <v>55</v>
      </c>
      <c r="BW4" s="163" t="s">
        <v>56</v>
      </c>
      <c r="BX4" s="163" t="s">
        <v>57</v>
      </c>
      <c r="BY4" s="163" t="s">
        <v>58</v>
      </c>
      <c r="BZ4" s="163" t="s">
        <v>59</v>
      </c>
      <c r="CA4" s="164" t="s">
        <v>52</v>
      </c>
      <c r="CB4" s="164" t="s">
        <v>53</v>
      </c>
      <c r="CC4" s="164" t="s">
        <v>54</v>
      </c>
      <c r="CD4" s="164" t="s">
        <v>17</v>
      </c>
      <c r="CE4" s="164" t="s">
        <v>55</v>
      </c>
      <c r="CF4" s="164" t="s">
        <v>56</v>
      </c>
      <c r="CG4" s="164" t="s">
        <v>57</v>
      </c>
      <c r="CH4" s="164" t="s">
        <v>58</v>
      </c>
      <c r="CI4" s="164" t="s">
        <v>59</v>
      </c>
      <c r="CJ4" s="306"/>
      <c r="CK4" s="309"/>
      <c r="CL4" s="165" t="s">
        <v>60</v>
      </c>
      <c r="CM4" s="165" t="s">
        <v>61</v>
      </c>
      <c r="CN4" s="303"/>
    </row>
    <row r="5" spans="1:94">
      <c r="A5" s="166"/>
      <c r="B5" s="167"/>
      <c r="C5" s="151"/>
      <c r="D5" s="151"/>
      <c r="E5" s="151"/>
      <c r="F5" s="168"/>
      <c r="G5" s="339"/>
      <c r="H5" s="169"/>
      <c r="I5" s="151"/>
      <c r="J5" s="151"/>
      <c r="K5" s="151"/>
      <c r="L5" s="170"/>
      <c r="M5" s="170"/>
      <c r="N5" s="151"/>
      <c r="O5" s="170"/>
      <c r="P5" s="171"/>
      <c r="Q5" s="171"/>
      <c r="R5" s="171"/>
      <c r="S5" s="344"/>
      <c r="T5" s="344"/>
      <c r="U5" s="344"/>
      <c r="V5" s="344"/>
      <c r="W5" s="170"/>
      <c r="X5" s="172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</row>
    <row r="6" spans="1:94">
      <c r="A6" s="174" t="str">
        <f>W6</f>
        <v>0</v>
      </c>
      <c r="B6" s="347" t="s">
        <v>92</v>
      </c>
      <c r="C6" s="347" t="s">
        <v>93</v>
      </c>
      <c r="D6" s="347" t="s">
        <v>66</v>
      </c>
      <c r="E6" s="175" t="s">
        <v>94</v>
      </c>
      <c r="F6" s="175" t="s">
        <v>87</v>
      </c>
      <c r="G6" s="340">
        <v>0</v>
      </c>
      <c r="H6" s="176">
        <v>0</v>
      </c>
      <c r="I6" s="176">
        <v>0</v>
      </c>
      <c r="J6" s="176">
        <v>0</v>
      </c>
      <c r="K6" s="177">
        <v>0</v>
      </c>
      <c r="L6" s="179" t="str">
        <f>IFERROR(K6/J6,"-")</f>
        <v>-</v>
      </c>
      <c r="M6" s="176">
        <v>0</v>
      </c>
      <c r="N6" s="176">
        <v>0</v>
      </c>
      <c r="O6" s="179" t="str">
        <f>IFERROR(M6/(K6),"-")</f>
        <v>-</v>
      </c>
      <c r="P6" s="180" t="str">
        <f>IFERROR(G6/SUM(K6:K6),"-")</f>
        <v>-</v>
      </c>
      <c r="Q6" s="181">
        <v>0</v>
      </c>
      <c r="R6" s="179" t="str">
        <f>IF(K6=0,"-",Q6/K6)</f>
        <v>-</v>
      </c>
      <c r="S6" s="345"/>
      <c r="T6" s="346" t="str">
        <f>IFERROR(S6/K6,"-")</f>
        <v>-</v>
      </c>
      <c r="U6" s="346" t="str">
        <f>IFERROR(S6/Q6,"-")</f>
        <v>-</v>
      </c>
      <c r="V6" s="340">
        <f>SUM(S6:S6)-SUM(G6:G6)</f>
        <v>0</v>
      </c>
      <c r="W6" s="183" t="str">
        <f>SUM(S6:S6)/SUM(G6:G6)</f>
        <v>0</v>
      </c>
      <c r="Y6" s="184"/>
      <c r="Z6" s="185" t="str">
        <f>IF(K6=0,"",IF(Y6=0,"",(Y6/K6)))</f>
        <v/>
      </c>
      <c r="AA6" s="184"/>
      <c r="AB6" s="186" t="str">
        <f>IFERROR(AA6/Y6,"-")</f>
        <v>-</v>
      </c>
      <c r="AC6" s="187"/>
      <c r="AD6" s="188" t="str">
        <f>IFERROR(AC6/Y6,"-")</f>
        <v>-</v>
      </c>
      <c r="AE6" s="189"/>
      <c r="AF6" s="189"/>
      <c r="AG6" s="189"/>
      <c r="AH6" s="190"/>
      <c r="AI6" s="191" t="str">
        <f>IF(K6=0,"",IF(AH6=0,"",(AH6/K6)))</f>
        <v/>
      </c>
      <c r="AJ6" s="190"/>
      <c r="AK6" s="192" t="str">
        <f>IFERROR(AJ6/AH6,"-")</f>
        <v>-</v>
      </c>
      <c r="AL6" s="193"/>
      <c r="AM6" s="194" t="str">
        <f>IFERROR(AL6/AH6,"-")</f>
        <v>-</v>
      </c>
      <c r="AN6" s="195"/>
      <c r="AO6" s="195"/>
      <c r="AP6" s="195"/>
      <c r="AQ6" s="196"/>
      <c r="AR6" s="197" t="str">
        <f>IF(K6=0,"",IF(AQ6=0,"",(AQ6/K6)))</f>
        <v/>
      </c>
      <c r="AS6" s="196"/>
      <c r="AT6" s="198" t="str">
        <f>IFERROR(AS6/AQ6,"-")</f>
        <v>-</v>
      </c>
      <c r="AU6" s="199"/>
      <c r="AV6" s="200" t="str">
        <f>IFERROR(AU6/AQ6,"-")</f>
        <v>-</v>
      </c>
      <c r="AW6" s="201"/>
      <c r="AX6" s="201"/>
      <c r="AY6" s="201"/>
      <c r="AZ6" s="202"/>
      <c r="BA6" s="203" t="str">
        <f>IF(K6=0,"",IF(AZ6=0,"",(AZ6/K6)))</f>
        <v/>
      </c>
      <c r="BB6" s="202"/>
      <c r="BC6" s="204" t="str">
        <f>IFERROR(BB6/AZ6,"-")</f>
        <v>-</v>
      </c>
      <c r="BD6" s="205"/>
      <c r="BE6" s="206" t="str">
        <f>IFERROR(BD6/AZ6,"-")</f>
        <v>-</v>
      </c>
      <c r="BF6" s="207"/>
      <c r="BG6" s="207"/>
      <c r="BH6" s="207"/>
      <c r="BI6" s="208"/>
      <c r="BJ6" s="209" t="str">
        <f>IF(K6=0,"",IF(BI6=0,"",(BI6/K6)))</f>
        <v/>
      </c>
      <c r="BK6" s="210"/>
      <c r="BL6" s="211" t="str">
        <f>IFERROR(BK6/BI6,"-")</f>
        <v>-</v>
      </c>
      <c r="BM6" s="212"/>
      <c r="BN6" s="213" t="str">
        <f>IFERROR(BM6/BI6,"-")</f>
        <v>-</v>
      </c>
      <c r="BO6" s="214"/>
      <c r="BP6" s="214"/>
      <c r="BQ6" s="214"/>
      <c r="BR6" s="215"/>
      <c r="BS6" s="216" t="str">
        <f>IF(K6=0,"",IF(BR6=0,"",(BR6/K6)))</f>
        <v/>
      </c>
      <c r="BT6" s="217"/>
      <c r="BU6" s="218" t="str">
        <f>IFERROR(BT6/BR6,"-")</f>
        <v>-</v>
      </c>
      <c r="BV6" s="219"/>
      <c r="BW6" s="220" t="str">
        <f>IFERROR(BV6/BR6,"-")</f>
        <v>-</v>
      </c>
      <c r="BX6" s="221"/>
      <c r="BY6" s="221"/>
      <c r="BZ6" s="221"/>
      <c r="CA6" s="222"/>
      <c r="CB6" s="223" t="str">
        <f>IF(K6=0,"",IF(CA6=0,"",(CA6/K6)))</f>
        <v/>
      </c>
      <c r="CC6" s="224"/>
      <c r="CD6" s="225" t="str">
        <f>IFERROR(CC6/CA6,"-")</f>
        <v>-</v>
      </c>
      <c r="CE6" s="226"/>
      <c r="CF6" s="227" t="str">
        <f>IFERROR(CE6/CA6,"-")</f>
        <v>-</v>
      </c>
      <c r="CG6" s="228"/>
      <c r="CH6" s="228"/>
      <c r="CI6" s="228"/>
      <c r="CJ6" s="229">
        <v>0</v>
      </c>
      <c r="CK6" s="230"/>
      <c r="CL6" s="230"/>
      <c r="CM6" s="230"/>
      <c r="CN6" s="231" t="str">
        <f>IF(AND(CL6=0,CM6=0),"",IF(AND(CL6&lt;=100000,CM6&lt;=100000),"",IF(CL6/CK6&gt;0.7,"男高",IF(CM6/CK6&gt;0.7,"女高",""))))</f>
        <v/>
      </c>
    </row>
    <row r="7" spans="1:94">
      <c r="A7" s="174">
        <f>W7</f>
        <v>0.96244318226578</v>
      </c>
      <c r="B7" s="347" t="s">
        <v>95</v>
      </c>
      <c r="C7" s="347" t="s">
        <v>93</v>
      </c>
      <c r="D7" s="347" t="s">
        <v>66</v>
      </c>
      <c r="E7" s="175" t="s">
        <v>96</v>
      </c>
      <c r="F7" s="175" t="s">
        <v>87</v>
      </c>
      <c r="G7" s="340">
        <v>5077640</v>
      </c>
      <c r="H7" s="176">
        <v>6615</v>
      </c>
      <c r="I7" s="176">
        <v>0</v>
      </c>
      <c r="J7" s="176">
        <v>232544</v>
      </c>
      <c r="K7" s="177">
        <v>1763</v>
      </c>
      <c r="L7" s="179">
        <f>IFERROR(K7/J7,"-")</f>
        <v>0.0075813609467456</v>
      </c>
      <c r="M7" s="176">
        <v>330</v>
      </c>
      <c r="N7" s="176">
        <v>325</v>
      </c>
      <c r="O7" s="179">
        <f>IFERROR(M7/(K7),"-")</f>
        <v>0.18718094157686</v>
      </c>
      <c r="P7" s="180">
        <f>IFERROR(G7/SUM(K7:K7),"-")</f>
        <v>2880.1134429949</v>
      </c>
      <c r="Q7" s="181">
        <v>163</v>
      </c>
      <c r="R7" s="179">
        <f>IF(K7=0,"-",Q7/K7)</f>
        <v>0.092456040839478</v>
      </c>
      <c r="S7" s="345">
        <v>4886940</v>
      </c>
      <c r="T7" s="346">
        <f>IFERROR(S7/K7,"-")</f>
        <v>2771.9455473625</v>
      </c>
      <c r="U7" s="346">
        <f>IFERROR(S7/Q7,"-")</f>
        <v>29981.226993865</v>
      </c>
      <c r="V7" s="340">
        <f>SUM(S7:S7)-SUM(G7:G7)</f>
        <v>-190700</v>
      </c>
      <c r="W7" s="183">
        <f>SUM(S7:S7)/SUM(G7:G7)</f>
        <v>0.96244318226578</v>
      </c>
      <c r="Y7" s="184"/>
      <c r="Z7" s="185">
        <f>IF(K7=0,"",IF(Y7=0,"",(Y7/K7)))</f>
        <v>0</v>
      </c>
      <c r="AA7" s="184"/>
      <c r="AB7" s="186" t="str">
        <f>IFERROR(AA7/Y7,"-")</f>
        <v>-</v>
      </c>
      <c r="AC7" s="187"/>
      <c r="AD7" s="188" t="str">
        <f>IFERROR(AC7/Y7,"-")</f>
        <v>-</v>
      </c>
      <c r="AE7" s="189"/>
      <c r="AF7" s="189"/>
      <c r="AG7" s="189"/>
      <c r="AH7" s="190">
        <v>2</v>
      </c>
      <c r="AI7" s="191">
        <f>IF(K7=0,"",IF(AH7=0,"",(AH7/K7)))</f>
        <v>0.0011344299489507</v>
      </c>
      <c r="AJ7" s="190">
        <v>1</v>
      </c>
      <c r="AK7" s="192">
        <f>IFERROR(AJ7/AH7,"-")</f>
        <v>0.5</v>
      </c>
      <c r="AL7" s="193">
        <v>3000</v>
      </c>
      <c r="AM7" s="194">
        <f>IFERROR(AL7/AH7,"-")</f>
        <v>1500</v>
      </c>
      <c r="AN7" s="195">
        <v>1</v>
      </c>
      <c r="AO7" s="195"/>
      <c r="AP7" s="195"/>
      <c r="AQ7" s="196">
        <v>6</v>
      </c>
      <c r="AR7" s="197">
        <f>IF(K7=0,"",IF(AQ7=0,"",(AQ7/K7)))</f>
        <v>0.003403289846852</v>
      </c>
      <c r="AS7" s="196"/>
      <c r="AT7" s="198">
        <f>IFERROR(AS7/AQ7,"-")</f>
        <v>0</v>
      </c>
      <c r="AU7" s="199"/>
      <c r="AV7" s="200">
        <f>IFERROR(AU7/AQ7,"-")</f>
        <v>0</v>
      </c>
      <c r="AW7" s="201"/>
      <c r="AX7" s="201"/>
      <c r="AY7" s="201"/>
      <c r="AZ7" s="202">
        <v>63</v>
      </c>
      <c r="BA7" s="203">
        <f>IF(K7=0,"",IF(AZ7=0,"",(AZ7/K7)))</f>
        <v>0.035734543391946</v>
      </c>
      <c r="BB7" s="202">
        <v>4</v>
      </c>
      <c r="BC7" s="204">
        <f>IFERROR(BB7/AZ7,"-")</f>
        <v>0.063492063492063</v>
      </c>
      <c r="BD7" s="205">
        <v>263000</v>
      </c>
      <c r="BE7" s="206">
        <f>IFERROR(BD7/AZ7,"-")</f>
        <v>4174.6031746032</v>
      </c>
      <c r="BF7" s="207">
        <v>1</v>
      </c>
      <c r="BG7" s="207">
        <v>1</v>
      </c>
      <c r="BH7" s="207">
        <v>2</v>
      </c>
      <c r="BI7" s="208">
        <v>711</v>
      </c>
      <c r="BJ7" s="209">
        <f>IF(K7=0,"",IF(BI7=0,"",(BI7/K7)))</f>
        <v>0.40328984685196</v>
      </c>
      <c r="BK7" s="210">
        <v>59</v>
      </c>
      <c r="BL7" s="211">
        <f>IFERROR(BK7/BI7,"-")</f>
        <v>0.082981715893108</v>
      </c>
      <c r="BM7" s="212">
        <v>1791340</v>
      </c>
      <c r="BN7" s="213">
        <f>IFERROR(BM7/BI7,"-")</f>
        <v>2519.4655414909</v>
      </c>
      <c r="BO7" s="214">
        <v>26</v>
      </c>
      <c r="BP7" s="214">
        <v>10</v>
      </c>
      <c r="BQ7" s="214">
        <v>23</v>
      </c>
      <c r="BR7" s="215">
        <v>728</v>
      </c>
      <c r="BS7" s="216">
        <f>IF(K7=0,"",IF(BR7=0,"",(BR7/K7)))</f>
        <v>0.41293250141804</v>
      </c>
      <c r="BT7" s="217">
        <v>73</v>
      </c>
      <c r="BU7" s="218">
        <f>IFERROR(BT7/BR7,"-")</f>
        <v>0.10027472527473</v>
      </c>
      <c r="BV7" s="219">
        <v>1563400</v>
      </c>
      <c r="BW7" s="220">
        <f>IFERROR(BV7/BR7,"-")</f>
        <v>2147.5274725275</v>
      </c>
      <c r="BX7" s="221">
        <v>38</v>
      </c>
      <c r="BY7" s="221">
        <v>10</v>
      </c>
      <c r="BZ7" s="221">
        <v>25</v>
      </c>
      <c r="CA7" s="222">
        <v>253</v>
      </c>
      <c r="CB7" s="223">
        <f>IF(K7=0,"",IF(CA7=0,"",(CA7/K7)))</f>
        <v>0.14350538854226</v>
      </c>
      <c r="CC7" s="224">
        <v>26</v>
      </c>
      <c r="CD7" s="225">
        <f>IFERROR(CC7/CA7,"-")</f>
        <v>0.10276679841897</v>
      </c>
      <c r="CE7" s="226">
        <v>1266200</v>
      </c>
      <c r="CF7" s="227">
        <f>IFERROR(CE7/CA7,"-")</f>
        <v>5004.743083004</v>
      </c>
      <c r="CG7" s="228">
        <v>8</v>
      </c>
      <c r="CH7" s="228">
        <v>5</v>
      </c>
      <c r="CI7" s="228">
        <v>13</v>
      </c>
      <c r="CJ7" s="229">
        <v>163</v>
      </c>
      <c r="CK7" s="230">
        <v>4886940</v>
      </c>
      <c r="CL7" s="230">
        <v>436000</v>
      </c>
      <c r="CM7" s="230"/>
      <c r="CN7" s="231" t="str">
        <f>IF(AND(CL7=0,CM7=0),"",IF(AND(CL7&lt;=100000,CM7&lt;=100000),"",IF(CL7/CK7&gt;0.7,"男高",IF(CM7/CK7&gt;0.7,"女高",""))))</f>
        <v/>
      </c>
    </row>
    <row r="8" spans="1:94">
      <c r="A8" s="174">
        <f>W8</f>
        <v>0.67268961416325</v>
      </c>
      <c r="B8" s="347" t="s">
        <v>97</v>
      </c>
      <c r="C8" s="347" t="s">
        <v>93</v>
      </c>
      <c r="D8" s="347" t="s">
        <v>66</v>
      </c>
      <c r="E8" s="175" t="s">
        <v>98</v>
      </c>
      <c r="F8" s="175" t="s">
        <v>87</v>
      </c>
      <c r="G8" s="340">
        <v>2001235</v>
      </c>
      <c r="H8" s="176">
        <v>1889</v>
      </c>
      <c r="I8" s="176">
        <v>0</v>
      </c>
      <c r="J8" s="176">
        <v>41884</v>
      </c>
      <c r="K8" s="177">
        <v>872</v>
      </c>
      <c r="L8" s="179">
        <f>IFERROR(K8/J8,"-")</f>
        <v>0.020819405978417</v>
      </c>
      <c r="M8" s="176">
        <v>94</v>
      </c>
      <c r="N8" s="176">
        <v>254</v>
      </c>
      <c r="O8" s="179">
        <f>IFERROR(M8/(K8),"-")</f>
        <v>0.10779816513761</v>
      </c>
      <c r="P8" s="180">
        <f>IFERROR(G8/SUM(K8:K8),"-")</f>
        <v>2294.994266055</v>
      </c>
      <c r="Q8" s="181">
        <v>71</v>
      </c>
      <c r="R8" s="179">
        <f>IF(K8=0,"-",Q8/K8)</f>
        <v>0.081422018348624</v>
      </c>
      <c r="S8" s="345">
        <v>1346210</v>
      </c>
      <c r="T8" s="346">
        <f>IFERROR(S8/K8,"-")</f>
        <v>1543.8188073394</v>
      </c>
      <c r="U8" s="346">
        <f>IFERROR(S8/Q8,"-")</f>
        <v>18960.704225352</v>
      </c>
      <c r="V8" s="340">
        <f>SUM(S8:S8)-SUM(G8:G8)</f>
        <v>-655025</v>
      </c>
      <c r="W8" s="183">
        <f>SUM(S8:S8)/SUM(G8:G8)</f>
        <v>0.67268961416325</v>
      </c>
      <c r="Y8" s="184">
        <v>47</v>
      </c>
      <c r="Z8" s="185">
        <f>IF(K8=0,"",IF(Y8=0,"",(Y8/K8)))</f>
        <v>0.053899082568807</v>
      </c>
      <c r="AA8" s="184"/>
      <c r="AB8" s="186">
        <f>IFERROR(AA8/Y8,"-")</f>
        <v>0</v>
      </c>
      <c r="AC8" s="187"/>
      <c r="AD8" s="188">
        <f>IFERROR(AC8/Y8,"-")</f>
        <v>0</v>
      </c>
      <c r="AE8" s="189"/>
      <c r="AF8" s="189"/>
      <c r="AG8" s="189"/>
      <c r="AH8" s="190">
        <v>150</v>
      </c>
      <c r="AI8" s="191">
        <f>IF(K8=0,"",IF(AH8=0,"",(AH8/K8)))</f>
        <v>0.17201834862385</v>
      </c>
      <c r="AJ8" s="190">
        <v>5</v>
      </c>
      <c r="AK8" s="192">
        <f>IFERROR(AJ8/AH8,"-")</f>
        <v>0.033333333333333</v>
      </c>
      <c r="AL8" s="193">
        <v>64210</v>
      </c>
      <c r="AM8" s="194">
        <f>IFERROR(AL8/AH8,"-")</f>
        <v>428.06666666667</v>
      </c>
      <c r="AN8" s="195">
        <v>1</v>
      </c>
      <c r="AO8" s="195">
        <v>2</v>
      </c>
      <c r="AP8" s="195">
        <v>2</v>
      </c>
      <c r="AQ8" s="196">
        <v>117</v>
      </c>
      <c r="AR8" s="197">
        <f>IF(K8=0,"",IF(AQ8=0,"",(AQ8/K8)))</f>
        <v>0.13417431192661</v>
      </c>
      <c r="AS8" s="196">
        <v>9</v>
      </c>
      <c r="AT8" s="198">
        <f>IFERROR(AS8/AQ8,"-")</f>
        <v>0.076923076923077</v>
      </c>
      <c r="AU8" s="199">
        <v>92000</v>
      </c>
      <c r="AV8" s="200">
        <f>IFERROR(AU8/AQ8,"-")</f>
        <v>786.32478632479</v>
      </c>
      <c r="AW8" s="201">
        <v>4</v>
      </c>
      <c r="AX8" s="201">
        <v>4</v>
      </c>
      <c r="AY8" s="201">
        <v>1</v>
      </c>
      <c r="AZ8" s="202">
        <v>190</v>
      </c>
      <c r="BA8" s="203">
        <f>IF(K8=0,"",IF(AZ8=0,"",(AZ8/K8)))</f>
        <v>0.21788990825688</v>
      </c>
      <c r="BB8" s="202">
        <v>14</v>
      </c>
      <c r="BC8" s="204">
        <f>IFERROR(BB8/AZ8,"-")</f>
        <v>0.073684210526316</v>
      </c>
      <c r="BD8" s="205">
        <v>233000</v>
      </c>
      <c r="BE8" s="206">
        <f>IFERROR(BD8/AZ8,"-")</f>
        <v>1226.3157894737</v>
      </c>
      <c r="BF8" s="207">
        <v>8</v>
      </c>
      <c r="BG8" s="207">
        <v>1</v>
      </c>
      <c r="BH8" s="207">
        <v>5</v>
      </c>
      <c r="BI8" s="208">
        <v>246</v>
      </c>
      <c r="BJ8" s="209">
        <f>IF(K8=0,"",IF(BI8=0,"",(BI8/K8)))</f>
        <v>0.28211009174312</v>
      </c>
      <c r="BK8" s="210">
        <v>26</v>
      </c>
      <c r="BL8" s="211">
        <f>IFERROR(BK8/BI8,"-")</f>
        <v>0.10569105691057</v>
      </c>
      <c r="BM8" s="212">
        <v>572000</v>
      </c>
      <c r="BN8" s="213">
        <f>IFERROR(BM8/BI8,"-")</f>
        <v>2325.2032520325</v>
      </c>
      <c r="BO8" s="214">
        <v>10</v>
      </c>
      <c r="BP8" s="214">
        <v>4</v>
      </c>
      <c r="BQ8" s="214">
        <v>12</v>
      </c>
      <c r="BR8" s="215">
        <v>100</v>
      </c>
      <c r="BS8" s="216">
        <f>IF(K8=0,"",IF(BR8=0,"",(BR8/K8)))</f>
        <v>0.11467889908257</v>
      </c>
      <c r="BT8" s="217">
        <v>13</v>
      </c>
      <c r="BU8" s="218">
        <f>IFERROR(BT8/BR8,"-")</f>
        <v>0.13</v>
      </c>
      <c r="BV8" s="219">
        <v>257000</v>
      </c>
      <c r="BW8" s="220">
        <f>IFERROR(BV8/BR8,"-")</f>
        <v>2570</v>
      </c>
      <c r="BX8" s="221">
        <v>3</v>
      </c>
      <c r="BY8" s="221">
        <v>3</v>
      </c>
      <c r="BZ8" s="221">
        <v>7</v>
      </c>
      <c r="CA8" s="222">
        <v>22</v>
      </c>
      <c r="CB8" s="223">
        <f>IF(K8=0,"",IF(CA8=0,"",(CA8/K8)))</f>
        <v>0.025229357798165</v>
      </c>
      <c r="CC8" s="224">
        <v>4</v>
      </c>
      <c r="CD8" s="225">
        <f>IFERROR(CC8/CA8,"-")</f>
        <v>0.18181818181818</v>
      </c>
      <c r="CE8" s="226">
        <v>128000</v>
      </c>
      <c r="CF8" s="227">
        <f>IFERROR(CE8/CA8,"-")</f>
        <v>5818.1818181818</v>
      </c>
      <c r="CG8" s="228"/>
      <c r="CH8" s="228"/>
      <c r="CI8" s="228">
        <v>4</v>
      </c>
      <c r="CJ8" s="229">
        <v>71</v>
      </c>
      <c r="CK8" s="230">
        <v>1346210</v>
      </c>
      <c r="CL8" s="230">
        <v>168000</v>
      </c>
      <c r="CM8" s="230"/>
      <c r="CN8" s="231" t="str">
        <f>IF(AND(CL8=0,CM8=0),"",IF(AND(CL8&lt;=100000,CM8&lt;=100000),"",IF(CL8/CK8&gt;0.7,"男高",IF(CM8/CK8&gt;0.7,"女高",""))))</f>
        <v/>
      </c>
    </row>
    <row r="9" spans="1:94">
      <c r="A9" s="174" t="str">
        <f>W9</f>
        <v>0</v>
      </c>
      <c r="B9" s="347" t="s">
        <v>99</v>
      </c>
      <c r="C9" s="347" t="s">
        <v>93</v>
      </c>
      <c r="D9" s="347" t="s">
        <v>66</v>
      </c>
      <c r="E9" s="175" t="s">
        <v>100</v>
      </c>
      <c r="F9" s="175" t="s">
        <v>87</v>
      </c>
      <c r="G9" s="340">
        <v>0</v>
      </c>
      <c r="H9" s="176">
        <v>0</v>
      </c>
      <c r="I9" s="176">
        <v>0</v>
      </c>
      <c r="J9" s="176">
        <v>0</v>
      </c>
      <c r="K9" s="177">
        <v>0</v>
      </c>
      <c r="L9" s="179" t="str">
        <f>IFERROR(K9/J9,"-")</f>
        <v>-</v>
      </c>
      <c r="M9" s="176">
        <v>0</v>
      </c>
      <c r="N9" s="176">
        <v>0</v>
      </c>
      <c r="O9" s="179" t="str">
        <f>IFERROR(M9/(K9),"-")</f>
        <v>-</v>
      </c>
      <c r="P9" s="180" t="str">
        <f>IFERROR(G9/SUM(K9:K9),"-")</f>
        <v>-</v>
      </c>
      <c r="Q9" s="181">
        <v>0</v>
      </c>
      <c r="R9" s="179" t="str">
        <f>IF(K9=0,"-",Q9/K9)</f>
        <v>-</v>
      </c>
      <c r="S9" s="345"/>
      <c r="T9" s="346" t="str">
        <f>IFERROR(S9/K9,"-")</f>
        <v>-</v>
      </c>
      <c r="U9" s="346" t="str">
        <f>IFERROR(S9/Q9,"-")</f>
        <v>-</v>
      </c>
      <c r="V9" s="340">
        <f>SUM(S9:S9)-SUM(G9:G9)</f>
        <v>0</v>
      </c>
      <c r="W9" s="183" t="str">
        <f>SUM(S9:S9)/SUM(G9:G9)</f>
        <v>0</v>
      </c>
      <c r="Y9" s="184"/>
      <c r="Z9" s="185" t="str">
        <f>IF(K9=0,"",IF(Y9=0,"",(Y9/K9)))</f>
        <v/>
      </c>
      <c r="AA9" s="184"/>
      <c r="AB9" s="186" t="str">
        <f>IFERROR(AA9/Y9,"-")</f>
        <v>-</v>
      </c>
      <c r="AC9" s="187"/>
      <c r="AD9" s="188" t="str">
        <f>IFERROR(AC9/Y9,"-")</f>
        <v>-</v>
      </c>
      <c r="AE9" s="189"/>
      <c r="AF9" s="189"/>
      <c r="AG9" s="189"/>
      <c r="AH9" s="190"/>
      <c r="AI9" s="191" t="str">
        <f>IF(K9=0,"",IF(AH9=0,"",(AH9/K9)))</f>
        <v/>
      </c>
      <c r="AJ9" s="190"/>
      <c r="AK9" s="192" t="str">
        <f>IFERROR(AJ9/AH9,"-")</f>
        <v>-</v>
      </c>
      <c r="AL9" s="193"/>
      <c r="AM9" s="194" t="str">
        <f>IFERROR(AL9/AH9,"-")</f>
        <v>-</v>
      </c>
      <c r="AN9" s="195"/>
      <c r="AO9" s="195"/>
      <c r="AP9" s="195"/>
      <c r="AQ9" s="196"/>
      <c r="AR9" s="197" t="str">
        <f>IF(K9=0,"",IF(AQ9=0,"",(AQ9/K9)))</f>
        <v/>
      </c>
      <c r="AS9" s="196"/>
      <c r="AT9" s="198" t="str">
        <f>IFERROR(AS9/AQ9,"-")</f>
        <v>-</v>
      </c>
      <c r="AU9" s="199"/>
      <c r="AV9" s="200" t="str">
        <f>IFERROR(AU9/AQ9,"-")</f>
        <v>-</v>
      </c>
      <c r="AW9" s="201"/>
      <c r="AX9" s="201"/>
      <c r="AY9" s="201"/>
      <c r="AZ9" s="202"/>
      <c r="BA9" s="203" t="str">
        <f>IF(K9=0,"",IF(AZ9=0,"",(AZ9/K9)))</f>
        <v/>
      </c>
      <c r="BB9" s="202"/>
      <c r="BC9" s="204" t="str">
        <f>IFERROR(BB9/AZ9,"-")</f>
        <v>-</v>
      </c>
      <c r="BD9" s="205"/>
      <c r="BE9" s="206" t="str">
        <f>IFERROR(BD9/AZ9,"-")</f>
        <v>-</v>
      </c>
      <c r="BF9" s="207"/>
      <c r="BG9" s="207"/>
      <c r="BH9" s="207"/>
      <c r="BI9" s="208"/>
      <c r="BJ9" s="209" t="str">
        <f>IF(K9=0,"",IF(BI9=0,"",(BI9/K9)))</f>
        <v/>
      </c>
      <c r="BK9" s="210"/>
      <c r="BL9" s="211" t="str">
        <f>IFERROR(BK9/BI9,"-")</f>
        <v>-</v>
      </c>
      <c r="BM9" s="212"/>
      <c r="BN9" s="213" t="str">
        <f>IFERROR(BM9/BI9,"-")</f>
        <v>-</v>
      </c>
      <c r="BO9" s="214"/>
      <c r="BP9" s="214"/>
      <c r="BQ9" s="214"/>
      <c r="BR9" s="215"/>
      <c r="BS9" s="216" t="str">
        <f>IF(K9=0,"",IF(BR9=0,"",(BR9/K9)))</f>
        <v/>
      </c>
      <c r="BT9" s="217"/>
      <c r="BU9" s="218" t="str">
        <f>IFERROR(BT9/BR9,"-")</f>
        <v>-</v>
      </c>
      <c r="BV9" s="219"/>
      <c r="BW9" s="220" t="str">
        <f>IFERROR(BV9/BR9,"-")</f>
        <v>-</v>
      </c>
      <c r="BX9" s="221"/>
      <c r="BY9" s="221"/>
      <c r="BZ9" s="221"/>
      <c r="CA9" s="222"/>
      <c r="CB9" s="223" t="str">
        <f>IF(K9=0,"",IF(CA9=0,"",(CA9/K9)))</f>
        <v/>
      </c>
      <c r="CC9" s="224"/>
      <c r="CD9" s="225" t="str">
        <f>IFERROR(CC9/CA9,"-")</f>
        <v>-</v>
      </c>
      <c r="CE9" s="226"/>
      <c r="CF9" s="227" t="str">
        <f>IFERROR(CE9/CA9,"-")</f>
        <v>-</v>
      </c>
      <c r="CG9" s="228"/>
      <c r="CH9" s="228"/>
      <c r="CI9" s="228"/>
      <c r="CJ9" s="229">
        <v>0</v>
      </c>
      <c r="CK9" s="230"/>
      <c r="CL9" s="230"/>
      <c r="CM9" s="230"/>
      <c r="CN9" s="231" t="str">
        <f>IF(AND(CL9=0,CM9=0),"",IF(AND(CL9&lt;=100000,CM9&lt;=100000),"",IF(CL9/CK9&gt;0.7,"男高",IF(CM9/CK9&gt;0.7,"女高",""))))</f>
        <v/>
      </c>
    </row>
    <row r="10" spans="1:94">
      <c r="A10" s="174">
        <f>W10</f>
        <v>1.3348639169927</v>
      </c>
      <c r="B10" s="347" t="s">
        <v>101</v>
      </c>
      <c r="C10" s="347" t="s">
        <v>93</v>
      </c>
      <c r="D10" s="347" t="s">
        <v>66</v>
      </c>
      <c r="E10" s="175" t="s">
        <v>102</v>
      </c>
      <c r="F10" s="175" t="s">
        <v>87</v>
      </c>
      <c r="G10" s="340">
        <v>1326727</v>
      </c>
      <c r="H10" s="176">
        <v>870</v>
      </c>
      <c r="I10" s="176">
        <v>0</v>
      </c>
      <c r="J10" s="176">
        <v>26119</v>
      </c>
      <c r="K10" s="177">
        <v>204</v>
      </c>
      <c r="L10" s="179">
        <f>IFERROR(K10/J10,"-")</f>
        <v>0.0078104062176959</v>
      </c>
      <c r="M10" s="176">
        <v>25</v>
      </c>
      <c r="N10" s="176">
        <v>27</v>
      </c>
      <c r="O10" s="179">
        <f>IFERROR(M10/(K10),"-")</f>
        <v>0.12254901960784</v>
      </c>
      <c r="P10" s="180">
        <f>IFERROR(G10/SUM(K10:K10),"-")</f>
        <v>6503.5637254902</v>
      </c>
      <c r="Q10" s="181">
        <v>16</v>
      </c>
      <c r="R10" s="179">
        <f>IF(K10=0,"-",Q10/K10)</f>
        <v>0.07843137254902</v>
      </c>
      <c r="S10" s="345">
        <v>1771000</v>
      </c>
      <c r="T10" s="346">
        <f>IFERROR(S10/K10,"-")</f>
        <v>8681.3725490196</v>
      </c>
      <c r="U10" s="346">
        <f>IFERROR(S10/Q10,"-")</f>
        <v>110687.5</v>
      </c>
      <c r="V10" s="340">
        <f>SUM(S10:S10)-SUM(G10:G10)</f>
        <v>444273</v>
      </c>
      <c r="W10" s="183">
        <f>SUM(S10:S10)/SUM(G10:G10)</f>
        <v>1.3348639169927</v>
      </c>
      <c r="Y10" s="184"/>
      <c r="Z10" s="185">
        <f>IF(K10=0,"",IF(Y10=0,"",(Y10/K10)))</f>
        <v>0</v>
      </c>
      <c r="AA10" s="184"/>
      <c r="AB10" s="186" t="str">
        <f>IFERROR(AA10/Y10,"-")</f>
        <v>-</v>
      </c>
      <c r="AC10" s="187"/>
      <c r="AD10" s="188" t="str">
        <f>IFERROR(AC10/Y10,"-")</f>
        <v>-</v>
      </c>
      <c r="AE10" s="189"/>
      <c r="AF10" s="189"/>
      <c r="AG10" s="189"/>
      <c r="AH10" s="190"/>
      <c r="AI10" s="191">
        <f>IF(K10=0,"",IF(AH10=0,"",(AH10/K10)))</f>
        <v>0</v>
      </c>
      <c r="AJ10" s="190"/>
      <c r="AK10" s="192" t="str">
        <f>IFERROR(AJ10/AH10,"-")</f>
        <v>-</v>
      </c>
      <c r="AL10" s="193"/>
      <c r="AM10" s="194" t="str">
        <f>IFERROR(AL10/AH10,"-")</f>
        <v>-</v>
      </c>
      <c r="AN10" s="195"/>
      <c r="AO10" s="195"/>
      <c r="AP10" s="195"/>
      <c r="AQ10" s="196">
        <v>1</v>
      </c>
      <c r="AR10" s="197">
        <f>IF(K10=0,"",IF(AQ10=0,"",(AQ10/K10)))</f>
        <v>0.0049019607843137</v>
      </c>
      <c r="AS10" s="196"/>
      <c r="AT10" s="198">
        <f>IFERROR(AS10/AQ10,"-")</f>
        <v>0</v>
      </c>
      <c r="AU10" s="199"/>
      <c r="AV10" s="200">
        <f>IFERROR(AU10/AQ10,"-")</f>
        <v>0</v>
      </c>
      <c r="AW10" s="201"/>
      <c r="AX10" s="201"/>
      <c r="AY10" s="201"/>
      <c r="AZ10" s="202">
        <v>11</v>
      </c>
      <c r="BA10" s="203">
        <f>IF(K10=0,"",IF(AZ10=0,"",(AZ10/K10)))</f>
        <v>0.053921568627451</v>
      </c>
      <c r="BB10" s="202">
        <v>2</v>
      </c>
      <c r="BC10" s="204">
        <f>IFERROR(BB10/AZ10,"-")</f>
        <v>0.18181818181818</v>
      </c>
      <c r="BD10" s="205">
        <v>28000</v>
      </c>
      <c r="BE10" s="206">
        <f>IFERROR(BD10/AZ10,"-")</f>
        <v>2545.4545454545</v>
      </c>
      <c r="BF10" s="207">
        <v>1</v>
      </c>
      <c r="BG10" s="207">
        <v>1</v>
      </c>
      <c r="BH10" s="207"/>
      <c r="BI10" s="208">
        <v>73</v>
      </c>
      <c r="BJ10" s="209">
        <f>IF(K10=0,"",IF(BI10=0,"",(BI10/K10)))</f>
        <v>0.3578431372549</v>
      </c>
      <c r="BK10" s="210">
        <v>5</v>
      </c>
      <c r="BL10" s="211">
        <f>IFERROR(BK10/BI10,"-")</f>
        <v>0.068493150684932</v>
      </c>
      <c r="BM10" s="212">
        <v>44000</v>
      </c>
      <c r="BN10" s="213">
        <f>IFERROR(BM10/BI10,"-")</f>
        <v>602.7397260274</v>
      </c>
      <c r="BO10" s="214">
        <v>3</v>
      </c>
      <c r="BP10" s="214">
        <v>2</v>
      </c>
      <c r="BQ10" s="214"/>
      <c r="BR10" s="215">
        <v>76</v>
      </c>
      <c r="BS10" s="216">
        <f>IF(K10=0,"",IF(BR10=0,"",(BR10/K10)))</f>
        <v>0.37254901960784</v>
      </c>
      <c r="BT10" s="217">
        <v>7</v>
      </c>
      <c r="BU10" s="218">
        <f>IFERROR(BT10/BR10,"-")</f>
        <v>0.092105263157895</v>
      </c>
      <c r="BV10" s="219">
        <v>1684000</v>
      </c>
      <c r="BW10" s="220">
        <f>IFERROR(BV10/BR10,"-")</f>
        <v>22157.894736842</v>
      </c>
      <c r="BX10" s="221">
        <v>3</v>
      </c>
      <c r="BY10" s="221"/>
      <c r="BZ10" s="221">
        <v>4</v>
      </c>
      <c r="CA10" s="222">
        <v>43</v>
      </c>
      <c r="CB10" s="223">
        <f>IF(K10=0,"",IF(CA10=0,"",(CA10/K10)))</f>
        <v>0.21078431372549</v>
      </c>
      <c r="CC10" s="224">
        <v>2</v>
      </c>
      <c r="CD10" s="225">
        <f>IFERROR(CC10/CA10,"-")</f>
        <v>0.046511627906977</v>
      </c>
      <c r="CE10" s="226">
        <v>15000</v>
      </c>
      <c r="CF10" s="227">
        <f>IFERROR(CE10/CA10,"-")</f>
        <v>348.83720930233</v>
      </c>
      <c r="CG10" s="228"/>
      <c r="CH10" s="228">
        <v>1</v>
      </c>
      <c r="CI10" s="228">
        <v>1</v>
      </c>
      <c r="CJ10" s="229">
        <v>16</v>
      </c>
      <c r="CK10" s="230">
        <v>1771000</v>
      </c>
      <c r="CL10" s="230">
        <v>1545000</v>
      </c>
      <c r="CM10" s="230"/>
      <c r="CN10" s="231" t="str">
        <f>IF(AND(CL10=0,CM10=0),"",IF(AND(CL10&lt;=100000,CM10&lt;=100000),"",IF(CL10/CK10&gt;0.7,"男高",IF(CM10/CK10&gt;0.7,"女高",""))))</f>
        <v>男高</v>
      </c>
    </row>
    <row r="11" spans="1:94">
      <c r="A11" s="174">
        <f>W11</f>
        <v>0.35615169043778</v>
      </c>
      <c r="B11" s="347" t="s">
        <v>103</v>
      </c>
      <c r="C11" s="347" t="s">
        <v>93</v>
      </c>
      <c r="D11" s="347" t="s">
        <v>66</v>
      </c>
      <c r="E11" s="175" t="s">
        <v>104</v>
      </c>
      <c r="F11" s="175" t="s">
        <v>87</v>
      </c>
      <c r="G11" s="340">
        <v>662639</v>
      </c>
      <c r="H11" s="176">
        <v>568</v>
      </c>
      <c r="I11" s="176">
        <v>0</v>
      </c>
      <c r="J11" s="176">
        <v>4245</v>
      </c>
      <c r="K11" s="177">
        <v>243</v>
      </c>
      <c r="L11" s="179">
        <f>IFERROR(K11/J11,"-")</f>
        <v>0.057243816254417</v>
      </c>
      <c r="M11" s="176">
        <v>26</v>
      </c>
      <c r="N11" s="176">
        <v>37</v>
      </c>
      <c r="O11" s="179">
        <f>IFERROR(M11/(K11),"-")</f>
        <v>0.10699588477366</v>
      </c>
      <c r="P11" s="180">
        <f>IFERROR(G11/SUM(K11:K11),"-")</f>
        <v>2726.9094650206</v>
      </c>
      <c r="Q11" s="181">
        <v>13</v>
      </c>
      <c r="R11" s="179">
        <f>IF(K11=0,"-",Q11/K11)</f>
        <v>0.053497942386831</v>
      </c>
      <c r="S11" s="345">
        <v>236000</v>
      </c>
      <c r="T11" s="346">
        <f>IFERROR(S11/K11,"-")</f>
        <v>971.19341563786</v>
      </c>
      <c r="U11" s="346">
        <f>IFERROR(S11/Q11,"-")</f>
        <v>18153.846153846</v>
      </c>
      <c r="V11" s="340">
        <f>SUM(S11:S11)-SUM(G11:G11)</f>
        <v>-426639</v>
      </c>
      <c r="W11" s="183">
        <f>SUM(S11:S11)/SUM(G11:G11)</f>
        <v>0.35615169043778</v>
      </c>
      <c r="Y11" s="184">
        <v>6</v>
      </c>
      <c r="Z11" s="185">
        <f>IF(K11=0,"",IF(Y11=0,"",(Y11/K11)))</f>
        <v>0.024691358024691</v>
      </c>
      <c r="AA11" s="184"/>
      <c r="AB11" s="186">
        <f>IFERROR(AA11/Y11,"-")</f>
        <v>0</v>
      </c>
      <c r="AC11" s="187"/>
      <c r="AD11" s="188">
        <f>IFERROR(AC11/Y11,"-")</f>
        <v>0</v>
      </c>
      <c r="AE11" s="189"/>
      <c r="AF11" s="189"/>
      <c r="AG11" s="189"/>
      <c r="AH11" s="190">
        <v>20</v>
      </c>
      <c r="AI11" s="191">
        <f>IF(K11=0,"",IF(AH11=0,"",(AH11/K11)))</f>
        <v>0.082304526748971</v>
      </c>
      <c r="AJ11" s="190"/>
      <c r="AK11" s="192">
        <f>IFERROR(AJ11/AH11,"-")</f>
        <v>0</v>
      </c>
      <c r="AL11" s="193"/>
      <c r="AM11" s="194">
        <f>IFERROR(AL11/AH11,"-")</f>
        <v>0</v>
      </c>
      <c r="AN11" s="195"/>
      <c r="AO11" s="195"/>
      <c r="AP11" s="195"/>
      <c r="AQ11" s="196">
        <v>7</v>
      </c>
      <c r="AR11" s="197">
        <f>IF(K11=0,"",IF(AQ11=0,"",(AQ11/K11)))</f>
        <v>0.02880658436214</v>
      </c>
      <c r="AS11" s="196"/>
      <c r="AT11" s="198">
        <f>IFERROR(AS11/AQ11,"-")</f>
        <v>0</v>
      </c>
      <c r="AU11" s="199"/>
      <c r="AV11" s="200">
        <f>IFERROR(AU11/AQ11,"-")</f>
        <v>0</v>
      </c>
      <c r="AW11" s="201"/>
      <c r="AX11" s="201"/>
      <c r="AY11" s="201"/>
      <c r="AZ11" s="202">
        <v>39</v>
      </c>
      <c r="BA11" s="203">
        <f>IF(K11=0,"",IF(AZ11=0,"",(AZ11/K11)))</f>
        <v>0.16049382716049</v>
      </c>
      <c r="BB11" s="202">
        <v>3</v>
      </c>
      <c r="BC11" s="204">
        <f>IFERROR(BB11/AZ11,"-")</f>
        <v>0.076923076923077</v>
      </c>
      <c r="BD11" s="205">
        <v>23000</v>
      </c>
      <c r="BE11" s="206">
        <f>IFERROR(BD11/AZ11,"-")</f>
        <v>589.74358974359</v>
      </c>
      <c r="BF11" s="207">
        <v>2</v>
      </c>
      <c r="BG11" s="207"/>
      <c r="BH11" s="207">
        <v>1</v>
      </c>
      <c r="BI11" s="208">
        <v>77</v>
      </c>
      <c r="BJ11" s="209">
        <f>IF(K11=0,"",IF(BI11=0,"",(BI11/K11)))</f>
        <v>0.31687242798354</v>
      </c>
      <c r="BK11" s="210">
        <v>4</v>
      </c>
      <c r="BL11" s="211">
        <f>IFERROR(BK11/BI11,"-")</f>
        <v>0.051948051948052</v>
      </c>
      <c r="BM11" s="212">
        <v>21000</v>
      </c>
      <c r="BN11" s="213">
        <f>IFERROR(BM11/BI11,"-")</f>
        <v>272.72727272727</v>
      </c>
      <c r="BO11" s="214">
        <v>2</v>
      </c>
      <c r="BP11" s="214">
        <v>1</v>
      </c>
      <c r="BQ11" s="214">
        <v>1</v>
      </c>
      <c r="BR11" s="215">
        <v>74</v>
      </c>
      <c r="BS11" s="216">
        <f>IF(K11=0,"",IF(BR11=0,"",(BR11/K11)))</f>
        <v>0.30452674897119</v>
      </c>
      <c r="BT11" s="217">
        <v>5</v>
      </c>
      <c r="BU11" s="218">
        <f>IFERROR(BT11/BR11,"-")</f>
        <v>0.067567567567568</v>
      </c>
      <c r="BV11" s="219">
        <v>41000</v>
      </c>
      <c r="BW11" s="220">
        <f>IFERROR(BV11/BR11,"-")</f>
        <v>554.05405405405</v>
      </c>
      <c r="BX11" s="221">
        <v>3</v>
      </c>
      <c r="BY11" s="221">
        <v>2</v>
      </c>
      <c r="BZ11" s="221"/>
      <c r="CA11" s="222">
        <v>20</v>
      </c>
      <c r="CB11" s="223">
        <f>IF(K11=0,"",IF(CA11=0,"",(CA11/K11)))</f>
        <v>0.082304526748971</v>
      </c>
      <c r="CC11" s="224">
        <v>1</v>
      </c>
      <c r="CD11" s="225">
        <f>IFERROR(CC11/CA11,"-")</f>
        <v>0.05</v>
      </c>
      <c r="CE11" s="226">
        <v>151000</v>
      </c>
      <c r="CF11" s="227">
        <f>IFERROR(CE11/CA11,"-")</f>
        <v>7550</v>
      </c>
      <c r="CG11" s="228"/>
      <c r="CH11" s="228"/>
      <c r="CI11" s="228">
        <v>1</v>
      </c>
      <c r="CJ11" s="229">
        <v>13</v>
      </c>
      <c r="CK11" s="230">
        <v>236000</v>
      </c>
      <c r="CL11" s="230">
        <v>151000</v>
      </c>
      <c r="CM11" s="230"/>
      <c r="CN11" s="231" t="str">
        <f>IF(AND(CL11=0,CM11=0),"",IF(AND(CL11&lt;=100000,CM11&lt;=100000),"",IF(CL11/CK11&gt;0.7,"男高",IF(CM11/CK11&gt;0.7,"女高",""))))</f>
        <v/>
      </c>
    </row>
    <row r="12" spans="1:94">
      <c r="A12" s="174">
        <f>W12</f>
        <v>0</v>
      </c>
      <c r="B12" s="347" t="s">
        <v>105</v>
      </c>
      <c r="C12" s="347" t="s">
        <v>93</v>
      </c>
      <c r="D12" s="347" t="s">
        <v>66</v>
      </c>
      <c r="E12" s="175" t="s">
        <v>106</v>
      </c>
      <c r="F12" s="175" t="s">
        <v>87</v>
      </c>
      <c r="G12" s="340">
        <v>20070</v>
      </c>
      <c r="H12" s="176">
        <v>22</v>
      </c>
      <c r="I12" s="176">
        <v>0</v>
      </c>
      <c r="J12" s="176">
        <v>9809</v>
      </c>
      <c r="K12" s="177">
        <v>3</v>
      </c>
      <c r="L12" s="179">
        <f>IFERROR(K12/J12,"-")</f>
        <v>0.00030584157406463</v>
      </c>
      <c r="M12" s="176">
        <v>0</v>
      </c>
      <c r="N12" s="176">
        <v>0</v>
      </c>
      <c r="O12" s="179">
        <f>IFERROR(M12/(K12),"-")</f>
        <v>0</v>
      </c>
      <c r="P12" s="180">
        <f>IFERROR(G12/SUM(K12:K12),"-")</f>
        <v>6690</v>
      </c>
      <c r="Q12" s="181">
        <v>0</v>
      </c>
      <c r="R12" s="179">
        <f>IF(K12=0,"-",Q12/K12)</f>
        <v>0</v>
      </c>
      <c r="S12" s="345"/>
      <c r="T12" s="346">
        <f>IFERROR(S12/K12,"-")</f>
        <v>0</v>
      </c>
      <c r="U12" s="346" t="str">
        <f>IFERROR(S12/Q12,"-")</f>
        <v>-</v>
      </c>
      <c r="V12" s="340">
        <f>SUM(S12:S12)-SUM(G12:G12)</f>
        <v>-20070</v>
      </c>
      <c r="W12" s="183">
        <f>SUM(S12:S12)/SUM(G12:G12)</f>
        <v>0</v>
      </c>
      <c r="Y12" s="184"/>
      <c r="Z12" s="185">
        <f>IF(K12=0,"",IF(Y12=0,"",(Y12/K12)))</f>
        <v>0</v>
      </c>
      <c r="AA12" s="184"/>
      <c r="AB12" s="186" t="str">
        <f>IFERROR(AA12/Y12,"-")</f>
        <v>-</v>
      </c>
      <c r="AC12" s="187"/>
      <c r="AD12" s="188" t="str">
        <f>IFERROR(AC12/Y12,"-")</f>
        <v>-</v>
      </c>
      <c r="AE12" s="189"/>
      <c r="AF12" s="189"/>
      <c r="AG12" s="189"/>
      <c r="AH12" s="190"/>
      <c r="AI12" s="191">
        <f>IF(K12=0,"",IF(AH12=0,"",(AH12/K12)))</f>
        <v>0</v>
      </c>
      <c r="AJ12" s="190"/>
      <c r="AK12" s="192" t="str">
        <f>IFERROR(AJ12/AH12,"-")</f>
        <v>-</v>
      </c>
      <c r="AL12" s="193"/>
      <c r="AM12" s="194" t="str">
        <f>IFERROR(AL12/AH12,"-")</f>
        <v>-</v>
      </c>
      <c r="AN12" s="195"/>
      <c r="AO12" s="195"/>
      <c r="AP12" s="195"/>
      <c r="AQ12" s="196"/>
      <c r="AR12" s="197">
        <f>IF(K12=0,"",IF(AQ12=0,"",(AQ12/K12)))</f>
        <v>0</v>
      </c>
      <c r="AS12" s="196"/>
      <c r="AT12" s="198" t="str">
        <f>IFERROR(AS12/AQ12,"-")</f>
        <v>-</v>
      </c>
      <c r="AU12" s="199"/>
      <c r="AV12" s="200" t="str">
        <f>IFERROR(AU12/AQ12,"-")</f>
        <v>-</v>
      </c>
      <c r="AW12" s="201"/>
      <c r="AX12" s="201"/>
      <c r="AY12" s="201"/>
      <c r="AZ12" s="202"/>
      <c r="BA12" s="203">
        <f>IF(K12=0,"",IF(AZ12=0,"",(AZ12/K12)))</f>
        <v>0</v>
      </c>
      <c r="BB12" s="202"/>
      <c r="BC12" s="204" t="str">
        <f>IFERROR(BB12/AZ12,"-")</f>
        <v>-</v>
      </c>
      <c r="BD12" s="205"/>
      <c r="BE12" s="206" t="str">
        <f>IFERROR(BD12/AZ12,"-")</f>
        <v>-</v>
      </c>
      <c r="BF12" s="207"/>
      <c r="BG12" s="207"/>
      <c r="BH12" s="207"/>
      <c r="BI12" s="208"/>
      <c r="BJ12" s="209">
        <f>IF(K12=0,"",IF(BI12=0,"",(BI12/K12)))</f>
        <v>0</v>
      </c>
      <c r="BK12" s="210"/>
      <c r="BL12" s="211" t="str">
        <f>IFERROR(BK12/BI12,"-")</f>
        <v>-</v>
      </c>
      <c r="BM12" s="212"/>
      <c r="BN12" s="213" t="str">
        <f>IFERROR(BM12/BI12,"-")</f>
        <v>-</v>
      </c>
      <c r="BO12" s="214"/>
      <c r="BP12" s="214"/>
      <c r="BQ12" s="214"/>
      <c r="BR12" s="215">
        <v>2</v>
      </c>
      <c r="BS12" s="216">
        <f>IF(K12=0,"",IF(BR12=0,"",(BR12/K12)))</f>
        <v>0.66666666666667</v>
      </c>
      <c r="BT12" s="217"/>
      <c r="BU12" s="218">
        <f>IFERROR(BT12/BR12,"-")</f>
        <v>0</v>
      </c>
      <c r="BV12" s="219"/>
      <c r="BW12" s="220">
        <f>IFERROR(BV12/BR12,"-")</f>
        <v>0</v>
      </c>
      <c r="BX12" s="221"/>
      <c r="BY12" s="221"/>
      <c r="BZ12" s="221"/>
      <c r="CA12" s="222">
        <v>1</v>
      </c>
      <c r="CB12" s="223">
        <f>IF(K12=0,"",IF(CA12=0,"",(CA12/K12)))</f>
        <v>0.33333333333333</v>
      </c>
      <c r="CC12" s="224"/>
      <c r="CD12" s="225">
        <f>IFERROR(CC12/CA12,"-")</f>
        <v>0</v>
      </c>
      <c r="CE12" s="226"/>
      <c r="CF12" s="227">
        <f>IFERROR(CE12/CA12,"-")</f>
        <v>0</v>
      </c>
      <c r="CG12" s="228"/>
      <c r="CH12" s="228"/>
      <c r="CI12" s="228"/>
      <c r="CJ12" s="229">
        <v>0</v>
      </c>
      <c r="CK12" s="230"/>
      <c r="CL12" s="230"/>
      <c r="CM12" s="230"/>
      <c r="CN12" s="231" t="str">
        <f>IF(AND(CL12=0,CM12=0),"",IF(AND(CL12&lt;=100000,CM12&lt;=100000),"",IF(CL12/CK12&gt;0.7,"男高",IF(CM12/CK12&gt;0.7,"女高",""))))</f>
        <v/>
      </c>
    </row>
    <row r="13" spans="1:94">
      <c r="A13" s="232"/>
      <c r="B13" s="151"/>
      <c r="C13" s="233"/>
      <c r="D13" s="234"/>
      <c r="E13" s="175"/>
      <c r="F13" s="175"/>
      <c r="G13" s="341"/>
      <c r="H13" s="235"/>
      <c r="I13" s="235"/>
      <c r="J13" s="176"/>
      <c r="K13" s="176"/>
      <c r="L13" s="236"/>
      <c r="M13" s="236"/>
      <c r="N13" s="176"/>
      <c r="O13" s="236"/>
      <c r="P13" s="182"/>
      <c r="Q13" s="182"/>
      <c r="R13" s="182"/>
      <c r="S13" s="345"/>
      <c r="T13" s="345"/>
      <c r="U13" s="345"/>
      <c r="V13" s="345"/>
      <c r="W13" s="236"/>
      <c r="X13" s="172"/>
      <c r="Y13" s="237"/>
      <c r="Z13" s="238"/>
      <c r="AA13" s="237"/>
      <c r="AB13" s="239"/>
      <c r="AC13" s="240"/>
      <c r="AD13" s="241"/>
      <c r="AE13" s="242"/>
      <c r="AF13" s="242"/>
      <c r="AG13" s="242"/>
      <c r="AH13" s="237"/>
      <c r="AI13" s="238"/>
      <c r="AJ13" s="237"/>
      <c r="AK13" s="239"/>
      <c r="AL13" s="240"/>
      <c r="AM13" s="241"/>
      <c r="AN13" s="242"/>
      <c r="AO13" s="242"/>
      <c r="AP13" s="242"/>
      <c r="AQ13" s="237"/>
      <c r="AR13" s="238"/>
      <c r="AS13" s="237"/>
      <c r="AT13" s="239"/>
      <c r="AU13" s="240"/>
      <c r="AV13" s="241"/>
      <c r="AW13" s="242"/>
      <c r="AX13" s="242"/>
      <c r="AY13" s="242"/>
      <c r="AZ13" s="237"/>
      <c r="BA13" s="238"/>
      <c r="BB13" s="237"/>
      <c r="BC13" s="239"/>
      <c r="BD13" s="240"/>
      <c r="BE13" s="241"/>
      <c r="BF13" s="242"/>
      <c r="BG13" s="242"/>
      <c r="BH13" s="242"/>
      <c r="BI13" s="173"/>
      <c r="BJ13" s="243"/>
      <c r="BK13" s="237"/>
      <c r="BL13" s="239"/>
      <c r="BM13" s="240"/>
      <c r="BN13" s="241"/>
      <c r="BO13" s="242"/>
      <c r="BP13" s="242"/>
      <c r="BQ13" s="242"/>
      <c r="BR13" s="173"/>
      <c r="BS13" s="243"/>
      <c r="BT13" s="237"/>
      <c r="BU13" s="239"/>
      <c r="BV13" s="240"/>
      <c r="BW13" s="241"/>
      <c r="BX13" s="242"/>
      <c r="BY13" s="242"/>
      <c r="BZ13" s="242"/>
      <c r="CA13" s="173"/>
      <c r="CB13" s="243"/>
      <c r="CC13" s="237"/>
      <c r="CD13" s="239"/>
      <c r="CE13" s="240"/>
      <c r="CF13" s="241"/>
      <c r="CG13" s="242"/>
      <c r="CH13" s="242"/>
      <c r="CI13" s="242"/>
      <c r="CJ13" s="244"/>
      <c r="CK13" s="240"/>
      <c r="CL13" s="240"/>
      <c r="CM13" s="240"/>
      <c r="CN13" s="245"/>
    </row>
    <row r="14" spans="1:94">
      <c r="A14" s="232"/>
      <c r="B14" s="246"/>
      <c r="C14" s="176"/>
      <c r="D14" s="176"/>
      <c r="E14" s="247"/>
      <c r="F14" s="248"/>
      <c r="G14" s="342"/>
      <c r="H14" s="235"/>
      <c r="I14" s="235"/>
      <c r="J14" s="176"/>
      <c r="K14" s="176"/>
      <c r="L14" s="236"/>
      <c r="M14" s="236"/>
      <c r="N14" s="176"/>
      <c r="O14" s="236"/>
      <c r="P14" s="182"/>
      <c r="Q14" s="182"/>
      <c r="R14" s="182"/>
      <c r="S14" s="345"/>
      <c r="T14" s="345"/>
      <c r="U14" s="345"/>
      <c r="V14" s="345"/>
      <c r="W14" s="236"/>
      <c r="X14" s="249"/>
      <c r="Y14" s="237"/>
      <c r="Z14" s="238"/>
      <c r="AA14" s="237"/>
      <c r="AB14" s="239"/>
      <c r="AC14" s="240"/>
      <c r="AD14" s="241"/>
      <c r="AE14" s="242"/>
      <c r="AF14" s="242"/>
      <c r="AG14" s="242"/>
      <c r="AH14" s="237"/>
      <c r="AI14" s="238"/>
      <c r="AJ14" s="237"/>
      <c r="AK14" s="239"/>
      <c r="AL14" s="240"/>
      <c r="AM14" s="241"/>
      <c r="AN14" s="242"/>
      <c r="AO14" s="242"/>
      <c r="AP14" s="242"/>
      <c r="AQ14" s="237"/>
      <c r="AR14" s="238"/>
      <c r="AS14" s="237"/>
      <c r="AT14" s="239"/>
      <c r="AU14" s="240"/>
      <c r="AV14" s="241"/>
      <c r="AW14" s="242"/>
      <c r="AX14" s="242"/>
      <c r="AY14" s="242"/>
      <c r="AZ14" s="237"/>
      <c r="BA14" s="238"/>
      <c r="BB14" s="237"/>
      <c r="BC14" s="239"/>
      <c r="BD14" s="240"/>
      <c r="BE14" s="241"/>
      <c r="BF14" s="242"/>
      <c r="BG14" s="242"/>
      <c r="BH14" s="242"/>
      <c r="BI14" s="173"/>
      <c r="BJ14" s="243"/>
      <c r="BK14" s="237"/>
      <c r="BL14" s="239"/>
      <c r="BM14" s="240"/>
      <c r="BN14" s="241"/>
      <c r="BO14" s="242"/>
      <c r="BP14" s="242"/>
      <c r="BQ14" s="242"/>
      <c r="BR14" s="173"/>
      <c r="BS14" s="243"/>
      <c r="BT14" s="237"/>
      <c r="BU14" s="239"/>
      <c r="BV14" s="240"/>
      <c r="BW14" s="241"/>
      <c r="BX14" s="242"/>
      <c r="BY14" s="242"/>
      <c r="BZ14" s="242"/>
      <c r="CA14" s="173"/>
      <c r="CB14" s="243"/>
      <c r="CC14" s="237"/>
      <c r="CD14" s="239"/>
      <c r="CE14" s="240"/>
      <c r="CF14" s="241"/>
      <c r="CG14" s="242"/>
      <c r="CH14" s="242"/>
      <c r="CI14" s="242"/>
      <c r="CJ14" s="244"/>
      <c r="CK14" s="240"/>
      <c r="CL14" s="240"/>
      <c r="CM14" s="240"/>
      <c r="CN14" s="245"/>
    </row>
    <row r="15" spans="1:94">
      <c r="A15" s="166">
        <f>Z15</f>
        <v/>
      </c>
      <c r="B15" s="250"/>
      <c r="C15" s="250"/>
      <c r="D15" s="250"/>
      <c r="E15" s="251" t="s">
        <v>107</v>
      </c>
      <c r="F15" s="251"/>
      <c r="G15" s="343">
        <f>SUM(G6:G14)</f>
        <v>9088311</v>
      </c>
      <c r="H15" s="250">
        <f>SUM(H6:H14)</f>
        <v>9964</v>
      </c>
      <c r="I15" s="250">
        <f>SUM(I6:I14)</f>
        <v>0</v>
      </c>
      <c r="J15" s="250">
        <f>SUM(J6:J14)</f>
        <v>314601</v>
      </c>
      <c r="K15" s="250">
        <f>SUM(K6:K14)</f>
        <v>3085</v>
      </c>
      <c r="L15" s="252">
        <f>IFERROR(K15/J15,"-")</f>
        <v>0.0098060718179535</v>
      </c>
      <c r="M15" s="253">
        <f>SUM(M6:M14)</f>
        <v>475</v>
      </c>
      <c r="N15" s="253">
        <f>SUM(N6:N14)</f>
        <v>643</v>
      </c>
      <c r="O15" s="252">
        <f>IFERROR(M15/K15,"-")</f>
        <v>0.15397082658023</v>
      </c>
      <c r="P15" s="254">
        <f>IFERROR(G15/K15,"-")</f>
        <v>2945.9679092382</v>
      </c>
      <c r="Q15" s="255">
        <f>SUM(Q6:Q14)</f>
        <v>263</v>
      </c>
      <c r="R15" s="252">
        <f>IFERROR(Q15/K15,"-")</f>
        <v>0.085251215559157</v>
      </c>
      <c r="S15" s="343">
        <f>SUM(S6:S14)</f>
        <v>8240150</v>
      </c>
      <c r="T15" s="343">
        <f>IFERROR(S15/K15,"-")</f>
        <v>2671.0372771475</v>
      </c>
      <c r="U15" s="343">
        <f>IFERROR(S15/Q15,"-")</f>
        <v>31331.368821293</v>
      </c>
      <c r="V15" s="343">
        <f>S15-G15</f>
        <v>-848161</v>
      </c>
      <c r="W15" s="256">
        <f>S15/G15</f>
        <v>0.9066756188251</v>
      </c>
      <c r="X15" s="257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58"/>
      <c r="BC15" s="258"/>
      <c r="BD15" s="258"/>
      <c r="BE15" s="258"/>
      <c r="BF15" s="258"/>
      <c r="BG15" s="258"/>
      <c r="BH15" s="258"/>
      <c r="BI15" s="258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  <c r="BW15" s="258"/>
      <c r="BX15" s="258"/>
      <c r="BY15" s="258"/>
      <c r="BZ15" s="258"/>
      <c r="CA15" s="258"/>
      <c r="CB15" s="258"/>
      <c r="CC15" s="258"/>
      <c r="CD15" s="258"/>
      <c r="CE15" s="258"/>
      <c r="CF15" s="258"/>
      <c r="CG15" s="258"/>
      <c r="CH15" s="258"/>
      <c r="CI15" s="258"/>
      <c r="CJ15" s="258"/>
      <c r="CK15" s="258"/>
      <c r="CL15" s="258"/>
      <c r="CM15" s="258"/>
      <c r="CN15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雑誌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