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<sst xmlns="http://schemas.openxmlformats.org/spreadsheetml/2006/main" uniqueCount="263">
  <si>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</si>
  <si>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</si>
  <si>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</si>
  <si>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</si>
  <si>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</si>
  <si>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</si>
  <si>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</si>
  <si>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</si>
  <si>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</si>
  <si>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</si>
  <si>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</si>
  <si>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</si>
  <si>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</si>
  <si>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</si>
  <si>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</si>
  <si>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</si>
  <si>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</si>
  <si>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</si>
  <si>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</si>
  <si>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</si>
  <si>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</si>
  <si>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</si>
  <si>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</si>
  <si>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</si>
  <si>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</si>
  <si>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</si>
  <si>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</si>
  <si>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05月</t>
  </si>
  <si>
    <t>ヘスティア</t>
  </si>
  <si>
    <t>最終更新日</t>
  </si>
  <si>
    <t>05月10日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</si>
  <si>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</si>
  <si>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</si>
  <si>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</si>
  <si>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</si>
  <si>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</si>
  <si>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</si>
  <si>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</si>
  <si>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</si>
  <si>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</si>
  <si>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</si>
  <si>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</si>
  <si>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</si>
  <si>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</si>
  <si>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</si>
  <si>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</si>
  <si>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</si>
  <si>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</si>
  <si>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</si>
  <si>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</si>
  <si>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</si>
  <si>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</si>
  <si>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</si>
  <si>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</si>
  <si>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</si>
  <si>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</si>
  <si>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</si>
  <si>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</si>
  <si>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</si>
  <si>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</si>
  <si>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</si>
  <si>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</si>
  <si>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</si>
  <si>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ic4420</t>
  </si>
  <si>
    <t>男女募集版（藤井レイラ）</t>
  </si>
  <si>
    <t>全5段バージョン</t>
  </si>
  <si>
    <t>lp07</t>
  </si>
  <si>
    <t>サンスポ関東</t>
  </si>
  <si>
    <t>全5段つかみ15段</t>
  </si>
  <si>
    <t>1～15日</t>
  </si>
  <si>
    <t>ic4421</t>
  </si>
  <si>
    <t>空電</t>
  </si>
  <si>
    <t>ic4422</t>
  </si>
  <si>
    <t>半5段バージョン</t>
  </si>
  <si>
    <t>半5段つかみ15段</t>
  </si>
  <si>
    <t>ic4423</t>
  </si>
  <si>
    <t>ln_ink1215</t>
  </si>
  <si>
    <t>右女9版(ヘスティア)(LINEver)（晶エリー）</t>
  </si>
  <si>
    <t>中年の男女が出会える昭和世代専門の出会い場</t>
  </si>
  <si>
    <t>line</t>
  </si>
  <si>
    <t>16～31日</t>
  </si>
  <si>
    <t>ic4424</t>
  </si>
  <si>
    <t>ln_ink1216</t>
  </si>
  <si>
    <t>ic4425</t>
  </si>
  <si>
    <t>ic4426</t>
  </si>
  <si>
    <t>サンスポ関西</t>
  </si>
  <si>
    <t>ic4427</t>
  </si>
  <si>
    <t>ic4428</t>
  </si>
  <si>
    <t>ic4429</t>
  </si>
  <si>
    <t>ln_ink1217</t>
  </si>
  <si>
    <t>ic4430</t>
  </si>
  <si>
    <t>ln_ink1218</t>
  </si>
  <si>
    <t>ic4431</t>
  </si>
  <si>
    <t>ic4432</t>
  </si>
  <si>
    <t>縦書き版（高宮菜々子）</t>
  </si>
  <si>
    <t>優しい相手募集2</t>
  </si>
  <si>
    <t>スポーツ報知関東</t>
  </si>
  <si>
    <t>全5段つかみ2回</t>
  </si>
  <si>
    <t>ln_ink1219</t>
  </si>
  <si>
    <t>男女募集版(LINEver)（藤井レイラ）</t>
  </si>
  <si>
    <t>ic4433</t>
  </si>
  <si>
    <t>(空電共通)</t>
  </si>
  <si>
    <t>ic4434</t>
  </si>
  <si>
    <t>半2バージョン</t>
  </si>
  <si>
    <t>lp01</t>
  </si>
  <si>
    <t>半2段つかみ6段保証</t>
  </si>
  <si>
    <t>ic4435</t>
  </si>
  <si>
    <t>興奮版（高宮菜々子）</t>
  </si>
  <si>
    <t>学生いませんギャルもいません熟女熟女熟女熟女</t>
  </si>
  <si>
    <t>ic4436</t>
  </si>
  <si>
    <t>ic4437</t>
  </si>
  <si>
    <t>デリヘル版3（高宮菜々子）</t>
  </si>
  <si>
    <t>70歳までの出会いお手伝い</t>
  </si>
  <si>
    <t>ic4438</t>
  </si>
  <si>
    <t>男女募集版（高宮菜々子）</t>
  </si>
  <si>
    <t>ic4439</t>
  </si>
  <si>
    <t>ln_ink1220</t>
  </si>
  <si>
    <t>男女募集版(LINEver)（高宮菜々子）</t>
  </si>
  <si>
    <t>半2バージョンエロ</t>
  </si>
  <si>
    <t>スポーツ報知関西</t>
  </si>
  <si>
    <t>半2段つかみ10段保証</t>
  </si>
  <si>
    <t>10段保証</t>
  </si>
  <si>
    <t>ln_ink1221</t>
  </si>
  <si>
    <t>低評価レビュー版(LINEver)（複数）</t>
  </si>
  <si>
    <t>いただいた低評価のご意見にお答えします。</t>
  </si>
  <si>
    <t>ln_ink1222</t>
  </si>
  <si>
    <t>再婚&amp;理解者版(LINEver)（高宮菜々子）</t>
  </si>
  <si>
    <t>再婚&amp;理解者(LINEver)</t>
  </si>
  <si>
    <t>ln_ink1223</t>
  </si>
  <si>
    <t>令和最新版(LINEver)(女性求人)（複数）</t>
  </si>
  <si>
    <t>熟女の祭典</t>
  </si>
  <si>
    <t>ic4440</t>
  </si>
  <si>
    <t>ic4441</t>
  </si>
  <si>
    <t>ニッカン関西</t>
  </si>
  <si>
    <t>1～10日</t>
  </si>
  <si>
    <t>ln_ink1224</t>
  </si>
  <si>
    <t>電話orライン１(LINEver)（複数）</t>
  </si>
  <si>
    <t>50歳以上あなたはどちらのタイプ</t>
  </si>
  <si>
    <t>11～20日</t>
  </si>
  <si>
    <t>ic4442</t>
  </si>
  <si>
    <t>21～31日</t>
  </si>
  <si>
    <t>ic4443</t>
  </si>
  <si>
    <t>ic4444</t>
  </si>
  <si>
    <t>豹変熟女（フリー女性⑯）</t>
  </si>
  <si>
    <t>本気でしたい女性たち</t>
  </si>
  <si>
    <t>スポニチ関東 土曜日</t>
  </si>
  <si>
    <t>即売面雑報</t>
  </si>
  <si>
    <t>5月03日(土)</t>
  </si>
  <si>
    <t>ln_ink1225</t>
  </si>
  <si>
    <t>大人の関係限定版(LINEver)（晶エリー）</t>
  </si>
  <si>
    <t>真面目な出会いはお断り</t>
  </si>
  <si>
    <t>5月10日(土)</t>
  </si>
  <si>
    <t>ic4445</t>
  </si>
  <si>
    <t>今からできる版（フリー女性①）</t>
  </si>
  <si>
    <t>私とHしない？</t>
  </si>
  <si>
    <t>5月17日(土)</t>
  </si>
  <si>
    <t>ln_ink1226</t>
  </si>
  <si>
    <t>寂しい女たち版(LINEver)（フリー女性②）</t>
  </si>
  <si>
    <t>私じゃダメですか尻画像</t>
  </si>
  <si>
    <t>5月24日(土)</t>
  </si>
  <si>
    <t>ic4446</t>
  </si>
  <si>
    <t>即ヤリ版（高宮菜々子）</t>
  </si>
  <si>
    <t>魅惑の体験</t>
  </si>
  <si>
    <t>5月31日(土)</t>
  </si>
  <si>
    <t>ic4447</t>
  </si>
  <si>
    <t>ic4448</t>
  </si>
  <si>
    <t>即売記事版（フリー女性①）</t>
  </si>
  <si>
    <t>マッチングサイト初体験</t>
  </si>
  <si>
    <t>スポニチ関東</t>
  </si>
  <si>
    <t>即売面半4段</t>
  </si>
  <si>
    <t>5月09日(金)</t>
  </si>
  <si>
    <t>ic4449</t>
  </si>
  <si>
    <t>ic4450</t>
  </si>
  <si>
    <t>東スポ</t>
  </si>
  <si>
    <t>アダルト面4C大雑4～5回</t>
  </si>
  <si>
    <t>5月02日(金)</t>
  </si>
  <si>
    <t>ln_ink1227</t>
  </si>
  <si>
    <t>ic4451</t>
  </si>
  <si>
    <t>熟女がエロくて版2（複数）</t>
  </si>
  <si>
    <t>欲におぼれた女が続々登録</t>
  </si>
  <si>
    <t>5月16日(金)</t>
  </si>
  <si>
    <t>ln_ink1228</t>
  </si>
  <si>
    <t>欲におぼれた女版(LINEver)（複数）</t>
  </si>
  <si>
    <t>私を見て‼</t>
  </si>
  <si>
    <t>5月23日(金)</t>
  </si>
  <si>
    <t>ic4452</t>
  </si>
  <si>
    <t>ic4453</t>
  </si>
  <si>
    <t>優しい相手募集エロエロ</t>
  </si>
  <si>
    <t>アダルト面4C全3段</t>
  </si>
  <si>
    <t>5月26日(月)</t>
  </si>
  <si>
    <t>ic4454</t>
  </si>
  <si>
    <t>ic4455</t>
  </si>
  <si>
    <t>中京スポーツ</t>
  </si>
  <si>
    <t>ln_ink1229</t>
  </si>
  <si>
    <t>ヤリもく限定版(LINEver)（晶エリー）</t>
  </si>
  <si>
    <t>ic4456</t>
  </si>
  <si>
    <t>ln_ink1230</t>
  </si>
  <si>
    <t>寂しい女たち版(LINEver)（ー）</t>
  </si>
  <si>
    <t>私じゃダメですか</t>
  </si>
  <si>
    <t>ic4457</t>
  </si>
  <si>
    <t>ic4458</t>
  </si>
  <si>
    <t>ic4459</t>
  </si>
  <si>
    <t>大スポ</t>
  </si>
  <si>
    <t>ln_ink1231</t>
  </si>
  <si>
    <t>ic4460</t>
  </si>
  <si>
    <t>ln_ink1232</t>
  </si>
  <si>
    <t>ic4461</t>
  </si>
  <si>
    <t>ic4462</t>
  </si>
  <si>
    <t>ic4463</t>
  </si>
  <si>
    <t>ic4464</t>
  </si>
  <si>
    <t>全5段</t>
  </si>
  <si>
    <t>ic4465</t>
  </si>
  <si>
    <t>新聞 TOTAL</t>
  </si>
  <si>
    <t>●雑誌 広告</t>
  </si>
  <si>
    <t>za270</t>
  </si>
  <si>
    <t>日本ジャーナル出版</t>
  </si>
  <si>
    <t>優しい相手募集</t>
  </si>
  <si>
    <t>週刊実話</t>
  </si>
  <si>
    <t>1C2P</t>
  </si>
  <si>
    <t>5月29日(木)</t>
  </si>
  <si>
    <t>za271</t>
  </si>
  <si>
    <t>ad908</t>
  </si>
  <si>
    <t>大洋図書</t>
  </si>
  <si>
    <t>2P縦書き男性募集版</t>
  </si>
  <si>
    <t>昭和の謎99 2025年 夏号</t>
  </si>
  <si>
    <t>5月07日(水)</t>
  </si>
  <si>
    <t>ad909</t>
  </si>
  <si>
    <t>ad910</t>
  </si>
  <si>
    <t>実話ナックルズGOLD</t>
  </si>
  <si>
    <t>5月08日(木)</t>
  </si>
  <si>
    <t>ad911</t>
  </si>
  <si>
    <t>ad912</t>
  </si>
  <si>
    <t>週刊実話増刊「実話ザ・タブー」</t>
  </si>
  <si>
    <t>5月28日(水)</t>
  </si>
  <si>
    <t>ad913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</si>
  <si>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</si>
  <si>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</si>
  <si>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</si>
  <si>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</si>
  <si>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</si>
  <si>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</si>
  <si>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</si>
  <si>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5/1～5/31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</si>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</sst>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64</v>
      </c>
      <c r="D6" s="330">
        <v>1651000</v>
      </c>
      <c r="E6" s="79">
        <v>264</v>
      </c>
      <c r="F6" s="79">
        <v>128</v>
      </c>
      <c r="G6" s="79">
        <v>384</v>
      </c>
      <c r="H6" s="89">
        <v>49</v>
      </c>
      <c r="I6" s="90">
        <v>0</v>
      </c>
      <c r="J6" s="143">
        <f>H6+I6</f>
        <v>49</v>
      </c>
      <c r="K6" s="80">
        <f>IFERROR(J6/G6,"-")</f>
        <v>0.12760416666667</v>
      </c>
      <c r="L6" s="79">
        <v>48</v>
      </c>
      <c r="M6" s="79">
        <v>2</v>
      </c>
      <c r="N6" s="80">
        <f>IFERROR(L6/J6,"-")</f>
        <v>0.97959183673469</v>
      </c>
      <c r="O6" s="81">
        <f>IFERROR(D6/J6,"-")</f>
        <v>33693.87755102</v>
      </c>
      <c r="P6" s="82">
        <v>1</v>
      </c>
      <c r="Q6" s="80">
        <f>IFERROR(P6/J6,"-")</f>
        <v>0.020408163265306</v>
      </c>
      <c r="R6" s="335">
        <v>0</v>
      </c>
      <c r="S6" s="336">
        <f>IFERROR(R6/J6,"-")</f>
        <v>0</v>
      </c>
      <c r="T6" s="336">
        <f>IFERROR(R6/P6,"-")</f>
        <v>0</v>
      </c>
      <c r="U6" s="330">
        <f>IFERROR(R6-D6,"-")</f>
        <v>-1651000</v>
      </c>
      <c r="V6" s="83">
        <f>R6/D6</f>
        <v>0</v>
      </c>
      <c r="W6" s="77"/>
      <c r="X6" s="142"/>
    </row>
    <row r="7" spans="1:24">
      <c r="A7" s="78"/>
      <c r="B7" s="84" t="s">
        <v>24</v>
      </c>
      <c r="C7" s="84">
        <v>8</v>
      </c>
      <c r="D7" s="330">
        <v>385000</v>
      </c>
      <c r="E7" s="79">
        <v>11</v>
      </c>
      <c r="F7" s="79">
        <v>5</v>
      </c>
      <c r="G7" s="79">
        <v>8</v>
      </c>
      <c r="H7" s="89">
        <v>1</v>
      </c>
      <c r="I7" s="90">
        <v>0</v>
      </c>
      <c r="J7" s="143">
        <f>H7+I7</f>
        <v>1</v>
      </c>
      <c r="K7" s="80">
        <f>IFERROR(J7/G7,"-")</f>
        <v>0.125</v>
      </c>
      <c r="L7" s="79">
        <v>1</v>
      </c>
      <c r="M7" s="79">
        <v>0</v>
      </c>
      <c r="N7" s="80">
        <f>IFERROR(L7/J7,"-")</f>
        <v>1</v>
      </c>
      <c r="O7" s="81">
        <f>IFERROR(D7/J7,"-")</f>
        <v>385000</v>
      </c>
      <c r="P7" s="82">
        <v>0</v>
      </c>
      <c r="Q7" s="80">
        <f>IFERROR(P7/J7,"-")</f>
        <v>0</v>
      </c>
      <c r="R7" s="335">
        <v>0</v>
      </c>
      <c r="S7" s="336">
        <f>IFERROR(R7/J7,"-")</f>
        <v>0</v>
      </c>
      <c r="T7" s="336" t="str">
        <f>IFERROR(R7/P7,"-")</f>
        <v>-</v>
      </c>
      <c r="U7" s="330">
        <f>IFERROR(R7-D7,"-")</f>
        <v>-385000</v>
      </c>
      <c r="V7" s="83">
        <f>R7/D7</f>
        <v>0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0</v>
      </c>
      <c r="H8" s="89">
        <v>0</v>
      </c>
      <c r="I8" s="90">
        <v>0</v>
      </c>
      <c r="J8" s="143">
        <f>H8+I8</f>
        <v>0</v>
      </c>
      <c r="K8" s="80" t="str">
        <f>IFERROR(J8/G8,"-")</f>
        <v>-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7</v>
      </c>
      <c r="D9" s="330">
        <v>2165546</v>
      </c>
      <c r="E9" s="79">
        <v>3123</v>
      </c>
      <c r="F9" s="79">
        <v>0</v>
      </c>
      <c r="G9" s="79">
        <v>77440</v>
      </c>
      <c r="H9" s="89">
        <v>755</v>
      </c>
      <c r="I9" s="90">
        <v>26</v>
      </c>
      <c r="J9" s="143">
        <f>H9+I9</f>
        <v>781</v>
      </c>
      <c r="K9" s="80">
        <f>IFERROR(J9/G9,"-")</f>
        <v>0.010085227272727</v>
      </c>
      <c r="L9" s="79">
        <v>728</v>
      </c>
      <c r="M9" s="79">
        <v>120</v>
      </c>
      <c r="N9" s="80">
        <f>IFERROR(L9/J9,"-")</f>
        <v>0.93213828425096</v>
      </c>
      <c r="O9" s="81">
        <f>IFERROR(D9/J9,"-")</f>
        <v>2772.7861715749</v>
      </c>
      <c r="P9" s="82">
        <v>54</v>
      </c>
      <c r="Q9" s="80">
        <f>IFERROR(P9/J9,"-")</f>
        <v>0.069142125480154</v>
      </c>
      <c r="R9" s="335">
        <v>612050</v>
      </c>
      <c r="S9" s="336">
        <f>IFERROR(R9/J9,"-")</f>
        <v>783.6747759283</v>
      </c>
      <c r="T9" s="336">
        <f>IFERROR(R9/P9,"-")</f>
        <v>11334.259259259</v>
      </c>
      <c r="U9" s="330">
        <f>IFERROR(R9-D9,"-")</f>
        <v>-1553496</v>
      </c>
      <c r="V9" s="83">
        <f>R9/D9</f>
        <v>0.28263080073109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4201546</v>
      </c>
      <c r="E12" s="41">
        <f>SUM(E6:E10)</f>
        <v>3398</v>
      </c>
      <c r="F12" s="41">
        <f>SUM(F6:F10)</f>
        <v>133</v>
      </c>
      <c r="G12" s="41">
        <f>SUM(G6:G10)</f>
        <v>77832</v>
      </c>
      <c r="H12" s="41">
        <f>SUM(H6:H10)</f>
        <v>805</v>
      </c>
      <c r="I12" s="41">
        <f>SUM(I6:I10)</f>
        <v>26</v>
      </c>
      <c r="J12" s="41">
        <f>SUM(J6:J10)</f>
        <v>831</v>
      </c>
      <c r="K12" s="42">
        <f>IFERROR(J12/G12,"-")</f>
        <v>0.010676842429849</v>
      </c>
      <c r="L12" s="76">
        <f>SUM(L6:L10)</f>
        <v>777</v>
      </c>
      <c r="M12" s="76">
        <f>SUM(M6:M10)</f>
        <v>122</v>
      </c>
      <c r="N12" s="42">
        <f>IFERROR(L12/J12,"-")</f>
        <v>0.93501805054152</v>
      </c>
      <c r="O12" s="43">
        <f>IFERROR(D12/J12,"-")</f>
        <v>5056.0120336943</v>
      </c>
      <c r="P12" s="44">
        <f>SUM(P6:P10)</f>
        <v>55</v>
      </c>
      <c r="Q12" s="42">
        <f>IFERROR(P12/J12,"-")</f>
        <v>0.0661853188929</v>
      </c>
      <c r="R12" s="333">
        <f>SUM(R6:R10)</f>
        <v>612050</v>
      </c>
      <c r="S12" s="333">
        <f>IFERROR(R12/J12,"-")</f>
        <v>736.52226233454</v>
      </c>
      <c r="T12" s="333">
        <f>IFERROR(R12/P12,"-")</f>
        <v>11128.181818182</v>
      </c>
      <c r="U12" s="333">
        <f>SUM(U6:U10)</f>
        <v>-3589496</v>
      </c>
      <c r="V12" s="45">
        <f>IFERROR(R12/D12,"-")</f>
        <v>0.14567256909718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340000</v>
      </c>
      <c r="K6" s="79">
        <v>5</v>
      </c>
      <c r="L6" s="79">
        <v>0</v>
      </c>
      <c r="M6" s="79">
        <v>21</v>
      </c>
      <c r="N6" s="89">
        <v>1</v>
      </c>
      <c r="O6" s="90">
        <v>0</v>
      </c>
      <c r="P6" s="91">
        <f>N6+O6</f>
        <v>1</v>
      </c>
      <c r="Q6" s="80">
        <f>IFERROR(P6/M6,"-")</f>
        <v>0.047619047619048</v>
      </c>
      <c r="R6" s="79">
        <v>1</v>
      </c>
      <c r="S6" s="79">
        <v>0</v>
      </c>
      <c r="T6" s="80">
        <f>IFERROR(R6/(P6),"-")</f>
        <v>1</v>
      </c>
      <c r="U6" s="336">
        <f>IFERROR(J6/SUM(N6:O21),"-")</f>
        <v>68000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SUM(X6:X21)-SUM(J6:J21)</f>
        <v>-340000</v>
      </c>
      <c r="AB6" s="83">
        <f>SUM(X6:X21)/SUM(J6:J21)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1</v>
      </c>
      <c r="BX6" s="125">
        <f>IF(P6=0,"",IF(BW6=0,"",(BW6/P6)))</f>
        <v>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71</v>
      </c>
      <c r="G7" s="88"/>
      <c r="H7" s="88"/>
      <c r="I7" s="88"/>
      <c r="J7" s="330"/>
      <c r="K7" s="79">
        <v>27</v>
      </c>
      <c r="L7" s="79">
        <v>14</v>
      </c>
      <c r="M7" s="79">
        <v>9</v>
      </c>
      <c r="N7" s="89">
        <v>1</v>
      </c>
      <c r="O7" s="90">
        <v>0</v>
      </c>
      <c r="P7" s="91">
        <f>N7+O7</f>
        <v>1</v>
      </c>
      <c r="Q7" s="80">
        <f>IFERROR(P7/M7,"-")</f>
        <v>0.11111111111111</v>
      </c>
      <c r="R7" s="79">
        <v>1</v>
      </c>
      <c r="S7" s="79">
        <v>0</v>
      </c>
      <c r="T7" s="80">
        <f>IFERROR(R7/(P7),"-")</f>
        <v>1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64</v>
      </c>
      <c r="E8" s="347" t="s">
        <v>73</v>
      </c>
      <c r="F8" s="347" t="s">
        <v>66</v>
      </c>
      <c r="G8" s="88" t="s">
        <v>67</v>
      </c>
      <c r="H8" s="88" t="s">
        <v>74</v>
      </c>
      <c r="I8" s="88"/>
      <c r="J8" s="330"/>
      <c r="K8" s="79">
        <v>0</v>
      </c>
      <c r="L8" s="79">
        <v>0</v>
      </c>
      <c r="M8" s="79">
        <v>2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64</v>
      </c>
      <c r="E9" s="347" t="s">
        <v>73</v>
      </c>
      <c r="F9" s="347" t="s">
        <v>71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78</v>
      </c>
      <c r="F10" s="347" t="s">
        <v>79</v>
      </c>
      <c r="G10" s="88" t="s">
        <v>67</v>
      </c>
      <c r="H10" s="88" t="s">
        <v>68</v>
      </c>
      <c r="I10" s="88" t="s">
        <v>80</v>
      </c>
      <c r="J10" s="330"/>
      <c r="K10" s="79">
        <v>0</v>
      </c>
      <c r="L10" s="79">
        <v>0</v>
      </c>
      <c r="M10" s="79">
        <v>0</v>
      </c>
      <c r="N10" s="89">
        <v>0</v>
      </c>
      <c r="O10" s="90">
        <v>0</v>
      </c>
      <c r="P10" s="91">
        <f>N10+O10</f>
        <v>0</v>
      </c>
      <c r="Q10" s="80" t="str">
        <f>IFERROR(P10/M10,"-")</f>
        <v>-</v>
      </c>
      <c r="R10" s="79">
        <v>0</v>
      </c>
      <c r="S10" s="79">
        <v>0</v>
      </c>
      <c r="T10" s="80" t="str">
        <f>IFERROR(R10/(P10),"-")</f>
        <v>-</v>
      </c>
      <c r="U10" s="336"/>
      <c r="V10" s="82">
        <v>0</v>
      </c>
      <c r="W10" s="80" t="str">
        <f>IF(P10=0,"-",V10/P10)</f>
        <v>-</v>
      </c>
      <c r="X10" s="335">
        <v>0</v>
      </c>
      <c r="Y10" s="336" t="str">
        <f>IFERROR(X10/P10,"-")</f>
        <v>-</v>
      </c>
      <c r="Z10" s="336" t="str">
        <f>IFERROR(X10/V10,"-")</f>
        <v>-</v>
      </c>
      <c r="AA10" s="33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81</v>
      </c>
      <c r="C11" s="347"/>
      <c r="D11" s="347" t="s">
        <v>77</v>
      </c>
      <c r="E11" s="347" t="s">
        <v>78</v>
      </c>
      <c r="F11" s="347" t="s">
        <v>71</v>
      </c>
      <c r="G11" s="88"/>
      <c r="H11" s="88"/>
      <c r="I11" s="88"/>
      <c r="J11" s="330"/>
      <c r="K11" s="79">
        <v>0</v>
      </c>
      <c r="L11" s="79">
        <v>0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82</v>
      </c>
      <c r="C12" s="347"/>
      <c r="D12" s="347" t="s">
        <v>77</v>
      </c>
      <c r="E12" s="347" t="s">
        <v>78</v>
      </c>
      <c r="F12" s="347" t="s">
        <v>79</v>
      </c>
      <c r="G12" s="88" t="s">
        <v>67</v>
      </c>
      <c r="H12" s="88" t="s">
        <v>74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83</v>
      </c>
      <c r="C13" s="347"/>
      <c r="D13" s="347" t="s">
        <v>77</v>
      </c>
      <c r="E13" s="347" t="s">
        <v>78</v>
      </c>
      <c r="F13" s="347" t="s">
        <v>71</v>
      </c>
      <c r="G13" s="88"/>
      <c r="H13" s="88"/>
      <c r="I13" s="88"/>
      <c r="J13" s="330"/>
      <c r="K13" s="79">
        <v>0</v>
      </c>
      <c r="L13" s="79">
        <v>0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84</v>
      </c>
      <c r="C14" s="347"/>
      <c r="D14" s="347" t="s">
        <v>64</v>
      </c>
      <c r="E14" s="347" t="s">
        <v>65</v>
      </c>
      <c r="F14" s="347" t="s">
        <v>66</v>
      </c>
      <c r="G14" s="88" t="s">
        <v>85</v>
      </c>
      <c r="H14" s="88" t="s">
        <v>68</v>
      </c>
      <c r="I14" s="88" t="s">
        <v>69</v>
      </c>
      <c r="J14" s="330"/>
      <c r="K14" s="79">
        <v>9</v>
      </c>
      <c r="L14" s="79">
        <v>0</v>
      </c>
      <c r="M14" s="79">
        <v>43</v>
      </c>
      <c r="N14" s="89">
        <v>2</v>
      </c>
      <c r="O14" s="90">
        <v>0</v>
      </c>
      <c r="P14" s="91">
        <f>N14+O14</f>
        <v>2</v>
      </c>
      <c r="Q14" s="80">
        <f>IFERROR(P14/M14,"-")</f>
        <v>0.046511627906977</v>
      </c>
      <c r="R14" s="79">
        <v>2</v>
      </c>
      <c r="S14" s="79">
        <v>0</v>
      </c>
      <c r="T14" s="80">
        <f>IFERROR(R14/(P14),"-")</f>
        <v>1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0.5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86</v>
      </c>
      <c r="C15" s="347"/>
      <c r="D15" s="347" t="s">
        <v>64</v>
      </c>
      <c r="E15" s="347" t="s">
        <v>65</v>
      </c>
      <c r="F15" s="347" t="s">
        <v>71</v>
      </c>
      <c r="G15" s="88"/>
      <c r="H15" s="88"/>
      <c r="I15" s="88"/>
      <c r="J15" s="330"/>
      <c r="K15" s="79">
        <v>37</v>
      </c>
      <c r="L15" s="79">
        <v>21</v>
      </c>
      <c r="M15" s="79">
        <v>5</v>
      </c>
      <c r="N15" s="89">
        <v>1</v>
      </c>
      <c r="O15" s="90">
        <v>0</v>
      </c>
      <c r="P15" s="91">
        <f>N15+O15</f>
        <v>1</v>
      </c>
      <c r="Q15" s="80">
        <f>IFERROR(P15/M15,"-")</f>
        <v>0.2</v>
      </c>
      <c r="R15" s="79">
        <v>1</v>
      </c>
      <c r="S15" s="79">
        <v>0</v>
      </c>
      <c r="T15" s="80">
        <f>IFERROR(R15/(P15),"-")</f>
        <v>1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>
        <v>1</v>
      </c>
      <c r="CG15" s="132">
        <f>IF(P15=0,"",IF(CF15=0,"",(CF15/P15)))</f>
        <v>1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87</v>
      </c>
      <c r="C16" s="347"/>
      <c r="D16" s="347" t="s">
        <v>64</v>
      </c>
      <c r="E16" s="347" t="s">
        <v>73</v>
      </c>
      <c r="F16" s="347" t="s">
        <v>66</v>
      </c>
      <c r="G16" s="88" t="s">
        <v>85</v>
      </c>
      <c r="H16" s="88" t="s">
        <v>74</v>
      </c>
      <c r="I16" s="88"/>
      <c r="J16" s="330"/>
      <c r="K16" s="79">
        <v>0</v>
      </c>
      <c r="L16" s="79">
        <v>0</v>
      </c>
      <c r="M16" s="79">
        <v>1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88</v>
      </c>
      <c r="C17" s="347"/>
      <c r="D17" s="347" t="s">
        <v>64</v>
      </c>
      <c r="E17" s="347" t="s">
        <v>73</v>
      </c>
      <c r="F17" s="347" t="s">
        <v>71</v>
      </c>
      <c r="G17" s="88"/>
      <c r="H17" s="88"/>
      <c r="I17" s="88"/>
      <c r="J17" s="330"/>
      <c r="K17" s="79">
        <v>3</v>
      </c>
      <c r="L17" s="79">
        <v>2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89</v>
      </c>
      <c r="C18" s="347"/>
      <c r="D18" s="347" t="s">
        <v>77</v>
      </c>
      <c r="E18" s="347" t="s">
        <v>78</v>
      </c>
      <c r="F18" s="347" t="s">
        <v>79</v>
      </c>
      <c r="G18" s="88" t="s">
        <v>85</v>
      </c>
      <c r="H18" s="88" t="s">
        <v>68</v>
      </c>
      <c r="I18" s="88" t="s">
        <v>80</v>
      </c>
      <c r="J18" s="330"/>
      <c r="K18" s="79">
        <v>0</v>
      </c>
      <c r="L18" s="79">
        <v>0</v>
      </c>
      <c r="M18" s="79">
        <v>0</v>
      </c>
      <c r="N18" s="89">
        <v>0</v>
      </c>
      <c r="O18" s="90">
        <v>0</v>
      </c>
      <c r="P18" s="91">
        <f>N18+O18</f>
        <v>0</v>
      </c>
      <c r="Q18" s="80" t="str">
        <f>IFERROR(P18/M18,"-")</f>
        <v>-</v>
      </c>
      <c r="R18" s="79">
        <v>0</v>
      </c>
      <c r="S18" s="79">
        <v>0</v>
      </c>
      <c r="T18" s="80" t="str">
        <f>IFERROR(R18/(P18),"-")</f>
        <v>-</v>
      </c>
      <c r="U18" s="336"/>
      <c r="V18" s="82">
        <v>0</v>
      </c>
      <c r="W18" s="80" t="str">
        <f>IF(P18=0,"-",V18/P18)</f>
        <v>-</v>
      </c>
      <c r="X18" s="335">
        <v>0</v>
      </c>
      <c r="Y18" s="336" t="str">
        <f>IFERROR(X18/P18,"-")</f>
        <v>-</v>
      </c>
      <c r="Z18" s="336" t="str">
        <f>IFERROR(X18/V18,"-")</f>
        <v>-</v>
      </c>
      <c r="AA18" s="33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90</v>
      </c>
      <c r="C19" s="347"/>
      <c r="D19" s="347" t="s">
        <v>77</v>
      </c>
      <c r="E19" s="347" t="s">
        <v>78</v>
      </c>
      <c r="F19" s="347" t="s">
        <v>71</v>
      </c>
      <c r="G19" s="88"/>
      <c r="H19" s="88"/>
      <c r="I19" s="88"/>
      <c r="J19" s="330"/>
      <c r="K19" s="79">
        <v>0</v>
      </c>
      <c r="L19" s="79">
        <v>0</v>
      </c>
      <c r="M19" s="79">
        <v>0</v>
      </c>
      <c r="N19" s="89">
        <v>0</v>
      </c>
      <c r="O19" s="90">
        <v>0</v>
      </c>
      <c r="P19" s="91">
        <f>N19+O19</f>
        <v>0</v>
      </c>
      <c r="Q19" s="80" t="str">
        <f>IFERROR(P19/M19,"-")</f>
        <v>-</v>
      </c>
      <c r="R19" s="79">
        <v>0</v>
      </c>
      <c r="S19" s="79">
        <v>0</v>
      </c>
      <c r="T19" s="80" t="str">
        <f>IFERROR(R19/(P19),"-")</f>
        <v>-</v>
      </c>
      <c r="U19" s="336"/>
      <c r="V19" s="82">
        <v>0</v>
      </c>
      <c r="W19" s="80" t="str">
        <f>IF(P19=0,"-",V19/P19)</f>
        <v>-</v>
      </c>
      <c r="X19" s="335">
        <v>0</v>
      </c>
      <c r="Y19" s="336" t="str">
        <f>IFERROR(X19/P19,"-")</f>
        <v>-</v>
      </c>
      <c r="Z19" s="336" t="str">
        <f>IFERROR(X19/V19,"-")</f>
        <v>-</v>
      </c>
      <c r="AA19" s="330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91</v>
      </c>
      <c r="C20" s="347"/>
      <c r="D20" s="347" t="s">
        <v>77</v>
      </c>
      <c r="E20" s="347" t="s">
        <v>78</v>
      </c>
      <c r="F20" s="347" t="s">
        <v>79</v>
      </c>
      <c r="G20" s="88" t="s">
        <v>85</v>
      </c>
      <c r="H20" s="88" t="s">
        <v>74</v>
      </c>
      <c r="I20" s="88"/>
      <c r="J20" s="330"/>
      <c r="K20" s="79">
        <v>0</v>
      </c>
      <c r="L20" s="79">
        <v>0</v>
      </c>
      <c r="M20" s="79">
        <v>0</v>
      </c>
      <c r="N20" s="89">
        <v>0</v>
      </c>
      <c r="O20" s="90">
        <v>0</v>
      </c>
      <c r="P20" s="91">
        <f>N20+O20</f>
        <v>0</v>
      </c>
      <c r="Q20" s="80" t="str">
        <f>IFERROR(P20/M20,"-")</f>
        <v>-</v>
      </c>
      <c r="R20" s="79">
        <v>0</v>
      </c>
      <c r="S20" s="79">
        <v>0</v>
      </c>
      <c r="T20" s="80" t="str">
        <f>IFERROR(R20/(P20),"-")</f>
        <v>-</v>
      </c>
      <c r="U20" s="336"/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92</v>
      </c>
      <c r="C21" s="347"/>
      <c r="D21" s="347" t="s">
        <v>77</v>
      </c>
      <c r="E21" s="347" t="s">
        <v>78</v>
      </c>
      <c r="F21" s="347" t="s">
        <v>71</v>
      </c>
      <c r="G21" s="88"/>
      <c r="H21" s="88"/>
      <c r="I21" s="88"/>
      <c r="J21" s="330"/>
      <c r="K21" s="79">
        <v>0</v>
      </c>
      <c r="L21" s="79">
        <v>0</v>
      </c>
      <c r="M21" s="79">
        <v>0</v>
      </c>
      <c r="N21" s="89">
        <v>0</v>
      </c>
      <c r="O21" s="90">
        <v>0</v>
      </c>
      <c r="P21" s="91">
        <f>N21+O21</f>
        <v>0</v>
      </c>
      <c r="Q21" s="80" t="str">
        <f>IFERROR(P21/M21,"-")</f>
        <v>-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</v>
      </c>
      <c r="B22" s="347" t="s">
        <v>93</v>
      </c>
      <c r="C22" s="347"/>
      <c r="D22" s="347" t="s">
        <v>94</v>
      </c>
      <c r="E22" s="347" t="s">
        <v>95</v>
      </c>
      <c r="F22" s="347" t="s">
        <v>66</v>
      </c>
      <c r="G22" s="88" t="s">
        <v>96</v>
      </c>
      <c r="H22" s="88" t="s">
        <v>97</v>
      </c>
      <c r="I22" s="88"/>
      <c r="J22" s="330">
        <v>235000</v>
      </c>
      <c r="K22" s="79">
        <v>22</v>
      </c>
      <c r="L22" s="79">
        <v>0</v>
      </c>
      <c r="M22" s="79">
        <v>46</v>
      </c>
      <c r="N22" s="89">
        <v>7</v>
      </c>
      <c r="O22" s="90">
        <v>0</v>
      </c>
      <c r="P22" s="91">
        <f>N22+O22</f>
        <v>7</v>
      </c>
      <c r="Q22" s="80">
        <f>IFERROR(P22/M22,"-")</f>
        <v>0.15217391304348</v>
      </c>
      <c r="R22" s="79">
        <v>7</v>
      </c>
      <c r="S22" s="79">
        <v>1</v>
      </c>
      <c r="T22" s="80">
        <f>IFERROR(R22/(P22),"-")</f>
        <v>1</v>
      </c>
      <c r="U22" s="336">
        <f>IFERROR(J22/SUM(N22:O24),"-")</f>
        <v>18076.923076923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SUM(X22:X24)-SUM(J22:J24)</f>
        <v>-235000</v>
      </c>
      <c r="AB22" s="83">
        <f>SUM(X22:X24)/SUM(J22:J24)</f>
        <v>0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0.14285714285714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1</v>
      </c>
      <c r="BF22" s="111">
        <f>IF(P22=0,"",IF(BE22=0,"",(BE22/P22)))</f>
        <v>0.14285714285714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3</v>
      </c>
      <c r="BO22" s="118">
        <f>IF(P22=0,"",IF(BN22=0,"",(BN22/P22)))</f>
        <v>0.42857142857143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0.14285714285714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>
        <v>1</v>
      </c>
      <c r="CG22" s="132">
        <f>IF(P22=0,"",IF(CF22=0,"",(CF22/P22)))</f>
        <v>0.14285714285714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98</v>
      </c>
      <c r="C23" s="347"/>
      <c r="D23" s="347" t="s">
        <v>99</v>
      </c>
      <c r="E23" s="347" t="s">
        <v>65</v>
      </c>
      <c r="F23" s="347" t="s">
        <v>79</v>
      </c>
      <c r="G23" s="88"/>
      <c r="H23" s="88" t="s">
        <v>97</v>
      </c>
      <c r="I23" s="88"/>
      <c r="J23" s="330"/>
      <c r="K23" s="79">
        <v>0</v>
      </c>
      <c r="L23" s="79">
        <v>0</v>
      </c>
      <c r="M23" s="79">
        <v>0</v>
      </c>
      <c r="N23" s="89">
        <v>0</v>
      </c>
      <c r="O23" s="90">
        <v>0</v>
      </c>
      <c r="P23" s="91">
        <f>N23+O23</f>
        <v>0</v>
      </c>
      <c r="Q23" s="80" t="str">
        <f>IFERROR(P23/M23,"-")</f>
        <v>-</v>
      </c>
      <c r="R23" s="79">
        <v>0</v>
      </c>
      <c r="S23" s="79">
        <v>0</v>
      </c>
      <c r="T23" s="80" t="str">
        <f>IFERROR(R23/(P23),"-")</f>
        <v>-</v>
      </c>
      <c r="U23" s="336"/>
      <c r="V23" s="82">
        <v>0</v>
      </c>
      <c r="W23" s="80" t="str">
        <f>IF(P23=0,"-",V23/P23)</f>
        <v>-</v>
      </c>
      <c r="X23" s="335">
        <v>0</v>
      </c>
      <c r="Y23" s="336" t="str">
        <f>IFERROR(X23/P23,"-")</f>
        <v>-</v>
      </c>
      <c r="Z23" s="336" t="str">
        <f>IFERROR(X23/V23,"-")</f>
        <v>-</v>
      </c>
      <c r="AA23" s="330"/>
      <c r="AB23" s="83"/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100</v>
      </c>
      <c r="C24" s="347"/>
      <c r="D24" s="347" t="s">
        <v>101</v>
      </c>
      <c r="E24" s="347" t="s">
        <v>101</v>
      </c>
      <c r="F24" s="347" t="s">
        <v>71</v>
      </c>
      <c r="G24" s="88"/>
      <c r="H24" s="88"/>
      <c r="I24" s="88"/>
      <c r="J24" s="330"/>
      <c r="K24" s="79">
        <v>32</v>
      </c>
      <c r="L24" s="79">
        <v>22</v>
      </c>
      <c r="M24" s="79">
        <v>6</v>
      </c>
      <c r="N24" s="89">
        <v>6</v>
      </c>
      <c r="O24" s="90">
        <v>0</v>
      </c>
      <c r="P24" s="91">
        <f>N24+O24</f>
        <v>6</v>
      </c>
      <c r="Q24" s="80">
        <f>IFERROR(P24/M24,"-")</f>
        <v>1</v>
      </c>
      <c r="R24" s="79">
        <v>6</v>
      </c>
      <c r="S24" s="79">
        <v>0</v>
      </c>
      <c r="T24" s="80">
        <f>IFERROR(R24/(P24),"-")</f>
        <v>1</v>
      </c>
      <c r="U24" s="336"/>
      <c r="V24" s="82">
        <v>1</v>
      </c>
      <c r="W24" s="80">
        <f>IF(P24=0,"-",V24/P24)</f>
        <v>0.16666666666667</v>
      </c>
      <c r="X24" s="335">
        <v>0</v>
      </c>
      <c r="Y24" s="336">
        <f>IFERROR(X24/P24,"-")</f>
        <v>0</v>
      </c>
      <c r="Z24" s="336">
        <f>IFERROR(X24/V24,"-")</f>
        <v>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0.16666666666667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2</v>
      </c>
      <c r="BX24" s="125">
        <f>IF(P24=0,"",IF(BW24=0,"",(BW24/P24)))</f>
        <v>0.33333333333333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3</v>
      </c>
      <c r="CG24" s="132">
        <f>IF(P24=0,"",IF(CF24=0,"",(CF24/P24)))</f>
        <v>0.5</v>
      </c>
      <c r="CH24" s="133">
        <v>1</v>
      </c>
      <c r="CI24" s="134">
        <f>IFERROR(CH24/CF24,"-")</f>
        <v>0.33333333333333</v>
      </c>
      <c r="CJ24" s="135">
        <v>5000</v>
      </c>
      <c r="CK24" s="136">
        <f>IFERROR(CJ24/CF24,"-")</f>
        <v>1666.6666666667</v>
      </c>
      <c r="CL24" s="137">
        <v>1</v>
      </c>
      <c r="CM24" s="137"/>
      <c r="CN24" s="137"/>
      <c r="CO24" s="138">
        <v>1</v>
      </c>
      <c r="CP24" s="139">
        <v>0</v>
      </c>
      <c r="CQ24" s="139">
        <v>5000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</v>
      </c>
      <c r="B25" s="347" t="s">
        <v>102</v>
      </c>
      <c r="C25" s="347"/>
      <c r="D25" s="347" t="s">
        <v>64</v>
      </c>
      <c r="E25" s="347" t="s">
        <v>103</v>
      </c>
      <c r="F25" s="347" t="s">
        <v>104</v>
      </c>
      <c r="G25" s="88" t="s">
        <v>67</v>
      </c>
      <c r="H25" s="88" t="s">
        <v>105</v>
      </c>
      <c r="I25" s="88" t="s">
        <v>69</v>
      </c>
      <c r="J25" s="330">
        <v>180000</v>
      </c>
      <c r="K25" s="79">
        <v>0</v>
      </c>
      <c r="L25" s="79">
        <v>0</v>
      </c>
      <c r="M25" s="79">
        <v>1</v>
      </c>
      <c r="N25" s="89">
        <v>0</v>
      </c>
      <c r="O25" s="90">
        <v>0</v>
      </c>
      <c r="P25" s="91">
        <f>N25+O25</f>
        <v>0</v>
      </c>
      <c r="Q25" s="80">
        <f>IFERROR(P25/M25,"-")</f>
        <v>0</v>
      </c>
      <c r="R25" s="79">
        <v>0</v>
      </c>
      <c r="S25" s="79">
        <v>0</v>
      </c>
      <c r="T25" s="80" t="str">
        <f>IFERROR(R25/(P25),"-")</f>
        <v>-</v>
      </c>
      <c r="U25" s="336">
        <f>IFERROR(J25/SUM(N25:O30),"-")</f>
        <v>60000</v>
      </c>
      <c r="V25" s="82">
        <v>0</v>
      </c>
      <c r="W25" s="80" t="str">
        <f>IF(P25=0,"-",V25/P25)</f>
        <v>-</v>
      </c>
      <c r="X25" s="335">
        <v>0</v>
      </c>
      <c r="Y25" s="336" t="str">
        <f>IFERROR(X25/P25,"-")</f>
        <v>-</v>
      </c>
      <c r="Z25" s="336" t="str">
        <f>IFERROR(X25/V25,"-")</f>
        <v>-</v>
      </c>
      <c r="AA25" s="330">
        <f>SUM(X25:X30)-SUM(J25:J30)</f>
        <v>-180000</v>
      </c>
      <c r="AB25" s="83">
        <f>SUM(X25:X30)/SUM(J25:J30)</f>
        <v>0</v>
      </c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106</v>
      </c>
      <c r="C26" s="347"/>
      <c r="D26" s="347" t="s">
        <v>107</v>
      </c>
      <c r="E26" s="347" t="s">
        <v>108</v>
      </c>
      <c r="F26" s="347" t="s">
        <v>66</v>
      </c>
      <c r="G26" s="88"/>
      <c r="H26" s="88" t="s">
        <v>105</v>
      </c>
      <c r="I26" s="88" t="s">
        <v>80</v>
      </c>
      <c r="J26" s="330"/>
      <c r="K26" s="79">
        <v>0</v>
      </c>
      <c r="L26" s="79">
        <v>0</v>
      </c>
      <c r="M26" s="79">
        <v>1</v>
      </c>
      <c r="N26" s="89">
        <v>0</v>
      </c>
      <c r="O26" s="90">
        <v>0</v>
      </c>
      <c r="P26" s="91">
        <f>N26+O26</f>
        <v>0</v>
      </c>
      <c r="Q26" s="80">
        <f>IFERROR(P26/M26,"-")</f>
        <v>0</v>
      </c>
      <c r="R26" s="79">
        <v>0</v>
      </c>
      <c r="S26" s="79">
        <v>0</v>
      </c>
      <c r="T26" s="80" t="str">
        <f>IFERROR(R26/(P26),"-")</f>
        <v>-</v>
      </c>
      <c r="U26" s="336"/>
      <c r="V26" s="82">
        <v>0</v>
      </c>
      <c r="W26" s="80" t="str">
        <f>IF(P26=0,"-",V26/P26)</f>
        <v>-</v>
      </c>
      <c r="X26" s="335">
        <v>0</v>
      </c>
      <c r="Y26" s="336" t="str">
        <f>IFERROR(X26/P26,"-")</f>
        <v>-</v>
      </c>
      <c r="Z26" s="336" t="str">
        <f>IFERROR(X26/V26,"-")</f>
        <v>-</v>
      </c>
      <c r="AA26" s="330"/>
      <c r="AB26" s="83"/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109</v>
      </c>
      <c r="C27" s="347"/>
      <c r="D27" s="347" t="s">
        <v>101</v>
      </c>
      <c r="E27" s="347" t="s">
        <v>101</v>
      </c>
      <c r="F27" s="347" t="s">
        <v>71</v>
      </c>
      <c r="G27" s="88"/>
      <c r="H27" s="88"/>
      <c r="I27" s="88"/>
      <c r="J27" s="330"/>
      <c r="K27" s="79">
        <v>1</v>
      </c>
      <c r="L27" s="79">
        <v>1</v>
      </c>
      <c r="M27" s="79">
        <v>0</v>
      </c>
      <c r="N27" s="89">
        <v>0</v>
      </c>
      <c r="O27" s="90">
        <v>0</v>
      </c>
      <c r="P27" s="91">
        <f>N27+O27</f>
        <v>0</v>
      </c>
      <c r="Q27" s="80" t="str">
        <f>IFERROR(P27/M27,"-")</f>
        <v>-</v>
      </c>
      <c r="R27" s="79">
        <v>0</v>
      </c>
      <c r="S27" s="79">
        <v>0</v>
      </c>
      <c r="T27" s="80" t="str">
        <f>IFERROR(R27/(P27),"-")</f>
        <v>-</v>
      </c>
      <c r="U27" s="336"/>
      <c r="V27" s="82">
        <v>0</v>
      </c>
      <c r="W27" s="80" t="str">
        <f>IF(P27=0,"-",V27/P27)</f>
        <v>-</v>
      </c>
      <c r="X27" s="335">
        <v>0</v>
      </c>
      <c r="Y27" s="336" t="str">
        <f>IFERROR(X27/P27,"-")</f>
        <v>-</v>
      </c>
      <c r="Z27" s="336" t="str">
        <f>IFERROR(X27/V27,"-")</f>
        <v>-</v>
      </c>
      <c r="AA27" s="330"/>
      <c r="AB27" s="83"/>
      <c r="AC27" s="77"/>
      <c r="AD27" s="92"/>
      <c r="AE27" s="93" t="str">
        <f>IF(P27=0,"",IF(AD27=0,"",(AD27/P27)))</f>
        <v/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 t="str">
        <f>IF(P27=0,"",IF(AM27=0,"",(AM27/P27)))</f>
        <v/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 t="str">
        <f>IF(P27=0,"",IF(AV27=0,"",(AV27/P27)))</f>
        <v/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 t="str">
        <f>IF(P27=0,"",IF(BE27=0,"",(BE27/P27)))</f>
        <v/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 t="str">
        <f>IF(P27=0,"",IF(BN27=0,"",(BN27/P27)))</f>
        <v/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 t="str">
        <f>IF(P27=0,"",IF(BW27=0,"",(BW27/P27)))</f>
        <v/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 t="str">
        <f>IF(P27=0,"",IF(CF27=0,"",(CF27/P27)))</f>
        <v/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110</v>
      </c>
      <c r="C28" s="347"/>
      <c r="D28" s="347" t="s">
        <v>111</v>
      </c>
      <c r="E28" s="347" t="s">
        <v>112</v>
      </c>
      <c r="F28" s="347" t="s">
        <v>104</v>
      </c>
      <c r="G28" s="88" t="s">
        <v>85</v>
      </c>
      <c r="H28" s="88" t="s">
        <v>105</v>
      </c>
      <c r="I28" s="88" t="s">
        <v>69</v>
      </c>
      <c r="J28" s="330"/>
      <c r="K28" s="79">
        <v>9</v>
      </c>
      <c r="L28" s="79">
        <v>0</v>
      </c>
      <c r="M28" s="79">
        <v>39</v>
      </c>
      <c r="N28" s="89">
        <v>2</v>
      </c>
      <c r="O28" s="90">
        <v>0</v>
      </c>
      <c r="P28" s="91">
        <f>N28+O28</f>
        <v>2</v>
      </c>
      <c r="Q28" s="80">
        <f>IFERROR(P28/M28,"-")</f>
        <v>0.051282051282051</v>
      </c>
      <c r="R28" s="79">
        <v>2</v>
      </c>
      <c r="S28" s="79">
        <v>0</v>
      </c>
      <c r="T28" s="80">
        <f>IFERROR(R28/(P28),"-")</f>
        <v>1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2</v>
      </c>
      <c r="BX28" s="125">
        <f>IF(P28=0,"",IF(BW28=0,"",(BW28/P28)))</f>
        <v>1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113</v>
      </c>
      <c r="C29" s="347"/>
      <c r="D29" s="347" t="s">
        <v>114</v>
      </c>
      <c r="E29" s="347" t="s">
        <v>103</v>
      </c>
      <c r="F29" s="347" t="s">
        <v>66</v>
      </c>
      <c r="G29" s="88"/>
      <c r="H29" s="88" t="s">
        <v>105</v>
      </c>
      <c r="I29" s="88" t="s">
        <v>80</v>
      </c>
      <c r="J29" s="330"/>
      <c r="K29" s="79">
        <v>0</v>
      </c>
      <c r="L29" s="79">
        <v>0</v>
      </c>
      <c r="M29" s="79">
        <v>1</v>
      </c>
      <c r="N29" s="89">
        <v>0</v>
      </c>
      <c r="O29" s="90">
        <v>0</v>
      </c>
      <c r="P29" s="91">
        <f>N29+O29</f>
        <v>0</v>
      </c>
      <c r="Q29" s="80">
        <f>IFERROR(P29/M29,"-")</f>
        <v>0</v>
      </c>
      <c r="R29" s="79">
        <v>0</v>
      </c>
      <c r="S29" s="79">
        <v>0</v>
      </c>
      <c r="T29" s="80" t="str">
        <f>IFERROR(R29/(P29),"-")</f>
        <v>-</v>
      </c>
      <c r="U29" s="336"/>
      <c r="V29" s="82">
        <v>0</v>
      </c>
      <c r="W29" s="80" t="str">
        <f>IF(P29=0,"-",V29/P29)</f>
        <v>-</v>
      </c>
      <c r="X29" s="335">
        <v>0</v>
      </c>
      <c r="Y29" s="336" t="str">
        <f>IFERROR(X29/P29,"-")</f>
        <v>-</v>
      </c>
      <c r="Z29" s="336" t="str">
        <f>IFERROR(X29/V29,"-")</f>
        <v>-</v>
      </c>
      <c r="AA29" s="330"/>
      <c r="AB29" s="83"/>
      <c r="AC29" s="77"/>
      <c r="AD29" s="92"/>
      <c r="AE29" s="93" t="str">
        <f>IF(P29=0,"",IF(AD29=0,"",(AD29/P29)))</f>
        <v/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 t="str">
        <f>IF(P29=0,"",IF(AM29=0,"",(AM29/P29)))</f>
        <v/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 t="str">
        <f>IF(P29=0,"",IF(AV29=0,"",(AV29/P29)))</f>
        <v/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 t="str">
        <f>IF(P29=0,"",IF(BE29=0,"",(BE29/P29)))</f>
        <v/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 t="str">
        <f>IF(P29=0,"",IF(BN29=0,"",(BN29/P29)))</f>
        <v/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 t="str">
        <f>IF(P29=0,"",IF(BW29=0,"",(BW29/P29)))</f>
        <v/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 t="str">
        <f>IF(P29=0,"",IF(CF29=0,"",(CF29/P29)))</f>
        <v/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115</v>
      </c>
      <c r="C30" s="347"/>
      <c r="D30" s="347" t="s">
        <v>101</v>
      </c>
      <c r="E30" s="347" t="s">
        <v>101</v>
      </c>
      <c r="F30" s="347" t="s">
        <v>71</v>
      </c>
      <c r="G30" s="88"/>
      <c r="H30" s="88"/>
      <c r="I30" s="88"/>
      <c r="J30" s="330"/>
      <c r="K30" s="79">
        <v>12</v>
      </c>
      <c r="L30" s="79">
        <v>8</v>
      </c>
      <c r="M30" s="79">
        <v>5</v>
      </c>
      <c r="N30" s="89">
        <v>1</v>
      </c>
      <c r="O30" s="90">
        <v>0</v>
      </c>
      <c r="P30" s="91">
        <f>N30+O30</f>
        <v>1</v>
      </c>
      <c r="Q30" s="80">
        <f>IFERROR(P30/M30,"-")</f>
        <v>0.2</v>
      </c>
      <c r="R30" s="79">
        <v>1</v>
      </c>
      <c r="S30" s="79">
        <v>0</v>
      </c>
      <c r="T30" s="80">
        <f>IFERROR(R30/(P30),"-")</f>
        <v>1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>
        <v>1</v>
      </c>
      <c r="BX30" s="125">
        <f>IF(P30=0,"",IF(BW30=0,"",(BW30/P30)))</f>
        <v>1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</v>
      </c>
      <c r="B31" s="347" t="s">
        <v>116</v>
      </c>
      <c r="C31" s="347"/>
      <c r="D31" s="347" t="s">
        <v>117</v>
      </c>
      <c r="E31" s="347" t="s">
        <v>118</v>
      </c>
      <c r="F31" s="347" t="s">
        <v>79</v>
      </c>
      <c r="G31" s="88" t="s">
        <v>119</v>
      </c>
      <c r="H31" s="88" t="s">
        <v>120</v>
      </c>
      <c r="I31" s="88" t="s">
        <v>121</v>
      </c>
      <c r="J31" s="330">
        <v>210000</v>
      </c>
      <c r="K31" s="79">
        <v>0</v>
      </c>
      <c r="L31" s="79">
        <v>0</v>
      </c>
      <c r="M31" s="79">
        <v>0</v>
      </c>
      <c r="N31" s="89">
        <v>5</v>
      </c>
      <c r="O31" s="90">
        <v>0</v>
      </c>
      <c r="P31" s="91">
        <f>N31+O31</f>
        <v>5</v>
      </c>
      <c r="Q31" s="80" t="str">
        <f>IFERROR(P31/M31,"-")</f>
        <v>-</v>
      </c>
      <c r="R31" s="79">
        <v>5</v>
      </c>
      <c r="S31" s="79">
        <v>0</v>
      </c>
      <c r="T31" s="80">
        <f>IFERROR(R31/(P31),"-")</f>
        <v>1</v>
      </c>
      <c r="U31" s="336">
        <f>IFERROR(J31/SUM(N31:O35),"-")</f>
        <v>26250</v>
      </c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>
        <f>SUM(X31:X35)-SUM(J31:J35)</f>
        <v>-210000</v>
      </c>
      <c r="AB31" s="83">
        <f>SUM(X31:X35)/SUM(J31:J35)</f>
        <v>0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2</v>
      </c>
      <c r="BO31" s="118">
        <f>IF(P31=0,"",IF(BN31=0,"",(BN31/P31)))</f>
        <v>0.4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3</v>
      </c>
      <c r="BX31" s="125">
        <f>IF(P31=0,"",IF(BW31=0,"",(BW31/P31)))</f>
        <v>0.6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122</v>
      </c>
      <c r="C32" s="347"/>
      <c r="D32" s="347" t="s">
        <v>123</v>
      </c>
      <c r="E32" s="347" t="s">
        <v>124</v>
      </c>
      <c r="F32" s="347" t="s">
        <v>79</v>
      </c>
      <c r="G32" s="88"/>
      <c r="H32" s="88" t="s">
        <v>120</v>
      </c>
      <c r="I32" s="88"/>
      <c r="J32" s="330"/>
      <c r="K32" s="79">
        <v>0</v>
      </c>
      <c r="L32" s="79">
        <v>0</v>
      </c>
      <c r="M32" s="79">
        <v>0</v>
      </c>
      <c r="N32" s="89">
        <v>1</v>
      </c>
      <c r="O32" s="90">
        <v>0</v>
      </c>
      <c r="P32" s="91">
        <f>N32+O32</f>
        <v>1</v>
      </c>
      <c r="Q32" s="80" t="str">
        <f>IFERROR(P32/M32,"-")</f>
        <v>-</v>
      </c>
      <c r="R32" s="79">
        <v>1</v>
      </c>
      <c r="S32" s="79">
        <v>0</v>
      </c>
      <c r="T32" s="80">
        <f>IFERROR(R32/(P32),"-")</f>
        <v>1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1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125</v>
      </c>
      <c r="C33" s="347"/>
      <c r="D33" s="347" t="s">
        <v>126</v>
      </c>
      <c r="E33" s="347" t="s">
        <v>127</v>
      </c>
      <c r="F33" s="347" t="s">
        <v>79</v>
      </c>
      <c r="G33" s="88"/>
      <c r="H33" s="88" t="s">
        <v>120</v>
      </c>
      <c r="I33" s="88"/>
      <c r="J33" s="330"/>
      <c r="K33" s="79">
        <v>0</v>
      </c>
      <c r="L33" s="79">
        <v>0</v>
      </c>
      <c r="M33" s="79">
        <v>0</v>
      </c>
      <c r="N33" s="89">
        <v>1</v>
      </c>
      <c r="O33" s="90">
        <v>0</v>
      </c>
      <c r="P33" s="91">
        <f>N33+O33</f>
        <v>1</v>
      </c>
      <c r="Q33" s="80" t="str">
        <f>IFERROR(P33/M33,"-")</f>
        <v>-</v>
      </c>
      <c r="R33" s="79">
        <v>1</v>
      </c>
      <c r="S33" s="79">
        <v>0</v>
      </c>
      <c r="T33" s="80">
        <f>IFERROR(R33/(P33),"-")</f>
        <v>1</v>
      </c>
      <c r="U33" s="336"/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>
        <v>1</v>
      </c>
      <c r="BX33" s="125">
        <f>IF(P33=0,"",IF(BW33=0,"",(BW33/P33)))</f>
        <v>1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128</v>
      </c>
      <c r="C34" s="347"/>
      <c r="D34" s="347" t="s">
        <v>129</v>
      </c>
      <c r="E34" s="347" t="s">
        <v>130</v>
      </c>
      <c r="F34" s="347" t="s">
        <v>79</v>
      </c>
      <c r="G34" s="88"/>
      <c r="H34" s="88" t="s">
        <v>120</v>
      </c>
      <c r="I34" s="88"/>
      <c r="J34" s="330"/>
      <c r="K34" s="79">
        <v>0</v>
      </c>
      <c r="L34" s="79">
        <v>0</v>
      </c>
      <c r="M34" s="79">
        <v>0</v>
      </c>
      <c r="N34" s="89">
        <v>0</v>
      </c>
      <c r="O34" s="90">
        <v>0</v>
      </c>
      <c r="P34" s="91">
        <f>N34+O34</f>
        <v>0</v>
      </c>
      <c r="Q34" s="80" t="str">
        <f>IFERROR(P34/M34,"-")</f>
        <v>-</v>
      </c>
      <c r="R34" s="79">
        <v>0</v>
      </c>
      <c r="S34" s="79">
        <v>0</v>
      </c>
      <c r="T34" s="80" t="str">
        <f>IFERROR(R34/(P34),"-")</f>
        <v>-</v>
      </c>
      <c r="U34" s="336"/>
      <c r="V34" s="82">
        <v>0</v>
      </c>
      <c r="W34" s="80" t="str">
        <f>IF(P34=0,"-",V34/P34)</f>
        <v>-</v>
      </c>
      <c r="X34" s="335">
        <v>0</v>
      </c>
      <c r="Y34" s="336" t="str">
        <f>IFERROR(X34/P34,"-")</f>
        <v>-</v>
      </c>
      <c r="Z34" s="336" t="str">
        <f>IFERROR(X34/V34,"-")</f>
        <v>-</v>
      </c>
      <c r="AA34" s="330"/>
      <c r="AB34" s="83"/>
      <c r="AC34" s="77"/>
      <c r="AD34" s="92"/>
      <c r="AE34" s="93" t="str">
        <f>IF(P34=0,"",IF(AD34=0,"",(AD34/P34)))</f>
        <v/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 t="str">
        <f>IF(P34=0,"",IF(AM34=0,"",(AM34/P34)))</f>
        <v/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 t="str">
        <f>IF(P34=0,"",IF(AV34=0,"",(AV34/P34)))</f>
        <v/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 t="str">
        <f>IF(P34=0,"",IF(BE34=0,"",(BE34/P34)))</f>
        <v/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 t="str">
        <f>IF(P34=0,"",IF(BN34=0,"",(BN34/P34)))</f>
        <v/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 t="str">
        <f>IF(P34=0,"",IF(BW34=0,"",(BW34/P34)))</f>
        <v/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 t="str">
        <f>IF(P34=0,"",IF(CF34=0,"",(CF34/P34)))</f>
        <v/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131</v>
      </c>
      <c r="C35" s="347"/>
      <c r="D35" s="347" t="s">
        <v>101</v>
      </c>
      <c r="E35" s="347" t="s">
        <v>101</v>
      </c>
      <c r="F35" s="347" t="s">
        <v>71</v>
      </c>
      <c r="G35" s="88"/>
      <c r="H35" s="88"/>
      <c r="I35" s="88"/>
      <c r="J35" s="330"/>
      <c r="K35" s="79">
        <v>20</v>
      </c>
      <c r="L35" s="79">
        <v>14</v>
      </c>
      <c r="M35" s="79">
        <v>0</v>
      </c>
      <c r="N35" s="89">
        <v>1</v>
      </c>
      <c r="O35" s="90">
        <v>0</v>
      </c>
      <c r="P35" s="91">
        <f>N35+O35</f>
        <v>1</v>
      </c>
      <c r="Q35" s="80" t="str">
        <f>IFERROR(P35/M35,"-")</f>
        <v>-</v>
      </c>
      <c r="R35" s="79">
        <v>1</v>
      </c>
      <c r="S35" s="79">
        <v>0</v>
      </c>
      <c r="T35" s="80">
        <f>IFERROR(R35/(P35),"-")</f>
        <v>1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1</v>
      </c>
      <c r="BO35" s="118">
        <f>IF(P35=0,"",IF(BN35=0,"",(BN35/P35)))</f>
        <v>1</v>
      </c>
      <c r="BP35" s="119">
        <v>1</v>
      </c>
      <c r="BQ35" s="120">
        <f>IFERROR(BP35/BN35,"-")</f>
        <v>1</v>
      </c>
      <c r="BR35" s="121">
        <v>230003</v>
      </c>
      <c r="BS35" s="122">
        <f>IFERROR(BR35/BN35,"-")</f>
        <v>230003</v>
      </c>
      <c r="BT35" s="123"/>
      <c r="BU35" s="123"/>
      <c r="BV35" s="123">
        <v>1</v>
      </c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>
        <v>230003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</v>
      </c>
      <c r="B36" s="347" t="s">
        <v>132</v>
      </c>
      <c r="C36" s="347"/>
      <c r="D36" s="347" t="s">
        <v>64</v>
      </c>
      <c r="E36" s="347" t="s">
        <v>103</v>
      </c>
      <c r="F36" s="347" t="s">
        <v>104</v>
      </c>
      <c r="G36" s="88" t="s">
        <v>133</v>
      </c>
      <c r="H36" s="88" t="s">
        <v>120</v>
      </c>
      <c r="I36" s="88" t="s">
        <v>134</v>
      </c>
      <c r="J36" s="330">
        <v>260000</v>
      </c>
      <c r="K36" s="79">
        <v>6</v>
      </c>
      <c r="L36" s="79">
        <v>0</v>
      </c>
      <c r="M36" s="79">
        <v>61</v>
      </c>
      <c r="N36" s="89">
        <v>2</v>
      </c>
      <c r="O36" s="90">
        <v>0</v>
      </c>
      <c r="P36" s="91">
        <f>N36+O36</f>
        <v>2</v>
      </c>
      <c r="Q36" s="80">
        <f>IFERROR(P36/M36,"-")</f>
        <v>0.032786885245902</v>
      </c>
      <c r="R36" s="79">
        <v>2</v>
      </c>
      <c r="S36" s="79">
        <v>0</v>
      </c>
      <c r="T36" s="80">
        <f>IFERROR(R36/(P36),"-")</f>
        <v>1</v>
      </c>
      <c r="U36" s="336">
        <f>IFERROR(J36/SUM(N36:O39),"-")</f>
        <v>37142.857142857</v>
      </c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>
        <f>SUM(X36:X39)-SUM(J36:J39)</f>
        <v>-260000</v>
      </c>
      <c r="AB36" s="83">
        <f>SUM(X36:X39)/SUM(J36:J39)</f>
        <v>0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2</v>
      </c>
      <c r="BX36" s="125">
        <f>IF(P36=0,"",IF(BW36=0,"",(BW36/P36)))</f>
        <v>1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135</v>
      </c>
      <c r="C37" s="347"/>
      <c r="D37" s="347" t="s">
        <v>136</v>
      </c>
      <c r="E37" s="347" t="s">
        <v>137</v>
      </c>
      <c r="F37" s="347" t="s">
        <v>79</v>
      </c>
      <c r="G37" s="88"/>
      <c r="H37" s="88" t="s">
        <v>120</v>
      </c>
      <c r="I37" s="88" t="s">
        <v>138</v>
      </c>
      <c r="J37" s="330"/>
      <c r="K37" s="79">
        <v>0</v>
      </c>
      <c r="L37" s="79">
        <v>0</v>
      </c>
      <c r="M37" s="79">
        <v>0</v>
      </c>
      <c r="N37" s="89">
        <v>0</v>
      </c>
      <c r="O37" s="90">
        <v>0</v>
      </c>
      <c r="P37" s="91">
        <f>N37+O37</f>
        <v>0</v>
      </c>
      <c r="Q37" s="80" t="str">
        <f>IFERROR(P37/M37,"-")</f>
        <v>-</v>
      </c>
      <c r="R37" s="79">
        <v>0</v>
      </c>
      <c r="S37" s="79">
        <v>0</v>
      </c>
      <c r="T37" s="80" t="str">
        <f>IFERROR(R37/(P37),"-")</f>
        <v>-</v>
      </c>
      <c r="U37" s="336"/>
      <c r="V37" s="82">
        <v>0</v>
      </c>
      <c r="W37" s="80" t="str">
        <f>IF(P37=0,"-",V37/P37)</f>
        <v>-</v>
      </c>
      <c r="X37" s="335">
        <v>0</v>
      </c>
      <c r="Y37" s="336" t="str">
        <f>IFERROR(X37/P37,"-")</f>
        <v>-</v>
      </c>
      <c r="Z37" s="336" t="str">
        <f>IFERROR(X37/V37,"-")</f>
        <v>-</v>
      </c>
      <c r="AA37" s="330"/>
      <c r="AB37" s="83"/>
      <c r="AC37" s="77"/>
      <c r="AD37" s="92"/>
      <c r="AE37" s="93" t="str">
        <f>IF(P37=0,"",IF(AD37=0,"",(AD37/P37)))</f>
        <v/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 t="str">
        <f>IF(P37=0,"",IF(AM37=0,"",(AM37/P37)))</f>
        <v/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 t="str">
        <f>IF(P37=0,"",IF(AV37=0,"",(AV37/P37)))</f>
        <v/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 t="str">
        <f>IF(P37=0,"",IF(BE37=0,"",(BE37/P37)))</f>
        <v/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 t="str">
        <f>IF(P37=0,"",IF(BN37=0,"",(BN37/P37)))</f>
        <v/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 t="str">
        <f>IF(P37=0,"",IF(BW37=0,"",(BW37/P37)))</f>
        <v/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 t="str">
        <f>IF(P37=0,"",IF(CF37=0,"",(CF37/P37)))</f>
        <v/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139</v>
      </c>
      <c r="C38" s="347"/>
      <c r="D38" s="347" t="s">
        <v>107</v>
      </c>
      <c r="E38" s="347" t="s">
        <v>108</v>
      </c>
      <c r="F38" s="347" t="s">
        <v>104</v>
      </c>
      <c r="G38" s="88"/>
      <c r="H38" s="88" t="s">
        <v>120</v>
      </c>
      <c r="I38" s="88" t="s">
        <v>140</v>
      </c>
      <c r="J38" s="330"/>
      <c r="K38" s="79">
        <v>0</v>
      </c>
      <c r="L38" s="79">
        <v>0</v>
      </c>
      <c r="M38" s="79">
        <v>1</v>
      </c>
      <c r="N38" s="89">
        <v>0</v>
      </c>
      <c r="O38" s="90">
        <v>0</v>
      </c>
      <c r="P38" s="91">
        <f>N38+O38</f>
        <v>0</v>
      </c>
      <c r="Q38" s="80">
        <f>IFERROR(P38/M38,"-")</f>
        <v>0</v>
      </c>
      <c r="R38" s="79">
        <v>0</v>
      </c>
      <c r="S38" s="79">
        <v>0</v>
      </c>
      <c r="T38" s="80" t="str">
        <f>IFERROR(R38/(P38),"-")</f>
        <v>-</v>
      </c>
      <c r="U38" s="336"/>
      <c r="V38" s="82">
        <v>0</v>
      </c>
      <c r="W38" s="80" t="str">
        <f>IF(P38=0,"-",V38/P38)</f>
        <v>-</v>
      </c>
      <c r="X38" s="335">
        <v>0</v>
      </c>
      <c r="Y38" s="336" t="str">
        <f>IFERROR(X38/P38,"-")</f>
        <v>-</v>
      </c>
      <c r="Z38" s="336" t="str">
        <f>IFERROR(X38/V38,"-")</f>
        <v>-</v>
      </c>
      <c r="AA38" s="330"/>
      <c r="AB38" s="83"/>
      <c r="AC38" s="77"/>
      <c r="AD38" s="92"/>
      <c r="AE38" s="93" t="str">
        <f>IF(P38=0,"",IF(AD38=0,"",(AD38/P38)))</f>
        <v/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 t="str">
        <f>IF(P38=0,"",IF(AM38=0,"",(AM38/P38)))</f>
        <v/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 t="str">
        <f>IF(P38=0,"",IF(AV38=0,"",(AV38/P38)))</f>
        <v/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 t="str">
        <f>IF(P38=0,"",IF(BE38=0,"",(BE38/P38)))</f>
        <v/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 t="str">
        <f>IF(P38=0,"",IF(BN38=0,"",(BN38/P38)))</f>
        <v/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 t="str">
        <f>IF(P38=0,"",IF(BW38=0,"",(BW38/P38)))</f>
        <v/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 t="str">
        <f>IF(P38=0,"",IF(CF38=0,"",(CF38/P38)))</f>
        <v/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141</v>
      </c>
      <c r="C39" s="347"/>
      <c r="D39" s="347" t="s">
        <v>101</v>
      </c>
      <c r="E39" s="347" t="s">
        <v>101</v>
      </c>
      <c r="F39" s="347" t="s">
        <v>71</v>
      </c>
      <c r="G39" s="88"/>
      <c r="H39" s="88"/>
      <c r="I39" s="88"/>
      <c r="J39" s="330"/>
      <c r="K39" s="79">
        <v>32</v>
      </c>
      <c r="L39" s="79">
        <v>25</v>
      </c>
      <c r="M39" s="79">
        <v>5</v>
      </c>
      <c r="N39" s="89">
        <v>5</v>
      </c>
      <c r="O39" s="90">
        <v>0</v>
      </c>
      <c r="P39" s="91">
        <f>N39+O39</f>
        <v>5</v>
      </c>
      <c r="Q39" s="80">
        <f>IFERROR(P39/M39,"-")</f>
        <v>1</v>
      </c>
      <c r="R39" s="79">
        <v>5</v>
      </c>
      <c r="S39" s="79">
        <v>0</v>
      </c>
      <c r="T39" s="80">
        <f>IFERROR(R39/(P39),"-")</f>
        <v>1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2</v>
      </c>
      <c r="BF39" s="111">
        <f>IF(P39=0,"",IF(BE39=0,"",(BE39/P39)))</f>
        <v>0.4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1</v>
      </c>
      <c r="BO39" s="118">
        <f>IF(P39=0,"",IF(BN39=0,"",(BN39/P39)))</f>
        <v>0.2</v>
      </c>
      <c r="BP39" s="119">
        <v>1</v>
      </c>
      <c r="BQ39" s="120">
        <f>IFERROR(BP39/BN39,"-")</f>
        <v>1</v>
      </c>
      <c r="BR39" s="121">
        <v>1000</v>
      </c>
      <c r="BS39" s="122">
        <f>IFERROR(BR39/BN39,"-")</f>
        <v>1000</v>
      </c>
      <c r="BT39" s="123">
        <v>1</v>
      </c>
      <c r="BU39" s="123"/>
      <c r="BV39" s="123"/>
      <c r="BW39" s="124">
        <v>1</v>
      </c>
      <c r="BX39" s="125">
        <f>IF(P39=0,"",IF(BW39=0,"",(BW39/P39)))</f>
        <v>0.2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>
        <v>1</v>
      </c>
      <c r="CG39" s="132">
        <f>IF(P39=0,"",IF(CF39=0,"",(CF39/P39)))</f>
        <v>0.2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0</v>
      </c>
      <c r="CP39" s="139">
        <v>0</v>
      </c>
      <c r="CQ39" s="139">
        <v>1000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</v>
      </c>
      <c r="B40" s="347" t="s">
        <v>142</v>
      </c>
      <c r="C40" s="347"/>
      <c r="D40" s="347" t="s">
        <v>143</v>
      </c>
      <c r="E40" s="347" t="s">
        <v>144</v>
      </c>
      <c r="F40" s="347" t="s">
        <v>104</v>
      </c>
      <c r="G40" s="88" t="s">
        <v>145</v>
      </c>
      <c r="H40" s="88" t="s">
        <v>146</v>
      </c>
      <c r="I40" s="348" t="s">
        <v>147</v>
      </c>
      <c r="J40" s="330">
        <v>125000</v>
      </c>
      <c r="K40" s="79">
        <v>4</v>
      </c>
      <c r="L40" s="79">
        <v>0</v>
      </c>
      <c r="M40" s="79">
        <v>52</v>
      </c>
      <c r="N40" s="89">
        <v>1</v>
      </c>
      <c r="O40" s="90">
        <v>0</v>
      </c>
      <c r="P40" s="91">
        <f>N40+O40</f>
        <v>1</v>
      </c>
      <c r="Q40" s="80">
        <f>IFERROR(P40/M40,"-")</f>
        <v>0.019230769230769</v>
      </c>
      <c r="R40" s="79">
        <v>1</v>
      </c>
      <c r="S40" s="79">
        <v>0</v>
      </c>
      <c r="T40" s="80">
        <f>IFERROR(R40/(P40),"-")</f>
        <v>1</v>
      </c>
      <c r="U40" s="336">
        <f>IFERROR(J40/SUM(N40:O45),"-")</f>
        <v>31250</v>
      </c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>
        <f>SUM(X40:X45)-SUM(J40:J45)</f>
        <v>-125000</v>
      </c>
      <c r="AB40" s="83">
        <f>SUM(X40:X45)/SUM(J40:J45)</f>
        <v>0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1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148</v>
      </c>
      <c r="C41" s="347"/>
      <c r="D41" s="347" t="s">
        <v>149</v>
      </c>
      <c r="E41" s="347" t="s">
        <v>150</v>
      </c>
      <c r="F41" s="347" t="s">
        <v>79</v>
      </c>
      <c r="G41" s="88"/>
      <c r="H41" s="88" t="s">
        <v>146</v>
      </c>
      <c r="I41" s="348" t="s">
        <v>151</v>
      </c>
      <c r="J41" s="330"/>
      <c r="K41" s="79">
        <v>0</v>
      </c>
      <c r="L41" s="79">
        <v>0</v>
      </c>
      <c r="M41" s="79">
        <v>0</v>
      </c>
      <c r="N41" s="89">
        <v>1</v>
      </c>
      <c r="O41" s="90">
        <v>0</v>
      </c>
      <c r="P41" s="91">
        <f>N41+O41</f>
        <v>1</v>
      </c>
      <c r="Q41" s="80" t="str">
        <f>IFERROR(P41/M41,"-")</f>
        <v>-</v>
      </c>
      <c r="R41" s="79">
        <v>1</v>
      </c>
      <c r="S41" s="79">
        <v>0</v>
      </c>
      <c r="T41" s="80">
        <f>IFERROR(R41/(P41),"-")</f>
        <v>1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1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152</v>
      </c>
      <c r="C42" s="347"/>
      <c r="D42" s="347" t="s">
        <v>153</v>
      </c>
      <c r="E42" s="347" t="s">
        <v>154</v>
      </c>
      <c r="F42" s="347" t="s">
        <v>104</v>
      </c>
      <c r="G42" s="88"/>
      <c r="H42" s="88" t="s">
        <v>146</v>
      </c>
      <c r="I42" s="348" t="s">
        <v>155</v>
      </c>
      <c r="J42" s="330"/>
      <c r="K42" s="79">
        <v>0</v>
      </c>
      <c r="L42" s="79">
        <v>0</v>
      </c>
      <c r="M42" s="79">
        <v>0</v>
      </c>
      <c r="N42" s="89">
        <v>0</v>
      </c>
      <c r="O42" s="90">
        <v>0</v>
      </c>
      <c r="P42" s="91">
        <f>N42+O42</f>
        <v>0</v>
      </c>
      <c r="Q42" s="80" t="str">
        <f>IFERROR(P42/M42,"-")</f>
        <v>-</v>
      </c>
      <c r="R42" s="79">
        <v>0</v>
      </c>
      <c r="S42" s="79">
        <v>0</v>
      </c>
      <c r="T42" s="80" t="str">
        <f>IFERROR(R42/(P42),"-")</f>
        <v>-</v>
      </c>
      <c r="U42" s="336"/>
      <c r="V42" s="82">
        <v>0</v>
      </c>
      <c r="W42" s="80" t="str">
        <f>IF(P42=0,"-",V42/P42)</f>
        <v>-</v>
      </c>
      <c r="X42" s="335">
        <v>0</v>
      </c>
      <c r="Y42" s="336" t="str">
        <f>IFERROR(X42/P42,"-")</f>
        <v>-</v>
      </c>
      <c r="Z42" s="336" t="str">
        <f>IFERROR(X42/V42,"-")</f>
        <v>-</v>
      </c>
      <c r="AA42" s="330"/>
      <c r="AB42" s="83"/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156</v>
      </c>
      <c r="C43" s="347"/>
      <c r="D43" s="347" t="s">
        <v>157</v>
      </c>
      <c r="E43" s="347" t="s">
        <v>158</v>
      </c>
      <c r="F43" s="347" t="s">
        <v>79</v>
      </c>
      <c r="G43" s="88"/>
      <c r="H43" s="88" t="s">
        <v>146</v>
      </c>
      <c r="I43" s="348" t="s">
        <v>159</v>
      </c>
      <c r="J43" s="330"/>
      <c r="K43" s="79">
        <v>0</v>
      </c>
      <c r="L43" s="79">
        <v>0</v>
      </c>
      <c r="M43" s="79">
        <v>0</v>
      </c>
      <c r="N43" s="89">
        <v>0</v>
      </c>
      <c r="O43" s="90">
        <v>0</v>
      </c>
      <c r="P43" s="91">
        <f>N43+O43</f>
        <v>0</v>
      </c>
      <c r="Q43" s="80" t="str">
        <f>IFERROR(P43/M43,"-")</f>
        <v>-</v>
      </c>
      <c r="R43" s="79">
        <v>0</v>
      </c>
      <c r="S43" s="79">
        <v>0</v>
      </c>
      <c r="T43" s="80" t="str">
        <f>IFERROR(R43/(P43),"-")</f>
        <v>-</v>
      </c>
      <c r="U43" s="336"/>
      <c r="V43" s="82">
        <v>0</v>
      </c>
      <c r="W43" s="80" t="str">
        <f>IF(P43=0,"-",V43/P43)</f>
        <v>-</v>
      </c>
      <c r="X43" s="335">
        <v>0</v>
      </c>
      <c r="Y43" s="336" t="str">
        <f>IFERROR(X43/P43,"-")</f>
        <v>-</v>
      </c>
      <c r="Z43" s="336" t="str">
        <f>IFERROR(X43/V43,"-")</f>
        <v>-</v>
      </c>
      <c r="AA43" s="330"/>
      <c r="AB43" s="83"/>
      <c r="AC43" s="77"/>
      <c r="AD43" s="92"/>
      <c r="AE43" s="93" t="str">
        <f>IF(P43=0,"",IF(AD43=0,"",(AD43/P43)))</f>
        <v/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 t="str">
        <f>IF(P43=0,"",IF(AM43=0,"",(AM43/P43)))</f>
        <v/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 t="str">
        <f>IF(P43=0,"",IF(AV43=0,"",(AV43/P43)))</f>
        <v/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 t="str">
        <f>IF(P43=0,"",IF(BE43=0,"",(BE43/P43)))</f>
        <v/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 t="str">
        <f>IF(P43=0,"",IF(BN43=0,"",(BN43/P43)))</f>
        <v/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 t="str">
        <f>IF(P43=0,"",IF(BW43=0,"",(BW43/P43)))</f>
        <v/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 t="str">
        <f>IF(P43=0,"",IF(CF43=0,"",(CF43/P43)))</f>
        <v/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160</v>
      </c>
      <c r="C44" s="347"/>
      <c r="D44" s="347" t="s">
        <v>161</v>
      </c>
      <c r="E44" s="347" t="s">
        <v>162</v>
      </c>
      <c r="F44" s="347" t="s">
        <v>104</v>
      </c>
      <c r="G44" s="88"/>
      <c r="H44" s="88" t="s">
        <v>146</v>
      </c>
      <c r="I44" s="348" t="s">
        <v>163</v>
      </c>
      <c r="J44" s="330"/>
      <c r="K44" s="79">
        <v>0</v>
      </c>
      <c r="L44" s="79">
        <v>0</v>
      </c>
      <c r="M44" s="79">
        <v>0</v>
      </c>
      <c r="N44" s="89">
        <v>0</v>
      </c>
      <c r="O44" s="90">
        <v>0</v>
      </c>
      <c r="P44" s="91">
        <f>N44+O44</f>
        <v>0</v>
      </c>
      <c r="Q44" s="80" t="str">
        <f>IFERROR(P44/M44,"-")</f>
        <v>-</v>
      </c>
      <c r="R44" s="79">
        <v>0</v>
      </c>
      <c r="S44" s="79">
        <v>0</v>
      </c>
      <c r="T44" s="80" t="str">
        <f>IFERROR(R44/(P44),"-")</f>
        <v>-</v>
      </c>
      <c r="U44" s="336"/>
      <c r="V44" s="82">
        <v>0</v>
      </c>
      <c r="W44" s="80" t="str">
        <f>IF(P44=0,"-",V44/P44)</f>
        <v>-</v>
      </c>
      <c r="X44" s="335">
        <v>0</v>
      </c>
      <c r="Y44" s="336" t="str">
        <f>IFERROR(X44/P44,"-")</f>
        <v>-</v>
      </c>
      <c r="Z44" s="336" t="str">
        <f>IFERROR(X44/V44,"-")</f>
        <v>-</v>
      </c>
      <c r="AA44" s="330"/>
      <c r="AB44" s="83"/>
      <c r="AC44" s="77"/>
      <c r="AD44" s="92"/>
      <c r="AE44" s="93" t="str">
        <f>IF(P44=0,"",IF(AD44=0,"",(AD44/P44)))</f>
        <v/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 t="str">
        <f>IF(P44=0,"",IF(AM44=0,"",(AM44/P44)))</f>
        <v/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 t="str">
        <f>IF(P44=0,"",IF(AV44=0,"",(AV44/P44)))</f>
        <v/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 t="str">
        <f>IF(P44=0,"",IF(BE44=0,"",(BE44/P44)))</f>
        <v/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 t="str">
        <f>IF(P44=0,"",IF(BN44=0,"",(BN44/P44)))</f>
        <v/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 t="str">
        <f>IF(P44=0,"",IF(BW44=0,"",(BW44/P44)))</f>
        <v/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 t="str">
        <f>IF(P44=0,"",IF(CF44=0,"",(CF44/P44)))</f>
        <v/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164</v>
      </c>
      <c r="C45" s="347"/>
      <c r="D45" s="347" t="s">
        <v>101</v>
      </c>
      <c r="E45" s="347" t="s">
        <v>101</v>
      </c>
      <c r="F45" s="347" t="s">
        <v>71</v>
      </c>
      <c r="G45" s="88"/>
      <c r="H45" s="88"/>
      <c r="I45" s="88"/>
      <c r="J45" s="330"/>
      <c r="K45" s="79">
        <v>8</v>
      </c>
      <c r="L45" s="79">
        <v>7</v>
      </c>
      <c r="M45" s="79">
        <v>2</v>
      </c>
      <c r="N45" s="89">
        <v>2</v>
      </c>
      <c r="O45" s="90">
        <v>0</v>
      </c>
      <c r="P45" s="91">
        <f>N45+O45</f>
        <v>2</v>
      </c>
      <c r="Q45" s="80">
        <f>IFERROR(P45/M45,"-")</f>
        <v>1</v>
      </c>
      <c r="R45" s="79">
        <v>2</v>
      </c>
      <c r="S45" s="79">
        <v>0</v>
      </c>
      <c r="T45" s="80">
        <f>IFERROR(R45/(P45),"-")</f>
        <v>1</v>
      </c>
      <c r="U45" s="336"/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0.5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1</v>
      </c>
      <c r="BO45" s="118">
        <f>IF(P45=0,"",IF(BN45=0,"",(BN45/P45)))</f>
        <v>0.5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</v>
      </c>
      <c r="B46" s="347" t="s">
        <v>165</v>
      </c>
      <c r="C46" s="347"/>
      <c r="D46" s="347" t="s">
        <v>166</v>
      </c>
      <c r="E46" s="347" t="s">
        <v>167</v>
      </c>
      <c r="F46" s="347" t="s">
        <v>104</v>
      </c>
      <c r="G46" s="88" t="s">
        <v>168</v>
      </c>
      <c r="H46" s="88" t="s">
        <v>169</v>
      </c>
      <c r="I46" s="88" t="s">
        <v>170</v>
      </c>
      <c r="J46" s="330">
        <v>51000</v>
      </c>
      <c r="K46" s="79">
        <v>1</v>
      </c>
      <c r="L46" s="79">
        <v>0</v>
      </c>
      <c r="M46" s="79">
        <v>16</v>
      </c>
      <c r="N46" s="89">
        <v>1</v>
      </c>
      <c r="O46" s="90">
        <v>0</v>
      </c>
      <c r="P46" s="91">
        <f>N46+O46</f>
        <v>1</v>
      </c>
      <c r="Q46" s="80">
        <f>IFERROR(P46/M46,"-")</f>
        <v>0.0625</v>
      </c>
      <c r="R46" s="79">
        <v>1</v>
      </c>
      <c r="S46" s="79">
        <v>0</v>
      </c>
      <c r="T46" s="80">
        <f>IFERROR(R46/(P46),"-")</f>
        <v>1</v>
      </c>
      <c r="U46" s="336">
        <f>IFERROR(J46/SUM(N46:O47),"-")</f>
        <v>51000</v>
      </c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>
        <f>SUM(X46:X47)-SUM(J46:J47)</f>
        <v>-51000</v>
      </c>
      <c r="AB46" s="83">
        <f>SUM(X46:X47)/SUM(J46:J47)</f>
        <v>0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1</v>
      </c>
      <c r="BX46" s="125">
        <f>IF(P46=0,"",IF(BW46=0,"",(BW46/P46)))</f>
        <v>1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171</v>
      </c>
      <c r="C47" s="347"/>
      <c r="D47" s="347" t="s">
        <v>166</v>
      </c>
      <c r="E47" s="347" t="s">
        <v>167</v>
      </c>
      <c r="F47" s="347" t="s">
        <v>71</v>
      </c>
      <c r="G47" s="88"/>
      <c r="H47" s="88"/>
      <c r="I47" s="88"/>
      <c r="J47" s="330"/>
      <c r="K47" s="79">
        <v>1</v>
      </c>
      <c r="L47" s="79">
        <v>1</v>
      </c>
      <c r="M47" s="79">
        <v>0</v>
      </c>
      <c r="N47" s="89">
        <v>0</v>
      </c>
      <c r="O47" s="90">
        <v>0</v>
      </c>
      <c r="P47" s="91">
        <f>N47+O47</f>
        <v>0</v>
      </c>
      <c r="Q47" s="80" t="str">
        <f>IFERROR(P47/M47,"-")</f>
        <v>-</v>
      </c>
      <c r="R47" s="79">
        <v>0</v>
      </c>
      <c r="S47" s="79">
        <v>0</v>
      </c>
      <c r="T47" s="80" t="str">
        <f>IFERROR(R47/(P47),"-")</f>
        <v>-</v>
      </c>
      <c r="U47" s="336"/>
      <c r="V47" s="82">
        <v>0</v>
      </c>
      <c r="W47" s="80" t="str">
        <f>IF(P47=0,"-",V47/P47)</f>
        <v>-</v>
      </c>
      <c r="X47" s="335">
        <v>0</v>
      </c>
      <c r="Y47" s="336" t="str">
        <f>IFERROR(X47/P47,"-")</f>
        <v>-</v>
      </c>
      <c r="Z47" s="336" t="str">
        <f>IFERROR(X47/V47,"-")</f>
        <v>-</v>
      </c>
      <c r="AA47" s="33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</v>
      </c>
      <c r="B48" s="347" t="s">
        <v>172</v>
      </c>
      <c r="C48" s="347"/>
      <c r="D48" s="347" t="s">
        <v>143</v>
      </c>
      <c r="E48" s="347" t="s">
        <v>144</v>
      </c>
      <c r="F48" s="347" t="s">
        <v>66</v>
      </c>
      <c r="G48" s="88" t="s">
        <v>173</v>
      </c>
      <c r="H48" s="88" t="s">
        <v>174</v>
      </c>
      <c r="I48" s="88" t="s">
        <v>175</v>
      </c>
      <c r="J48" s="330">
        <v>130000</v>
      </c>
      <c r="K48" s="79">
        <v>3</v>
      </c>
      <c r="L48" s="79">
        <v>0</v>
      </c>
      <c r="M48" s="79">
        <v>27</v>
      </c>
      <c r="N48" s="89">
        <v>2</v>
      </c>
      <c r="O48" s="90">
        <v>0</v>
      </c>
      <c r="P48" s="91">
        <f>N48+O48</f>
        <v>2</v>
      </c>
      <c r="Q48" s="80">
        <f>IFERROR(P48/M48,"-")</f>
        <v>0.074074074074074</v>
      </c>
      <c r="R48" s="79">
        <v>2</v>
      </c>
      <c r="S48" s="79">
        <v>0</v>
      </c>
      <c r="T48" s="80">
        <f>IFERROR(R48/(P48),"-")</f>
        <v>1</v>
      </c>
      <c r="U48" s="336">
        <f>IFERROR(J48/SUM(N48:O67),"-")</f>
        <v>16250</v>
      </c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>
        <f>SUM(X48:X67)-SUM(J48:J67)</f>
        <v>-130000</v>
      </c>
      <c r="AB48" s="83">
        <f>SUM(X48:X67)/SUM(J48:J67)</f>
        <v>0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>
        <v>1</v>
      </c>
      <c r="AN48" s="99">
        <f>IF(P48=0,"",IF(AM48=0,"",(AM48/P48)))</f>
        <v>0.5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>
        <v>1</v>
      </c>
      <c r="BX48" s="125">
        <f>IF(P48=0,"",IF(BW48=0,"",(BW48/P48)))</f>
        <v>0.5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176</v>
      </c>
      <c r="C49" s="347"/>
      <c r="D49" s="347" t="s">
        <v>157</v>
      </c>
      <c r="E49" s="347" t="s">
        <v>158</v>
      </c>
      <c r="F49" s="347" t="s">
        <v>79</v>
      </c>
      <c r="G49" s="88"/>
      <c r="H49" s="88" t="s">
        <v>174</v>
      </c>
      <c r="I49" s="88" t="s">
        <v>170</v>
      </c>
      <c r="J49" s="330"/>
      <c r="K49" s="79">
        <v>0</v>
      </c>
      <c r="L49" s="79">
        <v>0</v>
      </c>
      <c r="M49" s="79">
        <v>0</v>
      </c>
      <c r="N49" s="89">
        <v>1</v>
      </c>
      <c r="O49" s="90">
        <v>0</v>
      </c>
      <c r="P49" s="91">
        <f>N49+O49</f>
        <v>1</v>
      </c>
      <c r="Q49" s="80" t="str">
        <f>IFERROR(P49/M49,"-")</f>
        <v>-</v>
      </c>
      <c r="R49" s="79">
        <v>1</v>
      </c>
      <c r="S49" s="79">
        <v>0</v>
      </c>
      <c r="T49" s="80">
        <f>IFERROR(R49/(P49),"-")</f>
        <v>1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1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177</v>
      </c>
      <c r="C50" s="347"/>
      <c r="D50" s="347" t="s">
        <v>178</v>
      </c>
      <c r="E50" s="347" t="s">
        <v>179</v>
      </c>
      <c r="F50" s="347" t="s">
        <v>104</v>
      </c>
      <c r="G50" s="88"/>
      <c r="H50" s="88" t="s">
        <v>174</v>
      </c>
      <c r="I50" s="88" t="s">
        <v>180</v>
      </c>
      <c r="J50" s="330"/>
      <c r="K50" s="79">
        <v>0</v>
      </c>
      <c r="L50" s="79">
        <v>0</v>
      </c>
      <c r="M50" s="79">
        <v>0</v>
      </c>
      <c r="N50" s="89">
        <v>0</v>
      </c>
      <c r="O50" s="90">
        <v>0</v>
      </c>
      <c r="P50" s="91">
        <f>N50+O50</f>
        <v>0</v>
      </c>
      <c r="Q50" s="80" t="str">
        <f>IFERROR(P50/M50,"-")</f>
        <v>-</v>
      </c>
      <c r="R50" s="79">
        <v>0</v>
      </c>
      <c r="S50" s="79">
        <v>0</v>
      </c>
      <c r="T50" s="80" t="str">
        <f>IFERROR(R50/(P50),"-")</f>
        <v>-</v>
      </c>
      <c r="U50" s="336"/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181</v>
      </c>
      <c r="C51" s="347"/>
      <c r="D51" s="347" t="s">
        <v>182</v>
      </c>
      <c r="E51" s="347" t="s">
        <v>183</v>
      </c>
      <c r="F51" s="347" t="s">
        <v>79</v>
      </c>
      <c r="G51" s="88"/>
      <c r="H51" s="88" t="s">
        <v>174</v>
      </c>
      <c r="I51" s="88" t="s">
        <v>184</v>
      </c>
      <c r="J51" s="330"/>
      <c r="K51" s="79">
        <v>0</v>
      </c>
      <c r="L51" s="79">
        <v>0</v>
      </c>
      <c r="M51" s="79">
        <v>0</v>
      </c>
      <c r="N51" s="89">
        <v>0</v>
      </c>
      <c r="O51" s="90">
        <v>0</v>
      </c>
      <c r="P51" s="91">
        <f>N51+O51</f>
        <v>0</v>
      </c>
      <c r="Q51" s="80" t="str">
        <f>IFERROR(P51/M51,"-")</f>
        <v>-</v>
      </c>
      <c r="R51" s="79">
        <v>0</v>
      </c>
      <c r="S51" s="79">
        <v>0</v>
      </c>
      <c r="T51" s="80" t="str">
        <f>IFERROR(R51/(P51),"-")</f>
        <v>-</v>
      </c>
      <c r="U51" s="336"/>
      <c r="V51" s="82">
        <v>0</v>
      </c>
      <c r="W51" s="80" t="str">
        <f>IF(P51=0,"-",V51/P51)</f>
        <v>-</v>
      </c>
      <c r="X51" s="335">
        <v>0</v>
      </c>
      <c r="Y51" s="336" t="str">
        <f>IFERROR(X51/P51,"-")</f>
        <v>-</v>
      </c>
      <c r="Z51" s="336" t="str">
        <f>IFERROR(X51/V51,"-")</f>
        <v>-</v>
      </c>
      <c r="AA51" s="330"/>
      <c r="AB51" s="83"/>
      <c r="AC51" s="77"/>
      <c r="AD51" s="92"/>
      <c r="AE51" s="93" t="str">
        <f>IF(P51=0,"",IF(AD51=0,"",(AD51/P51)))</f>
        <v/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 t="str">
        <f>IF(P51=0,"",IF(AM51=0,"",(AM51/P51)))</f>
        <v/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 t="str">
        <f>IF(P51=0,"",IF(AV51=0,"",(AV51/P51)))</f>
        <v/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 t="str">
        <f>IF(P51=0,"",IF(BE51=0,"",(BE51/P51)))</f>
        <v/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 t="str">
        <f>IF(P51=0,"",IF(BN51=0,"",(BN51/P51)))</f>
        <v/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 t="str">
        <f>IF(P51=0,"",IF(BW51=0,"",(BW51/P51)))</f>
        <v/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 t="str">
        <f>IF(P51=0,"",IF(CF51=0,"",(CF51/P51)))</f>
        <v/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185</v>
      </c>
      <c r="C52" s="347"/>
      <c r="D52" s="347" t="s">
        <v>101</v>
      </c>
      <c r="E52" s="347" t="s">
        <v>101</v>
      </c>
      <c r="F52" s="347" t="s">
        <v>71</v>
      </c>
      <c r="G52" s="88"/>
      <c r="H52" s="88"/>
      <c r="I52" s="88"/>
      <c r="J52" s="330"/>
      <c r="K52" s="79">
        <v>5</v>
      </c>
      <c r="L52" s="79">
        <v>4</v>
      </c>
      <c r="M52" s="79">
        <v>1</v>
      </c>
      <c r="N52" s="89">
        <v>1</v>
      </c>
      <c r="O52" s="90">
        <v>0</v>
      </c>
      <c r="P52" s="91">
        <f>N52+O52</f>
        <v>1</v>
      </c>
      <c r="Q52" s="80">
        <f>IFERROR(P52/M52,"-")</f>
        <v>1</v>
      </c>
      <c r="R52" s="79">
        <v>0</v>
      </c>
      <c r="S52" s="79">
        <v>1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>
        <v>1</v>
      </c>
      <c r="AW52" s="105">
        <f>IF(P52=0,"",IF(AV52=0,"",(AV52/P52)))</f>
        <v>1</v>
      </c>
      <c r="AX52" s="104"/>
      <c r="AY52" s="106">
        <f>IFERROR(AX52/AV52,"-")</f>
        <v>0</v>
      </c>
      <c r="AZ52" s="107"/>
      <c r="BA52" s="108">
        <f>IFERROR(AZ52/AV52,"-")</f>
        <v>0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186</v>
      </c>
      <c r="C53" s="347"/>
      <c r="D53" s="347" t="s">
        <v>94</v>
      </c>
      <c r="E53" s="347" t="s">
        <v>187</v>
      </c>
      <c r="F53" s="347" t="s">
        <v>104</v>
      </c>
      <c r="G53" s="88" t="s">
        <v>173</v>
      </c>
      <c r="H53" s="88" t="s">
        <v>188</v>
      </c>
      <c r="I53" s="88" t="s">
        <v>189</v>
      </c>
      <c r="J53" s="330"/>
      <c r="K53" s="79">
        <v>0</v>
      </c>
      <c r="L53" s="79">
        <v>0</v>
      </c>
      <c r="M53" s="79">
        <v>0</v>
      </c>
      <c r="N53" s="89">
        <v>0</v>
      </c>
      <c r="O53" s="90">
        <v>0</v>
      </c>
      <c r="P53" s="91">
        <f>N53+O53</f>
        <v>0</v>
      </c>
      <c r="Q53" s="80" t="str">
        <f>IFERROR(P53/M53,"-")</f>
        <v>-</v>
      </c>
      <c r="R53" s="79">
        <v>0</v>
      </c>
      <c r="S53" s="79">
        <v>0</v>
      </c>
      <c r="T53" s="80" t="str">
        <f>IFERROR(R53/(P53),"-")</f>
        <v>-</v>
      </c>
      <c r="U53" s="336"/>
      <c r="V53" s="82">
        <v>0</v>
      </c>
      <c r="W53" s="80" t="str">
        <f>IF(P53=0,"-",V53/P53)</f>
        <v>-</v>
      </c>
      <c r="X53" s="335">
        <v>0</v>
      </c>
      <c r="Y53" s="336" t="str">
        <f>IFERROR(X53/P53,"-")</f>
        <v>-</v>
      </c>
      <c r="Z53" s="336" t="str">
        <f>IFERROR(X53/V53,"-")</f>
        <v>-</v>
      </c>
      <c r="AA53" s="33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190</v>
      </c>
      <c r="C54" s="347"/>
      <c r="D54" s="347" t="s">
        <v>94</v>
      </c>
      <c r="E54" s="347" t="s">
        <v>187</v>
      </c>
      <c r="F54" s="347" t="s">
        <v>71</v>
      </c>
      <c r="G54" s="88"/>
      <c r="H54" s="88"/>
      <c r="I54" s="88"/>
      <c r="J54" s="330"/>
      <c r="K54" s="79">
        <v>0</v>
      </c>
      <c r="L54" s="79">
        <v>0</v>
      </c>
      <c r="M54" s="79">
        <v>0</v>
      </c>
      <c r="N54" s="89">
        <v>0</v>
      </c>
      <c r="O54" s="90">
        <v>0</v>
      </c>
      <c r="P54" s="91">
        <f>N54+O54</f>
        <v>0</v>
      </c>
      <c r="Q54" s="80" t="str">
        <f>IFERROR(P54/M54,"-")</f>
        <v>-</v>
      </c>
      <c r="R54" s="79">
        <v>0</v>
      </c>
      <c r="S54" s="79">
        <v>0</v>
      </c>
      <c r="T54" s="80" t="str">
        <f>IFERROR(R54/(P54),"-")</f>
        <v>-</v>
      </c>
      <c r="U54" s="336"/>
      <c r="V54" s="82">
        <v>0</v>
      </c>
      <c r="W54" s="80" t="str">
        <f>IF(P54=0,"-",V54/P54)</f>
        <v>-</v>
      </c>
      <c r="X54" s="335">
        <v>0</v>
      </c>
      <c r="Y54" s="336" t="str">
        <f>IFERROR(X54/P54,"-")</f>
        <v>-</v>
      </c>
      <c r="Z54" s="336" t="str">
        <f>IFERROR(X54/V54,"-")</f>
        <v>-</v>
      </c>
      <c r="AA54" s="330"/>
      <c r="AB54" s="83"/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191</v>
      </c>
      <c r="C55" s="347"/>
      <c r="D55" s="347" t="s">
        <v>161</v>
      </c>
      <c r="E55" s="347" t="s">
        <v>162</v>
      </c>
      <c r="F55" s="347" t="s">
        <v>66</v>
      </c>
      <c r="G55" s="88" t="s">
        <v>192</v>
      </c>
      <c r="H55" s="88" t="s">
        <v>174</v>
      </c>
      <c r="I55" s="88" t="s">
        <v>175</v>
      </c>
      <c r="J55" s="330"/>
      <c r="K55" s="79">
        <v>2</v>
      </c>
      <c r="L55" s="79">
        <v>0</v>
      </c>
      <c r="M55" s="79">
        <v>21</v>
      </c>
      <c r="N55" s="89">
        <v>2</v>
      </c>
      <c r="O55" s="90">
        <v>0</v>
      </c>
      <c r="P55" s="91">
        <f>N55+O55</f>
        <v>2</v>
      </c>
      <c r="Q55" s="80">
        <f>IFERROR(P55/M55,"-")</f>
        <v>0.095238095238095</v>
      </c>
      <c r="R55" s="79">
        <v>2</v>
      </c>
      <c r="S55" s="79">
        <v>0</v>
      </c>
      <c r="T55" s="80">
        <f>IFERROR(R55/(P55),"-")</f>
        <v>1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0.5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1</v>
      </c>
      <c r="BX55" s="125">
        <f>IF(P55=0,"",IF(BW55=0,"",(BW55/P55)))</f>
        <v>0.5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193</v>
      </c>
      <c r="C56" s="347"/>
      <c r="D56" s="347" t="s">
        <v>194</v>
      </c>
      <c r="E56" s="347" t="s">
        <v>150</v>
      </c>
      <c r="F56" s="347" t="s">
        <v>79</v>
      </c>
      <c r="G56" s="88"/>
      <c r="H56" s="88" t="s">
        <v>174</v>
      </c>
      <c r="I56" s="88" t="s">
        <v>170</v>
      </c>
      <c r="J56" s="330"/>
      <c r="K56" s="79">
        <v>0</v>
      </c>
      <c r="L56" s="79">
        <v>0</v>
      </c>
      <c r="M56" s="79">
        <v>0</v>
      </c>
      <c r="N56" s="89">
        <v>2</v>
      </c>
      <c r="O56" s="90">
        <v>0</v>
      </c>
      <c r="P56" s="91">
        <f>N56+O56</f>
        <v>2</v>
      </c>
      <c r="Q56" s="80" t="str">
        <f>IFERROR(P56/M56,"-")</f>
        <v>-</v>
      </c>
      <c r="R56" s="79">
        <v>2</v>
      </c>
      <c r="S56" s="79">
        <v>0</v>
      </c>
      <c r="T56" s="80">
        <f>IFERROR(R56/(P56),"-")</f>
        <v>1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2</v>
      </c>
      <c r="BO56" s="118">
        <f>IF(P56=0,"",IF(BN56=0,"",(BN56/P56)))</f>
        <v>1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195</v>
      </c>
      <c r="C57" s="347"/>
      <c r="D57" s="347" t="s">
        <v>153</v>
      </c>
      <c r="E57" s="347" t="s">
        <v>154</v>
      </c>
      <c r="F57" s="347" t="s">
        <v>104</v>
      </c>
      <c r="G57" s="88"/>
      <c r="H57" s="88" t="s">
        <v>174</v>
      </c>
      <c r="I57" s="88" t="s">
        <v>180</v>
      </c>
      <c r="J57" s="330"/>
      <c r="K57" s="79">
        <v>0</v>
      </c>
      <c r="L57" s="79">
        <v>0</v>
      </c>
      <c r="M57" s="79">
        <v>0</v>
      </c>
      <c r="N57" s="89">
        <v>0</v>
      </c>
      <c r="O57" s="90">
        <v>0</v>
      </c>
      <c r="P57" s="91">
        <f>N57+O57</f>
        <v>0</v>
      </c>
      <c r="Q57" s="80" t="str">
        <f>IFERROR(P57/M57,"-")</f>
        <v>-</v>
      </c>
      <c r="R57" s="79">
        <v>0</v>
      </c>
      <c r="S57" s="79">
        <v>0</v>
      </c>
      <c r="T57" s="80" t="str">
        <f>IFERROR(R57/(P57),"-")</f>
        <v>-</v>
      </c>
      <c r="U57" s="336"/>
      <c r="V57" s="82">
        <v>0</v>
      </c>
      <c r="W57" s="80" t="str">
        <f>IF(P57=0,"-",V57/P57)</f>
        <v>-</v>
      </c>
      <c r="X57" s="335">
        <v>0</v>
      </c>
      <c r="Y57" s="336" t="str">
        <f>IFERROR(X57/P57,"-")</f>
        <v>-</v>
      </c>
      <c r="Z57" s="336" t="str">
        <f>IFERROR(X57/V57,"-")</f>
        <v>-</v>
      </c>
      <c r="AA57" s="330"/>
      <c r="AB57" s="83"/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196</v>
      </c>
      <c r="C58" s="347"/>
      <c r="D58" s="347" t="s">
        <v>197</v>
      </c>
      <c r="E58" s="347" t="s">
        <v>198</v>
      </c>
      <c r="F58" s="347" t="s">
        <v>79</v>
      </c>
      <c r="G58" s="88"/>
      <c r="H58" s="88" t="s">
        <v>174</v>
      </c>
      <c r="I58" s="88" t="s">
        <v>184</v>
      </c>
      <c r="J58" s="330"/>
      <c r="K58" s="79">
        <v>0</v>
      </c>
      <c r="L58" s="79">
        <v>0</v>
      </c>
      <c r="M58" s="79">
        <v>0</v>
      </c>
      <c r="N58" s="89">
        <v>0</v>
      </c>
      <c r="O58" s="90">
        <v>0</v>
      </c>
      <c r="P58" s="91">
        <f>N58+O58</f>
        <v>0</v>
      </c>
      <c r="Q58" s="80" t="str">
        <f>IFERROR(P58/M58,"-")</f>
        <v>-</v>
      </c>
      <c r="R58" s="79">
        <v>0</v>
      </c>
      <c r="S58" s="79">
        <v>0</v>
      </c>
      <c r="T58" s="80" t="str">
        <f>IFERROR(R58/(P58),"-")</f>
        <v>-</v>
      </c>
      <c r="U58" s="336"/>
      <c r="V58" s="82">
        <v>0</v>
      </c>
      <c r="W58" s="80" t="str">
        <f>IF(P58=0,"-",V58/P58)</f>
        <v>-</v>
      </c>
      <c r="X58" s="335">
        <v>0</v>
      </c>
      <c r="Y58" s="336" t="str">
        <f>IFERROR(X58/P58,"-")</f>
        <v>-</v>
      </c>
      <c r="Z58" s="336" t="str">
        <f>IFERROR(X58/V58,"-")</f>
        <v>-</v>
      </c>
      <c r="AA58" s="330"/>
      <c r="AB58" s="83"/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199</v>
      </c>
      <c r="C59" s="347"/>
      <c r="D59" s="347"/>
      <c r="E59" s="347"/>
      <c r="F59" s="347" t="s">
        <v>104</v>
      </c>
      <c r="G59" s="88"/>
      <c r="H59" s="88" t="s">
        <v>174</v>
      </c>
      <c r="I59" s="348" t="s">
        <v>163</v>
      </c>
      <c r="J59" s="330"/>
      <c r="K59" s="79">
        <v>0</v>
      </c>
      <c r="L59" s="79">
        <v>0</v>
      </c>
      <c r="M59" s="79">
        <v>0</v>
      </c>
      <c r="N59" s="89">
        <v>0</v>
      </c>
      <c r="O59" s="90">
        <v>0</v>
      </c>
      <c r="P59" s="91">
        <f>N59+O59</f>
        <v>0</v>
      </c>
      <c r="Q59" s="80" t="str">
        <f>IFERROR(P59/M59,"-")</f>
        <v>-</v>
      </c>
      <c r="R59" s="79">
        <v>0</v>
      </c>
      <c r="S59" s="79">
        <v>0</v>
      </c>
      <c r="T59" s="80" t="str">
        <f>IFERROR(R59/(P59),"-")</f>
        <v>-</v>
      </c>
      <c r="U59" s="336"/>
      <c r="V59" s="82">
        <v>0</v>
      </c>
      <c r="W59" s="80" t="str">
        <f>IF(P59=0,"-",V59/P59)</f>
        <v>-</v>
      </c>
      <c r="X59" s="335">
        <v>0</v>
      </c>
      <c r="Y59" s="336" t="str">
        <f>IFERROR(X59/P59,"-")</f>
        <v>-</v>
      </c>
      <c r="Z59" s="336" t="str">
        <f>IFERROR(X59/V59,"-")</f>
        <v>-</v>
      </c>
      <c r="AA59" s="330"/>
      <c r="AB59" s="83"/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200</v>
      </c>
      <c r="C60" s="347"/>
      <c r="D60" s="347" t="s">
        <v>101</v>
      </c>
      <c r="E60" s="347" t="s">
        <v>101</v>
      </c>
      <c r="F60" s="347" t="s">
        <v>71</v>
      </c>
      <c r="G60" s="88"/>
      <c r="H60" s="88"/>
      <c r="I60" s="88"/>
      <c r="J60" s="330"/>
      <c r="K60" s="79">
        <v>4</v>
      </c>
      <c r="L60" s="79">
        <v>3</v>
      </c>
      <c r="M60" s="79">
        <v>0</v>
      </c>
      <c r="N60" s="89">
        <v>0</v>
      </c>
      <c r="O60" s="90">
        <v>0</v>
      </c>
      <c r="P60" s="91">
        <f>N60+O60</f>
        <v>0</v>
      </c>
      <c r="Q60" s="80" t="str">
        <f>IFERROR(P60/M60,"-")</f>
        <v>-</v>
      </c>
      <c r="R60" s="79">
        <v>0</v>
      </c>
      <c r="S60" s="79">
        <v>0</v>
      </c>
      <c r="T60" s="80" t="str">
        <f>IFERROR(R60/(P60),"-")</f>
        <v>-</v>
      </c>
      <c r="U60" s="336"/>
      <c r="V60" s="82">
        <v>0</v>
      </c>
      <c r="W60" s="80" t="str">
        <f>IF(P60=0,"-",V60/P60)</f>
        <v>-</v>
      </c>
      <c r="X60" s="335">
        <v>0</v>
      </c>
      <c r="Y60" s="336" t="str">
        <f>IFERROR(X60/P60,"-")</f>
        <v>-</v>
      </c>
      <c r="Z60" s="336" t="str">
        <f>IFERROR(X60/V60,"-")</f>
        <v>-</v>
      </c>
      <c r="AA60" s="330"/>
      <c r="AB60" s="83"/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201</v>
      </c>
      <c r="C61" s="347"/>
      <c r="D61" s="347" t="s">
        <v>153</v>
      </c>
      <c r="E61" s="347" t="s">
        <v>154</v>
      </c>
      <c r="F61" s="347" t="s">
        <v>66</v>
      </c>
      <c r="G61" s="88" t="s">
        <v>202</v>
      </c>
      <c r="H61" s="88" t="s">
        <v>174</v>
      </c>
      <c r="I61" s="88" t="s">
        <v>175</v>
      </c>
      <c r="J61" s="330"/>
      <c r="K61" s="79">
        <v>0</v>
      </c>
      <c r="L61" s="79">
        <v>0</v>
      </c>
      <c r="M61" s="79">
        <v>15</v>
      </c>
      <c r="N61" s="89">
        <v>0</v>
      </c>
      <c r="O61" s="90">
        <v>0</v>
      </c>
      <c r="P61" s="91">
        <f>N61+O61</f>
        <v>0</v>
      </c>
      <c r="Q61" s="80">
        <f>IFERROR(P61/M61,"-")</f>
        <v>0</v>
      </c>
      <c r="R61" s="79">
        <v>0</v>
      </c>
      <c r="S61" s="79">
        <v>0</v>
      </c>
      <c r="T61" s="80" t="str">
        <f>IFERROR(R61/(P61),"-")</f>
        <v>-</v>
      </c>
      <c r="U61" s="336"/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203</v>
      </c>
      <c r="C62" s="347"/>
      <c r="D62" s="347" t="s">
        <v>197</v>
      </c>
      <c r="E62" s="347" t="s">
        <v>198</v>
      </c>
      <c r="F62" s="347" t="s">
        <v>79</v>
      </c>
      <c r="G62" s="88"/>
      <c r="H62" s="88" t="s">
        <v>174</v>
      </c>
      <c r="I62" s="88" t="s">
        <v>170</v>
      </c>
      <c r="J62" s="330"/>
      <c r="K62" s="79">
        <v>0</v>
      </c>
      <c r="L62" s="79">
        <v>0</v>
      </c>
      <c r="M62" s="79">
        <v>0</v>
      </c>
      <c r="N62" s="89">
        <v>0</v>
      </c>
      <c r="O62" s="90">
        <v>0</v>
      </c>
      <c r="P62" s="91">
        <f>N62+O62</f>
        <v>0</v>
      </c>
      <c r="Q62" s="80" t="str">
        <f>IFERROR(P62/M62,"-")</f>
        <v>-</v>
      </c>
      <c r="R62" s="79">
        <v>0</v>
      </c>
      <c r="S62" s="79">
        <v>0</v>
      </c>
      <c r="T62" s="80" t="str">
        <f>IFERROR(R62/(P62),"-")</f>
        <v>-</v>
      </c>
      <c r="U62" s="336"/>
      <c r="V62" s="82">
        <v>0</v>
      </c>
      <c r="W62" s="80" t="str">
        <f>IF(P62=0,"-",V62/P62)</f>
        <v>-</v>
      </c>
      <c r="X62" s="335">
        <v>0</v>
      </c>
      <c r="Y62" s="336" t="str">
        <f>IFERROR(X62/P62,"-")</f>
        <v>-</v>
      </c>
      <c r="Z62" s="336" t="str">
        <f>IFERROR(X62/V62,"-")</f>
        <v>-</v>
      </c>
      <c r="AA62" s="330"/>
      <c r="AB62" s="83"/>
      <c r="AC62" s="77"/>
      <c r="AD62" s="92"/>
      <c r="AE62" s="93" t="str">
        <f>IF(P62=0,"",IF(AD62=0,"",(AD62/P62)))</f>
        <v/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 t="str">
        <f>IF(P62=0,"",IF(AM62=0,"",(AM62/P62)))</f>
        <v/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 t="str">
        <f>IF(P62=0,"",IF(AV62=0,"",(AV62/P62)))</f>
        <v/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 t="str">
        <f>IF(P62=0,"",IF(BE62=0,"",(BE62/P62)))</f>
        <v/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 t="str">
        <f>IF(P62=0,"",IF(BN62=0,"",(BN62/P62)))</f>
        <v/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 t="str">
        <f>IF(P62=0,"",IF(BW62=0,"",(BW62/P62)))</f>
        <v/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 t="str">
        <f>IF(P62=0,"",IF(CF62=0,"",(CF62/P62)))</f>
        <v/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204</v>
      </c>
      <c r="C63" s="347"/>
      <c r="D63" s="347"/>
      <c r="E63" s="347"/>
      <c r="F63" s="347" t="s">
        <v>104</v>
      </c>
      <c r="G63" s="88"/>
      <c r="H63" s="88" t="s">
        <v>174</v>
      </c>
      <c r="I63" s="88" t="s">
        <v>180</v>
      </c>
      <c r="J63" s="330"/>
      <c r="K63" s="79">
        <v>0</v>
      </c>
      <c r="L63" s="79">
        <v>0</v>
      </c>
      <c r="M63" s="79">
        <v>0</v>
      </c>
      <c r="N63" s="89">
        <v>0</v>
      </c>
      <c r="O63" s="90">
        <v>0</v>
      </c>
      <c r="P63" s="91">
        <f>N63+O63</f>
        <v>0</v>
      </c>
      <c r="Q63" s="80" t="str">
        <f>IFERROR(P63/M63,"-")</f>
        <v>-</v>
      </c>
      <c r="R63" s="79">
        <v>0</v>
      </c>
      <c r="S63" s="79">
        <v>0</v>
      </c>
      <c r="T63" s="80" t="str">
        <f>IFERROR(R63/(P63),"-")</f>
        <v>-</v>
      </c>
      <c r="U63" s="336"/>
      <c r="V63" s="82">
        <v>0</v>
      </c>
      <c r="W63" s="80" t="str">
        <f>IF(P63=0,"-",V63/P63)</f>
        <v>-</v>
      </c>
      <c r="X63" s="335">
        <v>0</v>
      </c>
      <c r="Y63" s="336" t="str">
        <f>IFERROR(X63/P63,"-")</f>
        <v>-</v>
      </c>
      <c r="Z63" s="336" t="str">
        <f>IFERROR(X63/V63,"-")</f>
        <v>-</v>
      </c>
      <c r="AA63" s="330"/>
      <c r="AB63" s="83"/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205</v>
      </c>
      <c r="C64" s="347"/>
      <c r="D64" s="347" t="s">
        <v>182</v>
      </c>
      <c r="E64" s="347" t="s">
        <v>183</v>
      </c>
      <c r="F64" s="347" t="s">
        <v>79</v>
      </c>
      <c r="G64" s="88"/>
      <c r="H64" s="88" t="s">
        <v>174</v>
      </c>
      <c r="I64" s="88" t="s">
        <v>184</v>
      </c>
      <c r="J64" s="330"/>
      <c r="K64" s="79">
        <v>0</v>
      </c>
      <c r="L64" s="79">
        <v>0</v>
      </c>
      <c r="M64" s="79">
        <v>0</v>
      </c>
      <c r="N64" s="89">
        <v>0</v>
      </c>
      <c r="O64" s="90">
        <v>0</v>
      </c>
      <c r="P64" s="91">
        <f>N64+O64</f>
        <v>0</v>
      </c>
      <c r="Q64" s="80" t="str">
        <f>IFERROR(P64/M64,"-")</f>
        <v>-</v>
      </c>
      <c r="R64" s="79">
        <v>0</v>
      </c>
      <c r="S64" s="79">
        <v>0</v>
      </c>
      <c r="T64" s="80" t="str">
        <f>IFERROR(R64/(P64),"-")</f>
        <v>-</v>
      </c>
      <c r="U64" s="336"/>
      <c r="V64" s="82">
        <v>0</v>
      </c>
      <c r="W64" s="80" t="str">
        <f>IF(P64=0,"-",V64/P64)</f>
        <v>-</v>
      </c>
      <c r="X64" s="335">
        <v>0</v>
      </c>
      <c r="Y64" s="336" t="str">
        <f>IFERROR(X64/P64,"-")</f>
        <v>-</v>
      </c>
      <c r="Z64" s="336" t="str">
        <f>IFERROR(X64/V64,"-")</f>
        <v>-</v>
      </c>
      <c r="AA64" s="330"/>
      <c r="AB64" s="83"/>
      <c r="AC64" s="77"/>
      <c r="AD64" s="92"/>
      <c r="AE64" s="93" t="str">
        <f>IF(P64=0,"",IF(AD64=0,"",(AD64/P64)))</f>
        <v/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 t="str">
        <f>IF(P64=0,"",IF(AM64=0,"",(AM64/P64)))</f>
        <v/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 t="str">
        <f>IF(P64=0,"",IF(AV64=0,"",(AV64/P64)))</f>
        <v/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 t="str">
        <f>IF(P64=0,"",IF(BE64=0,"",(BE64/P64)))</f>
        <v/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 t="str">
        <f>IF(P64=0,"",IF(BN64=0,"",(BN64/P64)))</f>
        <v/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 t="str">
        <f>IF(P64=0,"",IF(BW64=0,"",(BW64/P64)))</f>
        <v/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 t="str">
        <f>IF(P64=0,"",IF(CF64=0,"",(CF64/P64)))</f>
        <v/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206</v>
      </c>
      <c r="C65" s="347"/>
      <c r="D65" s="347" t="s">
        <v>101</v>
      </c>
      <c r="E65" s="347" t="s">
        <v>101</v>
      </c>
      <c r="F65" s="347" t="s">
        <v>71</v>
      </c>
      <c r="G65" s="88"/>
      <c r="H65" s="88"/>
      <c r="I65" s="88"/>
      <c r="J65" s="330"/>
      <c r="K65" s="79">
        <v>21</v>
      </c>
      <c r="L65" s="79">
        <v>6</v>
      </c>
      <c r="M65" s="79">
        <v>0</v>
      </c>
      <c r="N65" s="89">
        <v>0</v>
      </c>
      <c r="O65" s="90">
        <v>0</v>
      </c>
      <c r="P65" s="91">
        <f>N65+O65</f>
        <v>0</v>
      </c>
      <c r="Q65" s="80" t="str">
        <f>IFERROR(P65/M65,"-")</f>
        <v>-</v>
      </c>
      <c r="R65" s="79">
        <v>0</v>
      </c>
      <c r="S65" s="79">
        <v>0</v>
      </c>
      <c r="T65" s="80" t="str">
        <f>IFERROR(R65/(P65),"-")</f>
        <v>-</v>
      </c>
      <c r="U65" s="336"/>
      <c r="V65" s="82">
        <v>0</v>
      </c>
      <c r="W65" s="80" t="str">
        <f>IF(P65=0,"-",V65/P65)</f>
        <v>-</v>
      </c>
      <c r="X65" s="335">
        <v>0</v>
      </c>
      <c r="Y65" s="336" t="str">
        <f>IFERROR(X65/P65,"-")</f>
        <v>-</v>
      </c>
      <c r="Z65" s="336" t="str">
        <f>IFERROR(X65/V65,"-")</f>
        <v>-</v>
      </c>
      <c r="AA65" s="330"/>
      <c r="AB65" s="83"/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207</v>
      </c>
      <c r="C66" s="347"/>
      <c r="D66" s="347" t="s">
        <v>94</v>
      </c>
      <c r="E66" s="347" t="s">
        <v>187</v>
      </c>
      <c r="F66" s="347" t="s">
        <v>104</v>
      </c>
      <c r="G66" s="88" t="s">
        <v>202</v>
      </c>
      <c r="H66" s="88" t="s">
        <v>188</v>
      </c>
      <c r="I66" s="88" t="s">
        <v>189</v>
      </c>
      <c r="J66" s="330"/>
      <c r="K66" s="79">
        <v>0</v>
      </c>
      <c r="L66" s="79">
        <v>0</v>
      </c>
      <c r="M66" s="79">
        <v>2</v>
      </c>
      <c r="N66" s="89">
        <v>0</v>
      </c>
      <c r="O66" s="90">
        <v>0</v>
      </c>
      <c r="P66" s="91">
        <f>N66+O66</f>
        <v>0</v>
      </c>
      <c r="Q66" s="80">
        <f>IFERROR(P66/M66,"-")</f>
        <v>0</v>
      </c>
      <c r="R66" s="79">
        <v>0</v>
      </c>
      <c r="S66" s="79">
        <v>0</v>
      </c>
      <c r="T66" s="80" t="str">
        <f>IFERROR(R66/(P66),"-")</f>
        <v>-</v>
      </c>
      <c r="U66" s="336"/>
      <c r="V66" s="82">
        <v>0</v>
      </c>
      <c r="W66" s="80" t="str">
        <f>IF(P66=0,"-",V66/P66)</f>
        <v>-</v>
      </c>
      <c r="X66" s="335">
        <v>0</v>
      </c>
      <c r="Y66" s="336" t="str">
        <f>IFERROR(X66/P66,"-")</f>
        <v>-</v>
      </c>
      <c r="Z66" s="336" t="str">
        <f>IFERROR(X66/V66,"-")</f>
        <v>-</v>
      </c>
      <c r="AA66" s="330"/>
      <c r="AB66" s="83"/>
      <c r="AC66" s="77"/>
      <c r="AD66" s="92"/>
      <c r="AE66" s="93" t="str">
        <f>IF(P66=0,"",IF(AD66=0,"",(AD66/P66)))</f>
        <v/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 t="str">
        <f>IF(P66=0,"",IF(AM66=0,"",(AM66/P66)))</f>
        <v/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 t="str">
        <f>IF(P66=0,"",IF(AV66=0,"",(AV66/P66)))</f>
        <v/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 t="str">
        <f>IF(P66=0,"",IF(BE66=0,"",(BE66/P66)))</f>
        <v/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 t="str">
        <f>IF(P66=0,"",IF(BN66=0,"",(BN66/P66)))</f>
        <v/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 t="str">
        <f>IF(P66=0,"",IF(BW66=0,"",(BW66/P66)))</f>
        <v/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 t="str">
        <f>IF(P66=0,"",IF(CF66=0,"",(CF66/P66)))</f>
        <v/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208</v>
      </c>
      <c r="C67" s="347"/>
      <c r="D67" s="347" t="s">
        <v>94</v>
      </c>
      <c r="E67" s="347" t="s">
        <v>187</v>
      </c>
      <c r="F67" s="347" t="s">
        <v>71</v>
      </c>
      <c r="G67" s="88"/>
      <c r="H67" s="88"/>
      <c r="I67" s="88"/>
      <c r="J67" s="330"/>
      <c r="K67" s="79">
        <v>0</v>
      </c>
      <c r="L67" s="79">
        <v>0</v>
      </c>
      <c r="M67" s="79">
        <v>0</v>
      </c>
      <c r="N67" s="89">
        <v>0</v>
      </c>
      <c r="O67" s="90">
        <v>0</v>
      </c>
      <c r="P67" s="91">
        <f>N67+O67</f>
        <v>0</v>
      </c>
      <c r="Q67" s="80" t="str">
        <f>IFERROR(P67/M67,"-")</f>
        <v>-</v>
      </c>
      <c r="R67" s="79">
        <v>0</v>
      </c>
      <c r="S67" s="79">
        <v>0</v>
      </c>
      <c r="T67" s="80" t="str">
        <f>IFERROR(R67/(P67),"-")</f>
        <v>-</v>
      </c>
      <c r="U67" s="336"/>
      <c r="V67" s="82">
        <v>0</v>
      </c>
      <c r="W67" s="80" t="str">
        <f>IF(P67=0,"-",V67/P67)</f>
        <v>-</v>
      </c>
      <c r="X67" s="335">
        <v>0</v>
      </c>
      <c r="Y67" s="336" t="str">
        <f>IFERROR(X67/P67,"-")</f>
        <v>-</v>
      </c>
      <c r="Z67" s="336" t="str">
        <f>IFERROR(X67/V67,"-")</f>
        <v>-</v>
      </c>
      <c r="AA67" s="33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</v>
      </c>
      <c r="B68" s="347" t="s">
        <v>209</v>
      </c>
      <c r="C68" s="347"/>
      <c r="D68" s="347" t="s">
        <v>94</v>
      </c>
      <c r="E68" s="347" t="s">
        <v>95</v>
      </c>
      <c r="F68" s="347" t="s">
        <v>66</v>
      </c>
      <c r="G68" s="88" t="s">
        <v>168</v>
      </c>
      <c r="H68" s="88" t="s">
        <v>210</v>
      </c>
      <c r="I68" s="88"/>
      <c r="J68" s="330">
        <v>120000</v>
      </c>
      <c r="K68" s="79">
        <v>0</v>
      </c>
      <c r="L68" s="79">
        <v>0</v>
      </c>
      <c r="M68" s="79">
        <v>1</v>
      </c>
      <c r="N68" s="89">
        <v>0</v>
      </c>
      <c r="O68" s="90">
        <v>0</v>
      </c>
      <c r="P68" s="91">
        <f>N68+O68</f>
        <v>0</v>
      </c>
      <c r="Q68" s="80">
        <f>IFERROR(P68/M68,"-")</f>
        <v>0</v>
      </c>
      <c r="R68" s="79">
        <v>0</v>
      </c>
      <c r="S68" s="79">
        <v>0</v>
      </c>
      <c r="T68" s="80" t="str">
        <f>IFERROR(R68/(P68),"-")</f>
        <v>-</v>
      </c>
      <c r="U68" s="336" t="str">
        <f>IFERROR(J68/SUM(N68:O69),"-")</f>
        <v>-</v>
      </c>
      <c r="V68" s="82">
        <v>0</v>
      </c>
      <c r="W68" s="80" t="str">
        <f>IF(P68=0,"-",V68/P68)</f>
        <v>-</v>
      </c>
      <c r="X68" s="335">
        <v>0</v>
      </c>
      <c r="Y68" s="336" t="str">
        <f>IFERROR(X68/P68,"-")</f>
        <v>-</v>
      </c>
      <c r="Z68" s="336" t="str">
        <f>IFERROR(X68/V68,"-")</f>
        <v>-</v>
      </c>
      <c r="AA68" s="330">
        <f>SUM(X68:X69)-SUM(J68:J69)</f>
        <v>-120000</v>
      </c>
      <c r="AB68" s="83">
        <f>SUM(X68:X69)/SUM(J68:J69)</f>
        <v>0</v>
      </c>
      <c r="AC68" s="77"/>
      <c r="AD68" s="92"/>
      <c r="AE68" s="93" t="str">
        <f>IF(P68=0,"",IF(AD68=0,"",(AD68/P68)))</f>
        <v/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 t="str">
        <f>IF(P68=0,"",IF(AM68=0,"",(AM68/P68)))</f>
        <v/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 t="str">
        <f>IF(P68=0,"",IF(AV68=0,"",(AV68/P68)))</f>
        <v/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 t="str">
        <f>IF(P68=0,"",IF(BE68=0,"",(BE68/P68)))</f>
        <v/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 t="str">
        <f>IF(P68=0,"",IF(BN68=0,"",(BN68/P68)))</f>
        <v/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 t="str">
        <f>IF(P68=0,"",IF(BW68=0,"",(BW68/P68)))</f>
        <v/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 t="str">
        <f>IF(P68=0,"",IF(CF68=0,"",(CF68/P68)))</f>
        <v/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211</v>
      </c>
      <c r="C69" s="347"/>
      <c r="D69" s="347" t="s">
        <v>94</v>
      </c>
      <c r="E69" s="347" t="s">
        <v>95</v>
      </c>
      <c r="F69" s="347" t="s">
        <v>71</v>
      </c>
      <c r="G69" s="88"/>
      <c r="H69" s="88"/>
      <c r="I69" s="88"/>
      <c r="J69" s="330"/>
      <c r="K69" s="79">
        <v>0</v>
      </c>
      <c r="L69" s="79">
        <v>0</v>
      </c>
      <c r="M69" s="79">
        <v>0</v>
      </c>
      <c r="N69" s="89">
        <v>0</v>
      </c>
      <c r="O69" s="90">
        <v>0</v>
      </c>
      <c r="P69" s="91">
        <f>N69+O69</f>
        <v>0</v>
      </c>
      <c r="Q69" s="80" t="str">
        <f>IFERROR(P69/M69,"-")</f>
        <v>-</v>
      </c>
      <c r="R69" s="79">
        <v>0</v>
      </c>
      <c r="S69" s="79">
        <v>0</v>
      </c>
      <c r="T69" s="80" t="str">
        <f>IFERROR(R69/(P69),"-")</f>
        <v>-</v>
      </c>
      <c r="U69" s="336"/>
      <c r="V69" s="82">
        <v>0</v>
      </c>
      <c r="W69" s="80" t="str">
        <f>IF(P69=0,"-",V69/P69)</f>
        <v>-</v>
      </c>
      <c r="X69" s="335">
        <v>0</v>
      </c>
      <c r="Y69" s="336" t="str">
        <f>IFERROR(X69/P69,"-")</f>
        <v>-</v>
      </c>
      <c r="Z69" s="336" t="str">
        <f>IFERROR(X69/V69,"-")</f>
        <v>-</v>
      </c>
      <c r="AA69" s="330"/>
      <c r="AB69" s="83"/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30"/>
      <c r="B70" s="85"/>
      <c r="C70" s="86"/>
      <c r="D70" s="86"/>
      <c r="E70" s="86"/>
      <c r="F70" s="87"/>
      <c r="G70" s="88"/>
      <c r="H70" s="88"/>
      <c r="I70" s="88"/>
      <c r="J70" s="331"/>
      <c r="K70" s="34"/>
      <c r="L70" s="34"/>
      <c r="M70" s="31"/>
      <c r="N70" s="23"/>
      <c r="O70" s="23"/>
      <c r="P70" s="23"/>
      <c r="Q70" s="32"/>
      <c r="R70" s="32"/>
      <c r="S70" s="23"/>
      <c r="T70" s="32"/>
      <c r="U70" s="337"/>
      <c r="V70" s="25"/>
      <c r="W70" s="25"/>
      <c r="X70" s="337"/>
      <c r="Y70" s="337"/>
      <c r="Z70" s="337"/>
      <c r="AA70" s="337"/>
      <c r="AB70" s="33"/>
      <c r="AC70" s="57"/>
      <c r="AD70" s="61"/>
      <c r="AE70" s="62"/>
      <c r="AF70" s="61"/>
      <c r="AG70" s="65"/>
      <c r="AH70" s="66"/>
      <c r="AI70" s="67"/>
      <c r="AJ70" s="68"/>
      <c r="AK70" s="68"/>
      <c r="AL70" s="68"/>
      <c r="AM70" s="61"/>
      <c r="AN70" s="62"/>
      <c r="AO70" s="61"/>
      <c r="AP70" s="65"/>
      <c r="AQ70" s="66"/>
      <c r="AR70" s="67"/>
      <c r="AS70" s="68"/>
      <c r="AT70" s="68"/>
      <c r="AU70" s="68"/>
      <c r="AV70" s="61"/>
      <c r="AW70" s="62"/>
      <c r="AX70" s="61"/>
      <c r="AY70" s="65"/>
      <c r="AZ70" s="66"/>
      <c r="BA70" s="67"/>
      <c r="BB70" s="68"/>
      <c r="BC70" s="68"/>
      <c r="BD70" s="68"/>
      <c r="BE70" s="61"/>
      <c r="BF70" s="62"/>
      <c r="BG70" s="61"/>
      <c r="BH70" s="65"/>
      <c r="BI70" s="66"/>
      <c r="BJ70" s="67"/>
      <c r="BK70" s="68"/>
      <c r="BL70" s="68"/>
      <c r="BM70" s="68"/>
      <c r="BN70" s="63"/>
      <c r="BO70" s="64"/>
      <c r="BP70" s="61"/>
      <c r="BQ70" s="65"/>
      <c r="BR70" s="66"/>
      <c r="BS70" s="67"/>
      <c r="BT70" s="68"/>
      <c r="BU70" s="68"/>
      <c r="BV70" s="68"/>
      <c r="BW70" s="63"/>
      <c r="BX70" s="64"/>
      <c r="BY70" s="61"/>
      <c r="BZ70" s="65"/>
      <c r="CA70" s="66"/>
      <c r="CB70" s="67"/>
      <c r="CC70" s="68"/>
      <c r="CD70" s="68"/>
      <c r="CE70" s="68"/>
      <c r="CF70" s="63"/>
      <c r="CG70" s="64"/>
      <c r="CH70" s="61"/>
      <c r="CI70" s="65"/>
      <c r="CJ70" s="66"/>
      <c r="CK70" s="67"/>
      <c r="CL70" s="68"/>
      <c r="CM70" s="68"/>
      <c r="CN70" s="68"/>
      <c r="CO70" s="69"/>
      <c r="CP70" s="66"/>
      <c r="CQ70" s="66"/>
      <c r="CR70" s="66"/>
      <c r="CS70" s="70"/>
    </row>
    <row r="71" spans="1:98">
      <c r="A71" s="30"/>
      <c r="B71" s="37"/>
      <c r="C71" s="21"/>
      <c r="D71" s="21"/>
      <c r="E71" s="21"/>
      <c r="F71" s="22"/>
      <c r="G71" s="36"/>
      <c r="H71" s="36"/>
      <c r="I71" s="73"/>
      <c r="J71" s="332"/>
      <c r="K71" s="34"/>
      <c r="L71" s="34"/>
      <c r="M71" s="31"/>
      <c r="N71" s="23"/>
      <c r="O71" s="23"/>
      <c r="P71" s="23"/>
      <c r="Q71" s="32"/>
      <c r="R71" s="32"/>
      <c r="S71" s="23"/>
      <c r="T71" s="32"/>
      <c r="U71" s="337"/>
      <c r="V71" s="25"/>
      <c r="W71" s="25"/>
      <c r="X71" s="337"/>
      <c r="Y71" s="337"/>
      <c r="Z71" s="337"/>
      <c r="AA71" s="337"/>
      <c r="AB71" s="33"/>
      <c r="AC71" s="59"/>
      <c r="AD71" s="61"/>
      <c r="AE71" s="62"/>
      <c r="AF71" s="61"/>
      <c r="AG71" s="65"/>
      <c r="AH71" s="66"/>
      <c r="AI71" s="67"/>
      <c r="AJ71" s="68"/>
      <c r="AK71" s="68"/>
      <c r="AL71" s="68"/>
      <c r="AM71" s="61"/>
      <c r="AN71" s="62"/>
      <c r="AO71" s="61"/>
      <c r="AP71" s="65"/>
      <c r="AQ71" s="66"/>
      <c r="AR71" s="67"/>
      <c r="AS71" s="68"/>
      <c r="AT71" s="68"/>
      <c r="AU71" s="68"/>
      <c r="AV71" s="61"/>
      <c r="AW71" s="62"/>
      <c r="AX71" s="61"/>
      <c r="AY71" s="65"/>
      <c r="AZ71" s="66"/>
      <c r="BA71" s="67"/>
      <c r="BB71" s="68"/>
      <c r="BC71" s="68"/>
      <c r="BD71" s="68"/>
      <c r="BE71" s="61"/>
      <c r="BF71" s="62"/>
      <c r="BG71" s="61"/>
      <c r="BH71" s="65"/>
      <c r="BI71" s="66"/>
      <c r="BJ71" s="67"/>
      <c r="BK71" s="68"/>
      <c r="BL71" s="68"/>
      <c r="BM71" s="68"/>
      <c r="BN71" s="63"/>
      <c r="BO71" s="64"/>
      <c r="BP71" s="61"/>
      <c r="BQ71" s="65"/>
      <c r="BR71" s="66"/>
      <c r="BS71" s="67"/>
      <c r="BT71" s="68"/>
      <c r="BU71" s="68"/>
      <c r="BV71" s="68"/>
      <c r="BW71" s="63"/>
      <c r="BX71" s="64"/>
      <c r="BY71" s="61"/>
      <c r="BZ71" s="65"/>
      <c r="CA71" s="66"/>
      <c r="CB71" s="67"/>
      <c r="CC71" s="68"/>
      <c r="CD71" s="68"/>
      <c r="CE71" s="68"/>
      <c r="CF71" s="63"/>
      <c r="CG71" s="64"/>
      <c r="CH71" s="61"/>
      <c r="CI71" s="65"/>
      <c r="CJ71" s="66"/>
      <c r="CK71" s="67"/>
      <c r="CL71" s="68"/>
      <c r="CM71" s="68"/>
      <c r="CN71" s="68"/>
      <c r="CO71" s="69"/>
      <c r="CP71" s="66"/>
      <c r="CQ71" s="66"/>
      <c r="CR71" s="66"/>
      <c r="CS71" s="70"/>
    </row>
    <row r="72" spans="1:98">
      <c r="A72" s="19">
        <f>AB72</f>
        <v>0</v>
      </c>
      <c r="B72" s="39"/>
      <c r="C72" s="39"/>
      <c r="D72" s="39"/>
      <c r="E72" s="39"/>
      <c r="F72" s="39"/>
      <c r="G72" s="40" t="s">
        <v>212</v>
      </c>
      <c r="H72" s="40"/>
      <c r="I72" s="40"/>
      <c r="J72" s="333">
        <f>SUM(J6:J71)</f>
        <v>1651000</v>
      </c>
      <c r="K72" s="41">
        <f>SUM(K6:K71)</f>
        <v>264</v>
      </c>
      <c r="L72" s="41">
        <f>SUM(L6:L71)</f>
        <v>128</v>
      </c>
      <c r="M72" s="41">
        <f>SUM(M6:M71)</f>
        <v>384</v>
      </c>
      <c r="N72" s="41">
        <f>SUM(N6:N71)</f>
        <v>49</v>
      </c>
      <c r="O72" s="41">
        <f>SUM(O6:O71)</f>
        <v>0</v>
      </c>
      <c r="P72" s="41">
        <f>SUM(P6:P71)</f>
        <v>49</v>
      </c>
      <c r="Q72" s="42">
        <f>IFERROR(P72/M72,"-")</f>
        <v>0.12760416666667</v>
      </c>
      <c r="R72" s="76">
        <f>SUM(R6:R71)</f>
        <v>48</v>
      </c>
      <c r="S72" s="76">
        <f>SUM(S6:S71)</f>
        <v>2</v>
      </c>
      <c r="T72" s="42">
        <f>IFERROR(R72/P72,"-")</f>
        <v>0.97959183673469</v>
      </c>
      <c r="U72" s="338">
        <f>IFERROR(J72/P72,"-")</f>
        <v>33693.87755102</v>
      </c>
      <c r="V72" s="44">
        <f>SUM(V6:V71)</f>
        <v>1</v>
      </c>
      <c r="W72" s="42">
        <f>IFERROR(V72/P72,"-")</f>
        <v>0.020408163265306</v>
      </c>
      <c r="X72" s="333">
        <f>SUM(X6:X71)</f>
        <v>0</v>
      </c>
      <c r="Y72" s="333">
        <f>IFERROR(X72/P72,"-")</f>
        <v>0</v>
      </c>
      <c r="Z72" s="333">
        <f>IFERROR(X72/V72,"-")</f>
        <v>0</v>
      </c>
      <c r="AA72" s="333">
        <f>X72-J72</f>
        <v>-1651000</v>
      </c>
      <c r="AB72" s="45">
        <f>X72/J72</f>
        <v>0</v>
      </c>
      <c r="AC72" s="58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4"/>
    <mergeCell ref="J22:J24"/>
    <mergeCell ref="U22:U24"/>
    <mergeCell ref="AA22:AA24"/>
    <mergeCell ref="AB22:AB24"/>
    <mergeCell ref="A25:A30"/>
    <mergeCell ref="J25:J30"/>
    <mergeCell ref="U25:U30"/>
    <mergeCell ref="AA25:AA30"/>
    <mergeCell ref="AB25:AB30"/>
    <mergeCell ref="A31:A35"/>
    <mergeCell ref="J31:J35"/>
    <mergeCell ref="U31:U35"/>
    <mergeCell ref="AA31:AA35"/>
    <mergeCell ref="AB31:AB35"/>
    <mergeCell ref="A36:A39"/>
    <mergeCell ref="J36:J39"/>
    <mergeCell ref="U36:U39"/>
    <mergeCell ref="AA36:AA39"/>
    <mergeCell ref="AB36:AB39"/>
    <mergeCell ref="A40:A45"/>
    <mergeCell ref="J40:J45"/>
    <mergeCell ref="U40:U45"/>
    <mergeCell ref="AA40:AA45"/>
    <mergeCell ref="AB40:AB45"/>
    <mergeCell ref="A46:A47"/>
    <mergeCell ref="J46:J47"/>
    <mergeCell ref="U46:U47"/>
    <mergeCell ref="AA46:AA47"/>
    <mergeCell ref="AB46:AB47"/>
    <mergeCell ref="A48:A67"/>
    <mergeCell ref="J48:J67"/>
    <mergeCell ref="U48:U67"/>
    <mergeCell ref="AA48:AA67"/>
    <mergeCell ref="AB48:AB67"/>
    <mergeCell ref="A68:A69"/>
    <mergeCell ref="J68:J69"/>
    <mergeCell ref="U68:U69"/>
    <mergeCell ref="AA68:AA69"/>
    <mergeCell ref="AB68:AB6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213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7" t="s">
        <v>214</v>
      </c>
      <c r="C6" s="347" t="s">
        <v>215</v>
      </c>
      <c r="D6" s="347" t="s">
        <v>94</v>
      </c>
      <c r="E6" s="347" t="s">
        <v>216</v>
      </c>
      <c r="F6" s="347" t="s">
        <v>104</v>
      </c>
      <c r="G6" s="88" t="s">
        <v>217</v>
      </c>
      <c r="H6" s="88" t="s">
        <v>218</v>
      </c>
      <c r="I6" s="88" t="s">
        <v>219</v>
      </c>
      <c r="J6" s="330">
        <v>200000</v>
      </c>
      <c r="K6" s="79">
        <v>0</v>
      </c>
      <c r="L6" s="79">
        <v>0</v>
      </c>
      <c r="M6" s="79">
        <v>0</v>
      </c>
      <c r="N6" s="89">
        <v>0</v>
      </c>
      <c r="O6" s="90">
        <v>0</v>
      </c>
      <c r="P6" s="91">
        <f>N6+O6</f>
        <v>0</v>
      </c>
      <c r="Q6" s="80" t="str">
        <f>IFERROR(P6/M6,"-")</f>
        <v>-</v>
      </c>
      <c r="R6" s="79">
        <v>0</v>
      </c>
      <c r="S6" s="79">
        <v>0</v>
      </c>
      <c r="T6" s="80" t="str">
        <f>IFERROR(R6/(P6),"-")</f>
        <v>-</v>
      </c>
      <c r="U6" s="336" t="str">
        <f>IFERROR(J6/SUM(N6:O7),"-")</f>
        <v>-</v>
      </c>
      <c r="V6" s="82">
        <v>0</v>
      </c>
      <c r="W6" s="80" t="str">
        <f>IF(P6=0,"-",V6/P6)</f>
        <v>-</v>
      </c>
      <c r="X6" s="335">
        <v>0</v>
      </c>
      <c r="Y6" s="336" t="str">
        <f>IFERROR(X6/P6,"-")</f>
        <v>-</v>
      </c>
      <c r="Z6" s="336" t="str">
        <f>IFERROR(X6/V6,"-")</f>
        <v>-</v>
      </c>
      <c r="AA6" s="330">
        <f>SUM(X6:X7)-SUM(J6:J7)</f>
        <v>-200000</v>
      </c>
      <c r="AB6" s="83">
        <f>SUM(X6:X7)/SUM(J6:J7)</f>
        <v>0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220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0</v>
      </c>
      <c r="L7" s="79">
        <v>0</v>
      </c>
      <c r="M7" s="79">
        <v>0</v>
      </c>
      <c r="N7" s="89">
        <v>0</v>
      </c>
      <c r="O7" s="90">
        <v>0</v>
      </c>
      <c r="P7" s="91">
        <f>N7+O7</f>
        <v>0</v>
      </c>
      <c r="Q7" s="80" t="str">
        <f>IFERROR(P7/M7,"-")</f>
        <v>-</v>
      </c>
      <c r="R7" s="79">
        <v>0</v>
      </c>
      <c r="S7" s="79">
        <v>0</v>
      </c>
      <c r="T7" s="80" t="str">
        <f>IFERROR(R7/(P7),"-")</f>
        <v>-</v>
      </c>
      <c r="U7" s="336"/>
      <c r="V7" s="82">
        <v>0</v>
      </c>
      <c r="W7" s="80" t="str">
        <f>IF(P7=0,"-",V7/P7)</f>
        <v>-</v>
      </c>
      <c r="X7" s="335">
        <v>0</v>
      </c>
      <c r="Y7" s="336" t="str">
        <f>IFERROR(X7/P7,"-")</f>
        <v>-</v>
      </c>
      <c r="Z7" s="336" t="str">
        <f>IFERROR(X7/V7,"-")</f>
        <v>-</v>
      </c>
      <c r="AA7" s="33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347" t="s">
        <v>221</v>
      </c>
      <c r="C8" s="347" t="s">
        <v>222</v>
      </c>
      <c r="D8" s="347" t="s">
        <v>223</v>
      </c>
      <c r="E8" s="347"/>
      <c r="F8" s="347" t="s">
        <v>66</v>
      </c>
      <c r="G8" s="88" t="s">
        <v>224</v>
      </c>
      <c r="H8" s="88" t="s">
        <v>218</v>
      </c>
      <c r="I8" s="88" t="s">
        <v>225</v>
      </c>
      <c r="J8" s="330">
        <v>45000</v>
      </c>
      <c r="K8" s="79">
        <v>0</v>
      </c>
      <c r="L8" s="79">
        <v>0</v>
      </c>
      <c r="M8" s="79">
        <v>4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6" t="str">
        <f>IFERROR(J8/SUM(N8:O9),"-")</f>
        <v>-</v>
      </c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>
        <f>SUM(X8:X9)-SUM(J8:J9)</f>
        <v>-45000</v>
      </c>
      <c r="AB8" s="83">
        <f>SUM(X8:X9)/SUM(J8:J9)</f>
        <v>0</v>
      </c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226</v>
      </c>
      <c r="C9" s="347"/>
      <c r="D9" s="347"/>
      <c r="E9" s="347"/>
      <c r="F9" s="347" t="s">
        <v>71</v>
      </c>
      <c r="G9" s="88"/>
      <c r="H9" s="88"/>
      <c r="I9" s="88"/>
      <c r="J9" s="330"/>
      <c r="K9" s="79">
        <v>4</v>
      </c>
      <c r="L9" s="79">
        <v>2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</v>
      </c>
      <c r="B10" s="347" t="s">
        <v>227</v>
      </c>
      <c r="C10" s="347" t="s">
        <v>222</v>
      </c>
      <c r="D10" s="347" t="s">
        <v>223</v>
      </c>
      <c r="E10" s="347"/>
      <c r="F10" s="347" t="s">
        <v>66</v>
      </c>
      <c r="G10" s="88" t="s">
        <v>228</v>
      </c>
      <c r="H10" s="88" t="s">
        <v>218</v>
      </c>
      <c r="I10" s="88" t="s">
        <v>229</v>
      </c>
      <c r="J10" s="330">
        <v>45000</v>
      </c>
      <c r="K10" s="79">
        <v>2</v>
      </c>
      <c r="L10" s="79">
        <v>0</v>
      </c>
      <c r="M10" s="79">
        <v>4</v>
      </c>
      <c r="N10" s="89">
        <v>1</v>
      </c>
      <c r="O10" s="90">
        <v>0</v>
      </c>
      <c r="P10" s="91">
        <f>N10+O10</f>
        <v>1</v>
      </c>
      <c r="Q10" s="80">
        <f>IFERROR(P10/M10,"-")</f>
        <v>0.25</v>
      </c>
      <c r="R10" s="79">
        <v>1</v>
      </c>
      <c r="S10" s="79">
        <v>0</v>
      </c>
      <c r="T10" s="80">
        <f>IFERROR(R10/(P10),"-")</f>
        <v>1</v>
      </c>
      <c r="U10" s="336">
        <f>IFERROR(J10/SUM(N10:O11),"-")</f>
        <v>45000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-45000</v>
      </c>
      <c r="AB10" s="83">
        <f>SUM(X10:X11)/SUM(J10:J11)</f>
        <v>0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1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230</v>
      </c>
      <c r="C11" s="347"/>
      <c r="D11" s="347"/>
      <c r="E11" s="347"/>
      <c r="F11" s="347" t="s">
        <v>71</v>
      </c>
      <c r="G11" s="88"/>
      <c r="H11" s="88"/>
      <c r="I11" s="88"/>
      <c r="J11" s="330"/>
      <c r="K11" s="79">
        <v>5</v>
      </c>
      <c r="L11" s="79">
        <v>3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</v>
      </c>
      <c r="B12" s="347" t="s">
        <v>231</v>
      </c>
      <c r="C12" s="347" t="s">
        <v>215</v>
      </c>
      <c r="D12" s="347" t="s">
        <v>223</v>
      </c>
      <c r="E12" s="347"/>
      <c r="F12" s="347" t="s">
        <v>66</v>
      </c>
      <c r="G12" s="88" t="s">
        <v>232</v>
      </c>
      <c r="H12" s="88" t="s">
        <v>218</v>
      </c>
      <c r="I12" s="88" t="s">
        <v>233</v>
      </c>
      <c r="J12" s="330">
        <v>95000</v>
      </c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 t="str">
        <f>IFERROR(J12/SUM(N12:O13),"-")</f>
        <v>-</v>
      </c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>
        <f>SUM(X12:X13)-SUM(J12:J13)</f>
        <v>-95000</v>
      </c>
      <c r="AB12" s="83">
        <f>SUM(X12:X13)/SUM(J12:J13)</f>
        <v>0</v>
      </c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234</v>
      </c>
      <c r="C13" s="347"/>
      <c r="D13" s="347"/>
      <c r="E13" s="347"/>
      <c r="F13" s="347" t="s">
        <v>71</v>
      </c>
      <c r="G13" s="88"/>
      <c r="H13" s="88"/>
      <c r="I13" s="88"/>
      <c r="J13" s="330"/>
      <c r="K13" s="79">
        <v>0</v>
      </c>
      <c r="L13" s="79">
        <v>0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33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33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337"/>
      <c r="V15" s="25"/>
      <c r="W15" s="25"/>
      <c r="X15" s="337"/>
      <c r="Y15" s="337"/>
      <c r="Z15" s="337"/>
      <c r="AA15" s="33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0</v>
      </c>
      <c r="B16" s="39"/>
      <c r="C16" s="39"/>
      <c r="D16" s="39"/>
      <c r="E16" s="39"/>
      <c r="F16" s="39"/>
      <c r="G16" s="40" t="s">
        <v>235</v>
      </c>
      <c r="H16" s="40"/>
      <c r="I16" s="40"/>
      <c r="J16" s="333">
        <f>SUM(J6:J15)</f>
        <v>385000</v>
      </c>
      <c r="K16" s="41">
        <f>SUM(K6:K15)</f>
        <v>11</v>
      </c>
      <c r="L16" s="41">
        <f>SUM(L6:L15)</f>
        <v>5</v>
      </c>
      <c r="M16" s="41">
        <f>SUM(M6:M15)</f>
        <v>8</v>
      </c>
      <c r="N16" s="41">
        <f>SUM(N6:N15)</f>
        <v>1</v>
      </c>
      <c r="O16" s="41">
        <f>SUM(O6:O15)</f>
        <v>0</v>
      </c>
      <c r="P16" s="41">
        <f>SUM(P6:P15)</f>
        <v>1</v>
      </c>
      <c r="Q16" s="42">
        <f>IFERROR(P16/M16,"-")</f>
        <v>0.125</v>
      </c>
      <c r="R16" s="76">
        <f>SUM(R6:R15)</f>
        <v>1</v>
      </c>
      <c r="S16" s="76">
        <f>SUM(S6:S15)</f>
        <v>0</v>
      </c>
      <c r="T16" s="42">
        <f>IFERROR(R16/P16,"-")</f>
        <v>1</v>
      </c>
      <c r="U16" s="338">
        <f>IFERROR(J16/P16,"-")</f>
        <v>385000</v>
      </c>
      <c r="V16" s="44">
        <f>SUM(V6:V15)</f>
        <v>0</v>
      </c>
      <c r="W16" s="42">
        <f>IFERROR(V16/P16,"-")</f>
        <v>0</v>
      </c>
      <c r="X16" s="333">
        <f>SUM(X6:X15)</f>
        <v>0</v>
      </c>
      <c r="Y16" s="333">
        <f>IFERROR(X16/P16,"-")</f>
        <v>0</v>
      </c>
      <c r="Z16" s="333" t="str">
        <f>IFERROR(X16/V16,"-")</f>
        <v>-</v>
      </c>
      <c r="AA16" s="333">
        <f>X16-J16</f>
        <v>-385000</v>
      </c>
      <c r="AB16" s="45">
        <f>X16/J16</f>
        <v>0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236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237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238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239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240</v>
      </c>
      <c r="C6" s="347"/>
      <c r="D6" s="347" t="s">
        <v>66</v>
      </c>
      <c r="E6" s="175" t="s">
        <v>241</v>
      </c>
      <c r="F6" s="175" t="s">
        <v>242</v>
      </c>
      <c r="G6" s="340">
        <v>0</v>
      </c>
      <c r="H6" s="340">
        <v>1500</v>
      </c>
      <c r="I6" s="176">
        <v>0</v>
      </c>
      <c r="J6" s="176">
        <v>0</v>
      </c>
      <c r="K6" s="176">
        <v>0</v>
      </c>
      <c r="L6" s="177">
        <v>0</v>
      </c>
      <c r="M6" s="178">
        <v>0</v>
      </c>
      <c r="N6" s="179" t="str">
        <f>IFERROR(L6/K6,"-")</f>
        <v>-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243</v>
      </c>
      <c r="C7" s="347"/>
      <c r="D7" s="347" t="s">
        <v>66</v>
      </c>
      <c r="E7" s="175" t="s">
        <v>244</v>
      </c>
      <c r="F7" s="175" t="s">
        <v>242</v>
      </c>
      <c r="G7" s="340">
        <v>0</v>
      </c>
      <c r="H7" s="340">
        <v>1500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245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0</v>
      </c>
      <c r="L10" s="250">
        <f>SUM(L6:L9)</f>
        <v>0</v>
      </c>
      <c r="M10" s="250">
        <f>SUM(M6:M9)</f>
        <v>0</v>
      </c>
      <c r="N10" s="252" t="str">
        <f>IFERROR(L10/K10,"-")</f>
        <v>-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246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237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247</v>
      </c>
      <c r="C6" s="347" t="s">
        <v>248</v>
      </c>
      <c r="D6" s="347" t="s">
        <v>104</v>
      </c>
      <c r="E6" s="175" t="s">
        <v>249</v>
      </c>
      <c r="F6" s="175" t="s">
        <v>242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0.32601764473802</v>
      </c>
      <c r="B7" s="347" t="s">
        <v>250</v>
      </c>
      <c r="C7" s="347" t="s">
        <v>248</v>
      </c>
      <c r="D7" s="347" t="s">
        <v>104</v>
      </c>
      <c r="E7" s="175" t="s">
        <v>251</v>
      </c>
      <c r="F7" s="175" t="s">
        <v>242</v>
      </c>
      <c r="G7" s="340">
        <v>904859</v>
      </c>
      <c r="H7" s="176">
        <v>1397</v>
      </c>
      <c r="I7" s="176">
        <v>0</v>
      </c>
      <c r="J7" s="176">
        <v>33965</v>
      </c>
      <c r="K7" s="177">
        <v>248</v>
      </c>
      <c r="L7" s="179">
        <f>IFERROR(K7/J7,"-")</f>
        <v>0.0073016340350361</v>
      </c>
      <c r="M7" s="176">
        <v>233</v>
      </c>
      <c r="N7" s="176">
        <v>27</v>
      </c>
      <c r="O7" s="179">
        <f>IFERROR(M7/(K7),"-")</f>
        <v>0.93951612903226</v>
      </c>
      <c r="P7" s="180">
        <f>IFERROR(G7/SUM(K7:K7),"-")</f>
        <v>3648.625</v>
      </c>
      <c r="Q7" s="181">
        <v>21</v>
      </c>
      <c r="R7" s="179">
        <f>IF(K7=0,"-",Q7/K7)</f>
        <v>0.084677419354839</v>
      </c>
      <c r="S7" s="345">
        <v>295000</v>
      </c>
      <c r="T7" s="346">
        <f>IFERROR(S7/K7,"-")</f>
        <v>1189.5161290323</v>
      </c>
      <c r="U7" s="346">
        <f>IFERROR(S7/Q7,"-")</f>
        <v>14047.619047619</v>
      </c>
      <c r="V7" s="340">
        <f>SUM(S7:S7)-SUM(G7:G7)</f>
        <v>-609859</v>
      </c>
      <c r="W7" s="183">
        <f>SUM(S7:S7)/SUM(G7:G7)</f>
        <v>0.32601764473802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>
        <f>IF(K7=0,"",IF(AH7=0,"",(AH7/K7)))</f>
        <v>0</v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>
        <f>IF(K7=0,"",IF(AQ7=0,"",(AQ7/K7)))</f>
        <v>0</v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>
        <v>4</v>
      </c>
      <c r="BA7" s="203">
        <f>IF(K7=0,"",IF(AZ7=0,"",(AZ7/K7)))</f>
        <v>0.016129032258065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91</v>
      </c>
      <c r="BJ7" s="209">
        <f>IF(K7=0,"",IF(BI7=0,"",(BI7/K7)))</f>
        <v>0.36693548387097</v>
      </c>
      <c r="BK7" s="210">
        <v>7</v>
      </c>
      <c r="BL7" s="211">
        <f>IFERROR(BK7/BI7,"-")</f>
        <v>0.076923076923077</v>
      </c>
      <c r="BM7" s="212">
        <v>48000</v>
      </c>
      <c r="BN7" s="213">
        <f>IFERROR(BM7/BI7,"-")</f>
        <v>527.47252747253</v>
      </c>
      <c r="BO7" s="214">
        <v>5</v>
      </c>
      <c r="BP7" s="214">
        <v>1</v>
      </c>
      <c r="BQ7" s="214">
        <v>1</v>
      </c>
      <c r="BR7" s="215">
        <v>97</v>
      </c>
      <c r="BS7" s="216">
        <f>IF(K7=0,"",IF(BR7=0,"",(BR7/K7)))</f>
        <v>0.39112903225806</v>
      </c>
      <c r="BT7" s="217">
        <v>9</v>
      </c>
      <c r="BU7" s="218">
        <f>IFERROR(BT7/BR7,"-")</f>
        <v>0.092783505154639</v>
      </c>
      <c r="BV7" s="219">
        <v>216000</v>
      </c>
      <c r="BW7" s="220">
        <f>IFERROR(BV7/BR7,"-")</f>
        <v>2226.8041237113</v>
      </c>
      <c r="BX7" s="221">
        <v>1</v>
      </c>
      <c r="BY7" s="221">
        <v>3</v>
      </c>
      <c r="BZ7" s="221">
        <v>5</v>
      </c>
      <c r="CA7" s="222">
        <v>56</v>
      </c>
      <c r="CB7" s="223">
        <f>IF(K7=0,"",IF(CA7=0,"",(CA7/K7)))</f>
        <v>0.2258064516129</v>
      </c>
      <c r="CC7" s="224">
        <v>5</v>
      </c>
      <c r="CD7" s="225">
        <f>IFERROR(CC7/CA7,"-")</f>
        <v>0.089285714285714</v>
      </c>
      <c r="CE7" s="226">
        <v>31000</v>
      </c>
      <c r="CF7" s="227">
        <f>IFERROR(CE7/CA7,"-")</f>
        <v>553.57142857143</v>
      </c>
      <c r="CG7" s="228">
        <v>3</v>
      </c>
      <c r="CH7" s="228">
        <v>1</v>
      </c>
      <c r="CI7" s="228">
        <v>1</v>
      </c>
      <c r="CJ7" s="229">
        <v>21</v>
      </c>
      <c r="CK7" s="230">
        <v>295000</v>
      </c>
      <c r="CL7" s="230">
        <v>120000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0.32605544868351</v>
      </c>
      <c r="B8" s="347" t="s">
        <v>252</v>
      </c>
      <c r="C8" s="347" t="s">
        <v>248</v>
      </c>
      <c r="D8" s="347" t="s">
        <v>104</v>
      </c>
      <c r="E8" s="175" t="s">
        <v>253</v>
      </c>
      <c r="F8" s="175" t="s">
        <v>242</v>
      </c>
      <c r="G8" s="340">
        <v>493321</v>
      </c>
      <c r="H8" s="176">
        <v>608</v>
      </c>
      <c r="I8" s="176">
        <v>0</v>
      </c>
      <c r="J8" s="176">
        <v>13304</v>
      </c>
      <c r="K8" s="177">
        <v>257</v>
      </c>
      <c r="L8" s="179">
        <f>IFERROR(K8/J8,"-")</f>
        <v>0.019317498496693</v>
      </c>
      <c r="M8" s="176">
        <v>242</v>
      </c>
      <c r="N8" s="176">
        <v>52</v>
      </c>
      <c r="O8" s="179">
        <f>IFERROR(M8/(K8),"-")</f>
        <v>0.94163424124514</v>
      </c>
      <c r="P8" s="180">
        <f>IFERROR(G8/SUM(K8:K8),"-")</f>
        <v>1919.5369649805</v>
      </c>
      <c r="Q8" s="181">
        <v>16</v>
      </c>
      <c r="R8" s="179">
        <f>IF(K8=0,"-",Q8/K8)</f>
        <v>0.062256809338521</v>
      </c>
      <c r="S8" s="345">
        <v>160850</v>
      </c>
      <c r="T8" s="346">
        <f>IFERROR(S8/K8,"-")</f>
        <v>625.87548638132</v>
      </c>
      <c r="U8" s="346">
        <f>IFERROR(S8/Q8,"-")</f>
        <v>10053.125</v>
      </c>
      <c r="V8" s="340">
        <f>SUM(S8:S8)-SUM(G8:G8)</f>
        <v>-332471</v>
      </c>
      <c r="W8" s="183">
        <f>SUM(S8:S8)/SUM(G8:G8)</f>
        <v>0.32605544868351</v>
      </c>
      <c r="Y8" s="184">
        <v>16</v>
      </c>
      <c r="Z8" s="185">
        <f>IF(K8=0,"",IF(Y8=0,"",(Y8/K8)))</f>
        <v>0.062256809338521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32</v>
      </c>
      <c r="AI8" s="191">
        <f>IF(K8=0,"",IF(AH8=0,"",(AH8/K8)))</f>
        <v>0.12451361867704</v>
      </c>
      <c r="AJ8" s="190"/>
      <c r="AK8" s="192">
        <f>IFERROR(AJ8/AH8,"-")</f>
        <v>0</v>
      </c>
      <c r="AL8" s="193"/>
      <c r="AM8" s="194">
        <f>IFERROR(AL8/AH8,"-")</f>
        <v>0</v>
      </c>
      <c r="AN8" s="195"/>
      <c r="AO8" s="195"/>
      <c r="AP8" s="195"/>
      <c r="AQ8" s="196">
        <v>31</v>
      </c>
      <c r="AR8" s="197">
        <f>IF(K8=0,"",IF(AQ8=0,"",(AQ8/K8)))</f>
        <v>0.12062256809339</v>
      </c>
      <c r="AS8" s="196"/>
      <c r="AT8" s="198">
        <f>IFERROR(AS8/AQ8,"-")</f>
        <v>0</v>
      </c>
      <c r="AU8" s="199"/>
      <c r="AV8" s="200">
        <f>IFERROR(AU8/AQ8,"-")</f>
        <v>0</v>
      </c>
      <c r="AW8" s="201"/>
      <c r="AX8" s="201"/>
      <c r="AY8" s="201"/>
      <c r="AZ8" s="202">
        <v>54</v>
      </c>
      <c r="BA8" s="203">
        <f>IF(K8=0,"",IF(AZ8=0,"",(AZ8/K8)))</f>
        <v>0.21011673151751</v>
      </c>
      <c r="BB8" s="202">
        <v>6</v>
      </c>
      <c r="BC8" s="204">
        <f>IFERROR(BB8/AZ8,"-")</f>
        <v>0.11111111111111</v>
      </c>
      <c r="BD8" s="205">
        <v>82000</v>
      </c>
      <c r="BE8" s="206">
        <f>IFERROR(BD8/AZ8,"-")</f>
        <v>1518.5185185185</v>
      </c>
      <c r="BF8" s="207">
        <v>3</v>
      </c>
      <c r="BG8" s="207">
        <v>1</v>
      </c>
      <c r="BH8" s="207">
        <v>2</v>
      </c>
      <c r="BI8" s="208">
        <v>86</v>
      </c>
      <c r="BJ8" s="209">
        <f>IF(K8=0,"",IF(BI8=0,"",(BI8/K8)))</f>
        <v>0.33463035019455</v>
      </c>
      <c r="BK8" s="210">
        <v>8</v>
      </c>
      <c r="BL8" s="211">
        <f>IFERROR(BK8/BI8,"-")</f>
        <v>0.093023255813953</v>
      </c>
      <c r="BM8" s="212">
        <v>57850</v>
      </c>
      <c r="BN8" s="213">
        <f>IFERROR(BM8/BI8,"-")</f>
        <v>672.67441860465</v>
      </c>
      <c r="BO8" s="214">
        <v>5</v>
      </c>
      <c r="BP8" s="214">
        <v>2</v>
      </c>
      <c r="BQ8" s="214">
        <v>1</v>
      </c>
      <c r="BR8" s="215">
        <v>29</v>
      </c>
      <c r="BS8" s="216">
        <f>IF(K8=0,"",IF(BR8=0,"",(BR8/K8)))</f>
        <v>0.11284046692607</v>
      </c>
      <c r="BT8" s="217">
        <v>2</v>
      </c>
      <c r="BU8" s="218">
        <f>IFERROR(BT8/BR8,"-")</f>
        <v>0.068965517241379</v>
      </c>
      <c r="BV8" s="219">
        <v>21000</v>
      </c>
      <c r="BW8" s="220">
        <f>IFERROR(BV8/BR8,"-")</f>
        <v>724.13793103448</v>
      </c>
      <c r="BX8" s="221"/>
      <c r="BY8" s="221">
        <v>1</v>
      </c>
      <c r="BZ8" s="221">
        <v>1</v>
      </c>
      <c r="CA8" s="222">
        <v>9</v>
      </c>
      <c r="CB8" s="223">
        <f>IF(K8=0,"",IF(CA8=0,"",(CA8/K8)))</f>
        <v>0.035019455252918</v>
      </c>
      <c r="CC8" s="224"/>
      <c r="CD8" s="225">
        <f>IFERROR(CC8/CA8,"-")</f>
        <v>0</v>
      </c>
      <c r="CE8" s="226"/>
      <c r="CF8" s="227">
        <f>IFERROR(CE8/CA8,"-")</f>
        <v>0</v>
      </c>
      <c r="CG8" s="228"/>
      <c r="CH8" s="228"/>
      <c r="CI8" s="228"/>
      <c r="CJ8" s="229">
        <v>16</v>
      </c>
      <c r="CK8" s="230">
        <v>160850</v>
      </c>
      <c r="CL8" s="230">
        <v>50000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254</v>
      </c>
      <c r="C9" s="347" t="s">
        <v>248</v>
      </c>
      <c r="D9" s="347" t="s">
        <v>104</v>
      </c>
      <c r="E9" s="175" t="s">
        <v>255</v>
      </c>
      <c r="F9" s="175" t="s">
        <v>242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174">
        <f>W10</f>
        <v>0.041612570325244</v>
      </c>
      <c r="B10" s="347" t="s">
        <v>256</v>
      </c>
      <c r="C10" s="347" t="s">
        <v>248</v>
      </c>
      <c r="D10" s="347" t="s">
        <v>104</v>
      </c>
      <c r="E10" s="175" t="s">
        <v>257</v>
      </c>
      <c r="F10" s="175" t="s">
        <v>242</v>
      </c>
      <c r="G10" s="340">
        <v>120156</v>
      </c>
      <c r="H10" s="176">
        <v>102</v>
      </c>
      <c r="I10" s="176">
        <v>0</v>
      </c>
      <c r="J10" s="176">
        <v>8063</v>
      </c>
      <c r="K10" s="177">
        <v>23</v>
      </c>
      <c r="L10" s="179">
        <f>IFERROR(K10/J10,"-")</f>
        <v>0.00285253627682</v>
      </c>
      <c r="M10" s="176">
        <v>18</v>
      </c>
      <c r="N10" s="176">
        <v>6</v>
      </c>
      <c r="O10" s="179">
        <f>IFERROR(M10/(K10),"-")</f>
        <v>0.78260869565217</v>
      </c>
      <c r="P10" s="180">
        <f>IFERROR(G10/SUM(K10:K10),"-")</f>
        <v>5224.1739130435</v>
      </c>
      <c r="Q10" s="181">
        <v>1</v>
      </c>
      <c r="R10" s="179">
        <f>IF(K10=0,"-",Q10/K10)</f>
        <v>0.043478260869565</v>
      </c>
      <c r="S10" s="345">
        <v>5000</v>
      </c>
      <c r="T10" s="346">
        <f>IFERROR(S10/K10,"-")</f>
        <v>217.39130434783</v>
      </c>
      <c r="U10" s="346">
        <f>IFERROR(S10/Q10,"-")</f>
        <v>5000</v>
      </c>
      <c r="V10" s="340">
        <f>SUM(S10:S10)-SUM(G10:G10)</f>
        <v>-115156</v>
      </c>
      <c r="W10" s="183">
        <f>SUM(S10:S10)/SUM(G10:G10)</f>
        <v>0.041612570325244</v>
      </c>
      <c r="Y10" s="184"/>
      <c r="Z10" s="185">
        <f>IF(K10=0,"",IF(Y10=0,"",(Y10/K10)))</f>
        <v>0</v>
      </c>
      <c r="AA10" s="184"/>
      <c r="AB10" s="186" t="str">
        <f>IFERROR(AA10/Y10,"-")</f>
        <v>-</v>
      </c>
      <c r="AC10" s="187"/>
      <c r="AD10" s="188" t="str">
        <f>IFERROR(AC10/Y10,"-")</f>
        <v>-</v>
      </c>
      <c r="AE10" s="189"/>
      <c r="AF10" s="189"/>
      <c r="AG10" s="189"/>
      <c r="AH10" s="190"/>
      <c r="AI10" s="191">
        <f>IF(K10=0,"",IF(AH10=0,"",(AH10/K10)))</f>
        <v>0</v>
      </c>
      <c r="AJ10" s="190"/>
      <c r="AK10" s="192" t="str">
        <f>IFERROR(AJ10/AH10,"-")</f>
        <v>-</v>
      </c>
      <c r="AL10" s="193"/>
      <c r="AM10" s="194" t="str">
        <f>IFERROR(AL10/AH10,"-")</f>
        <v>-</v>
      </c>
      <c r="AN10" s="195"/>
      <c r="AO10" s="195"/>
      <c r="AP10" s="195"/>
      <c r="AQ10" s="196"/>
      <c r="AR10" s="197">
        <f>IF(K10=0,"",IF(AQ10=0,"",(AQ10/K10)))</f>
        <v>0</v>
      </c>
      <c r="AS10" s="196"/>
      <c r="AT10" s="198" t="str">
        <f>IFERROR(AS10/AQ10,"-")</f>
        <v>-</v>
      </c>
      <c r="AU10" s="199"/>
      <c r="AV10" s="200" t="str">
        <f>IFERROR(AU10/AQ10,"-")</f>
        <v>-</v>
      </c>
      <c r="AW10" s="201"/>
      <c r="AX10" s="201"/>
      <c r="AY10" s="201"/>
      <c r="AZ10" s="202">
        <v>1</v>
      </c>
      <c r="BA10" s="203">
        <f>IF(K10=0,"",IF(AZ10=0,"",(AZ10/K10)))</f>
        <v>0.043478260869565</v>
      </c>
      <c r="BB10" s="202"/>
      <c r="BC10" s="204">
        <f>IFERROR(BB10/AZ10,"-")</f>
        <v>0</v>
      </c>
      <c r="BD10" s="205"/>
      <c r="BE10" s="206">
        <f>IFERROR(BD10/AZ10,"-")</f>
        <v>0</v>
      </c>
      <c r="BF10" s="207"/>
      <c r="BG10" s="207"/>
      <c r="BH10" s="207"/>
      <c r="BI10" s="208">
        <v>9</v>
      </c>
      <c r="BJ10" s="209">
        <f>IF(K10=0,"",IF(BI10=0,"",(BI10/K10)))</f>
        <v>0.39130434782609</v>
      </c>
      <c r="BK10" s="210"/>
      <c r="BL10" s="211">
        <f>IFERROR(BK10/BI10,"-")</f>
        <v>0</v>
      </c>
      <c r="BM10" s="212"/>
      <c r="BN10" s="213">
        <f>IFERROR(BM10/BI10,"-")</f>
        <v>0</v>
      </c>
      <c r="BO10" s="214"/>
      <c r="BP10" s="214"/>
      <c r="BQ10" s="214"/>
      <c r="BR10" s="215">
        <v>9</v>
      </c>
      <c r="BS10" s="216">
        <f>IF(K10=0,"",IF(BR10=0,"",(BR10/K10)))</f>
        <v>0.39130434782609</v>
      </c>
      <c r="BT10" s="217"/>
      <c r="BU10" s="218">
        <f>IFERROR(BT10/BR10,"-")</f>
        <v>0</v>
      </c>
      <c r="BV10" s="219"/>
      <c r="BW10" s="220">
        <f>IFERROR(BV10/BR10,"-")</f>
        <v>0</v>
      </c>
      <c r="BX10" s="221"/>
      <c r="BY10" s="221"/>
      <c r="BZ10" s="221"/>
      <c r="CA10" s="222">
        <v>4</v>
      </c>
      <c r="CB10" s="223">
        <f>IF(K10=0,"",IF(CA10=0,"",(CA10/K10)))</f>
        <v>0.17391304347826</v>
      </c>
      <c r="CC10" s="224">
        <v>1</v>
      </c>
      <c r="CD10" s="225">
        <f>IFERROR(CC10/CA10,"-")</f>
        <v>0.25</v>
      </c>
      <c r="CE10" s="226">
        <v>5000</v>
      </c>
      <c r="CF10" s="227">
        <f>IFERROR(CE10/CA10,"-")</f>
        <v>1250</v>
      </c>
      <c r="CG10" s="228">
        <v>1</v>
      </c>
      <c r="CH10" s="228"/>
      <c r="CI10" s="228"/>
      <c r="CJ10" s="229">
        <v>1</v>
      </c>
      <c r="CK10" s="230">
        <v>5000</v>
      </c>
      <c r="CL10" s="230">
        <v>5000</v>
      </c>
      <c r="CM10" s="230"/>
      <c r="CN10" s="231" t="str">
        <f>IF(AND(CL10=0,CM10=0),"",IF(AND(CL10&lt;=100000,CM10&lt;=100000),"",IF(CL10/CK10&gt;0.7,"男高",IF(CM10/CK10&gt;0.7,"女高",""))))</f>
        <v/>
      </c>
    </row>
    <row r="11" spans="1:94">
      <c r="A11" s="174">
        <f>W11</f>
        <v>0.31089571325315</v>
      </c>
      <c r="B11" s="347" t="s">
        <v>258</v>
      </c>
      <c r="C11" s="347" t="s">
        <v>248</v>
      </c>
      <c r="D11" s="347" t="s">
        <v>104</v>
      </c>
      <c r="E11" s="175" t="s">
        <v>259</v>
      </c>
      <c r="F11" s="175" t="s">
        <v>242</v>
      </c>
      <c r="G11" s="340">
        <v>431656</v>
      </c>
      <c r="H11" s="176">
        <v>427</v>
      </c>
      <c r="I11" s="176">
        <v>0</v>
      </c>
      <c r="J11" s="176">
        <v>3353</v>
      </c>
      <c r="K11" s="177">
        <v>184</v>
      </c>
      <c r="L11" s="179">
        <f>IFERROR(K11/J11,"-")</f>
        <v>0.054876230241575</v>
      </c>
      <c r="M11" s="176">
        <v>170</v>
      </c>
      <c r="N11" s="176">
        <v>26</v>
      </c>
      <c r="O11" s="179">
        <f>IFERROR(M11/(K11),"-")</f>
        <v>0.92391304347826</v>
      </c>
      <c r="P11" s="180">
        <f>IFERROR(G11/SUM(K11:K11),"-")</f>
        <v>2345.9565217391</v>
      </c>
      <c r="Q11" s="181">
        <v>15</v>
      </c>
      <c r="R11" s="179">
        <f>IF(K11=0,"-",Q11/K11)</f>
        <v>0.081521739130435</v>
      </c>
      <c r="S11" s="345">
        <v>134200</v>
      </c>
      <c r="T11" s="346">
        <f>IFERROR(S11/K11,"-")</f>
        <v>729.34782608696</v>
      </c>
      <c r="U11" s="346">
        <f>IFERROR(S11/Q11,"-")</f>
        <v>8946.6666666667</v>
      </c>
      <c r="V11" s="340">
        <f>SUM(S11:S11)-SUM(G11:G11)</f>
        <v>-297456</v>
      </c>
      <c r="W11" s="183">
        <f>SUM(S11:S11)/SUM(G11:G11)</f>
        <v>0.31089571325315</v>
      </c>
      <c r="Y11" s="184"/>
      <c r="Z11" s="185">
        <f>IF(K11=0,"",IF(Y11=0,"",(Y11/K11)))</f>
        <v>0</v>
      </c>
      <c r="AA11" s="184"/>
      <c r="AB11" s="186" t="str">
        <f>IFERROR(AA11/Y11,"-")</f>
        <v>-</v>
      </c>
      <c r="AC11" s="187"/>
      <c r="AD11" s="188" t="str">
        <f>IFERROR(AC11/Y11,"-")</f>
        <v>-</v>
      </c>
      <c r="AE11" s="189"/>
      <c r="AF11" s="189"/>
      <c r="AG11" s="189"/>
      <c r="AH11" s="190">
        <v>2</v>
      </c>
      <c r="AI11" s="191">
        <f>IF(K11=0,"",IF(AH11=0,"",(AH11/K11)))</f>
        <v>0.010869565217391</v>
      </c>
      <c r="AJ11" s="190"/>
      <c r="AK11" s="192">
        <f>IFERROR(AJ11/AH11,"-")</f>
        <v>0</v>
      </c>
      <c r="AL11" s="193"/>
      <c r="AM11" s="194">
        <f>IFERROR(AL11/AH11,"-")</f>
        <v>0</v>
      </c>
      <c r="AN11" s="195"/>
      <c r="AO11" s="195"/>
      <c r="AP11" s="195"/>
      <c r="AQ11" s="196">
        <v>3</v>
      </c>
      <c r="AR11" s="197">
        <f>IF(K11=0,"",IF(AQ11=0,"",(AQ11/K11)))</f>
        <v>0.016304347826087</v>
      </c>
      <c r="AS11" s="196"/>
      <c r="AT11" s="198">
        <f>IFERROR(AS11/AQ11,"-")</f>
        <v>0</v>
      </c>
      <c r="AU11" s="199"/>
      <c r="AV11" s="200">
        <f>IFERROR(AU11/AQ11,"-")</f>
        <v>0</v>
      </c>
      <c r="AW11" s="201"/>
      <c r="AX11" s="201"/>
      <c r="AY11" s="201"/>
      <c r="AZ11" s="202">
        <v>25</v>
      </c>
      <c r="BA11" s="203">
        <f>IF(K11=0,"",IF(AZ11=0,"",(AZ11/K11)))</f>
        <v>0.13586956521739</v>
      </c>
      <c r="BB11" s="202">
        <v>1</v>
      </c>
      <c r="BC11" s="204">
        <f>IFERROR(BB11/AZ11,"-")</f>
        <v>0.04</v>
      </c>
      <c r="BD11" s="205">
        <v>5000</v>
      </c>
      <c r="BE11" s="206">
        <f>IFERROR(BD11/AZ11,"-")</f>
        <v>200</v>
      </c>
      <c r="BF11" s="207">
        <v>1</v>
      </c>
      <c r="BG11" s="207"/>
      <c r="BH11" s="207"/>
      <c r="BI11" s="208">
        <v>73</v>
      </c>
      <c r="BJ11" s="209">
        <f>IF(K11=0,"",IF(BI11=0,"",(BI11/K11)))</f>
        <v>0.39673913043478</v>
      </c>
      <c r="BK11" s="210">
        <v>5</v>
      </c>
      <c r="BL11" s="211">
        <f>IFERROR(BK11/BI11,"-")</f>
        <v>0.068493150684932</v>
      </c>
      <c r="BM11" s="212">
        <v>25200</v>
      </c>
      <c r="BN11" s="213">
        <f>IFERROR(BM11/BI11,"-")</f>
        <v>345.20547945205</v>
      </c>
      <c r="BO11" s="214">
        <v>2</v>
      </c>
      <c r="BP11" s="214">
        <v>3</v>
      </c>
      <c r="BQ11" s="214"/>
      <c r="BR11" s="215">
        <v>67</v>
      </c>
      <c r="BS11" s="216">
        <f>IF(K11=0,"",IF(BR11=0,"",(BR11/K11)))</f>
        <v>0.36413043478261</v>
      </c>
      <c r="BT11" s="217">
        <v>8</v>
      </c>
      <c r="BU11" s="218">
        <f>IFERROR(BT11/BR11,"-")</f>
        <v>0.11940298507463</v>
      </c>
      <c r="BV11" s="219">
        <v>101000</v>
      </c>
      <c r="BW11" s="220">
        <f>IFERROR(BV11/BR11,"-")</f>
        <v>1507.4626865672</v>
      </c>
      <c r="BX11" s="221">
        <v>5</v>
      </c>
      <c r="BY11" s="221">
        <v>1</v>
      </c>
      <c r="BZ11" s="221">
        <v>2</v>
      </c>
      <c r="CA11" s="222">
        <v>14</v>
      </c>
      <c r="CB11" s="223">
        <f>IF(K11=0,"",IF(CA11=0,"",(CA11/K11)))</f>
        <v>0.076086956521739</v>
      </c>
      <c r="CC11" s="224">
        <v>1</v>
      </c>
      <c r="CD11" s="225">
        <f>IFERROR(CC11/CA11,"-")</f>
        <v>0.071428571428571</v>
      </c>
      <c r="CE11" s="226">
        <v>3000</v>
      </c>
      <c r="CF11" s="227">
        <f>IFERROR(CE11/CA11,"-")</f>
        <v>214.28571428571</v>
      </c>
      <c r="CG11" s="228">
        <v>1</v>
      </c>
      <c r="CH11" s="228"/>
      <c r="CI11" s="228"/>
      <c r="CJ11" s="229">
        <v>15</v>
      </c>
      <c r="CK11" s="230">
        <v>134200</v>
      </c>
      <c r="CL11" s="230">
        <v>53000</v>
      </c>
      <c r="CM11" s="230"/>
      <c r="CN11" s="231" t="str">
        <f>IF(AND(CL11=0,CM11=0),"",IF(AND(CL11&lt;=100000,CM11&lt;=100000),"",IF(CL11/CK11&gt;0.7,"男高",IF(CM11/CK11&gt;0.7,"女高",""))))</f>
        <v/>
      </c>
    </row>
    <row r="12" spans="1:94">
      <c r="A12" s="174">
        <f>W12</f>
        <v>0.078866548521484</v>
      </c>
      <c r="B12" s="347" t="s">
        <v>260</v>
      </c>
      <c r="C12" s="347" t="s">
        <v>248</v>
      </c>
      <c r="D12" s="347" t="s">
        <v>104</v>
      </c>
      <c r="E12" s="175" t="s">
        <v>261</v>
      </c>
      <c r="F12" s="175" t="s">
        <v>242</v>
      </c>
      <c r="G12" s="340">
        <v>215554</v>
      </c>
      <c r="H12" s="176">
        <v>589</v>
      </c>
      <c r="I12" s="176">
        <v>0</v>
      </c>
      <c r="J12" s="176">
        <v>18755</v>
      </c>
      <c r="K12" s="177">
        <v>69</v>
      </c>
      <c r="L12" s="179">
        <f>IFERROR(K12/J12,"-")</f>
        <v>0.0036790189282858</v>
      </c>
      <c r="M12" s="176">
        <v>65</v>
      </c>
      <c r="N12" s="176">
        <v>9</v>
      </c>
      <c r="O12" s="179">
        <f>IFERROR(M12/(K12),"-")</f>
        <v>0.94202898550725</v>
      </c>
      <c r="P12" s="180">
        <f>IFERROR(G12/SUM(K12:K12),"-")</f>
        <v>3123.9710144928</v>
      </c>
      <c r="Q12" s="181">
        <v>1</v>
      </c>
      <c r="R12" s="179">
        <f>IF(K12=0,"-",Q12/K12)</f>
        <v>0.014492753623188</v>
      </c>
      <c r="S12" s="345">
        <v>17000</v>
      </c>
      <c r="T12" s="346">
        <f>IFERROR(S12/K12,"-")</f>
        <v>246.3768115942</v>
      </c>
      <c r="U12" s="346">
        <f>IFERROR(S12/Q12,"-")</f>
        <v>17000</v>
      </c>
      <c r="V12" s="340">
        <f>SUM(S12:S12)-SUM(G12:G12)</f>
        <v>-198554</v>
      </c>
      <c r="W12" s="183">
        <f>SUM(S12:S12)/SUM(G12:G12)</f>
        <v>0.078866548521484</v>
      </c>
      <c r="Y12" s="184"/>
      <c r="Z12" s="185">
        <f>IF(K12=0,"",IF(Y12=0,"",(Y12/K12)))</f>
        <v>0</v>
      </c>
      <c r="AA12" s="184"/>
      <c r="AB12" s="186" t="str">
        <f>IFERROR(AA12/Y12,"-")</f>
        <v>-</v>
      </c>
      <c r="AC12" s="187"/>
      <c r="AD12" s="188" t="str">
        <f>IFERROR(AC12/Y12,"-")</f>
        <v>-</v>
      </c>
      <c r="AE12" s="189"/>
      <c r="AF12" s="189"/>
      <c r="AG12" s="189"/>
      <c r="AH12" s="190"/>
      <c r="AI12" s="191">
        <f>IF(K12=0,"",IF(AH12=0,"",(AH12/K12)))</f>
        <v>0</v>
      </c>
      <c r="AJ12" s="190"/>
      <c r="AK12" s="192" t="str">
        <f>IFERROR(AJ12/AH12,"-")</f>
        <v>-</v>
      </c>
      <c r="AL12" s="193"/>
      <c r="AM12" s="194" t="str">
        <f>IFERROR(AL12/AH12,"-")</f>
        <v>-</v>
      </c>
      <c r="AN12" s="195"/>
      <c r="AO12" s="195"/>
      <c r="AP12" s="195"/>
      <c r="AQ12" s="196"/>
      <c r="AR12" s="197">
        <f>IF(K12=0,"",IF(AQ12=0,"",(AQ12/K12)))</f>
        <v>0</v>
      </c>
      <c r="AS12" s="196"/>
      <c r="AT12" s="198" t="str">
        <f>IFERROR(AS12/AQ12,"-")</f>
        <v>-</v>
      </c>
      <c r="AU12" s="199"/>
      <c r="AV12" s="200" t="str">
        <f>IFERROR(AU12/AQ12,"-")</f>
        <v>-</v>
      </c>
      <c r="AW12" s="201"/>
      <c r="AX12" s="201"/>
      <c r="AY12" s="201"/>
      <c r="AZ12" s="202">
        <v>5</v>
      </c>
      <c r="BA12" s="203">
        <f>IF(K12=0,"",IF(AZ12=0,"",(AZ12/K12)))</f>
        <v>0.072463768115942</v>
      </c>
      <c r="BB12" s="202"/>
      <c r="BC12" s="204">
        <f>IFERROR(BB12/AZ12,"-")</f>
        <v>0</v>
      </c>
      <c r="BD12" s="205"/>
      <c r="BE12" s="206">
        <f>IFERROR(BD12/AZ12,"-")</f>
        <v>0</v>
      </c>
      <c r="BF12" s="207"/>
      <c r="BG12" s="207"/>
      <c r="BH12" s="207"/>
      <c r="BI12" s="208">
        <v>33</v>
      </c>
      <c r="BJ12" s="209">
        <f>IF(K12=0,"",IF(BI12=0,"",(BI12/K12)))</f>
        <v>0.47826086956522</v>
      </c>
      <c r="BK12" s="210"/>
      <c r="BL12" s="211">
        <f>IFERROR(BK12/BI12,"-")</f>
        <v>0</v>
      </c>
      <c r="BM12" s="212"/>
      <c r="BN12" s="213">
        <f>IFERROR(BM12/BI12,"-")</f>
        <v>0</v>
      </c>
      <c r="BO12" s="214"/>
      <c r="BP12" s="214"/>
      <c r="BQ12" s="214"/>
      <c r="BR12" s="215">
        <v>26</v>
      </c>
      <c r="BS12" s="216">
        <f>IF(K12=0,"",IF(BR12=0,"",(BR12/K12)))</f>
        <v>0.3768115942029</v>
      </c>
      <c r="BT12" s="217">
        <v>1</v>
      </c>
      <c r="BU12" s="218">
        <f>IFERROR(BT12/BR12,"-")</f>
        <v>0.038461538461538</v>
      </c>
      <c r="BV12" s="219">
        <v>17000</v>
      </c>
      <c r="BW12" s="220">
        <f>IFERROR(BV12/BR12,"-")</f>
        <v>653.84615384615</v>
      </c>
      <c r="BX12" s="221"/>
      <c r="BY12" s="221"/>
      <c r="BZ12" s="221">
        <v>1</v>
      </c>
      <c r="CA12" s="222">
        <v>5</v>
      </c>
      <c r="CB12" s="223">
        <f>IF(K12=0,"",IF(CA12=0,"",(CA12/K12)))</f>
        <v>0.072463768115942</v>
      </c>
      <c r="CC12" s="224"/>
      <c r="CD12" s="225">
        <f>IFERROR(CC12/CA12,"-")</f>
        <v>0</v>
      </c>
      <c r="CE12" s="226"/>
      <c r="CF12" s="227">
        <f>IFERROR(CE12/CA12,"-")</f>
        <v>0</v>
      </c>
      <c r="CG12" s="228"/>
      <c r="CH12" s="228"/>
      <c r="CI12" s="228"/>
      <c r="CJ12" s="229">
        <v>1</v>
      </c>
      <c r="CK12" s="230">
        <v>17000</v>
      </c>
      <c r="CL12" s="230">
        <v>17000</v>
      </c>
      <c r="CM12" s="230"/>
      <c r="CN12" s="231" t="str">
        <f>IF(AND(CL12=0,CM12=0),"",IF(AND(CL12&lt;=100000,CM12&lt;=100000),"",IF(CL12/CK12&gt;0.7,"男高",IF(CM12/CK12&gt;0.7,"女高",""))))</f>
        <v/>
      </c>
    </row>
    <row r="13" spans="1:94">
      <c r="A13" s="232"/>
      <c r="B13" s="151"/>
      <c r="C13" s="233"/>
      <c r="D13" s="234"/>
      <c r="E13" s="175"/>
      <c r="F13" s="175"/>
      <c r="G13" s="341"/>
      <c r="H13" s="235"/>
      <c r="I13" s="235"/>
      <c r="J13" s="176"/>
      <c r="K13" s="176"/>
      <c r="L13" s="236"/>
      <c r="M13" s="236"/>
      <c r="N13" s="176"/>
      <c r="O13" s="236"/>
      <c r="P13" s="182"/>
      <c r="Q13" s="182"/>
      <c r="R13" s="182"/>
      <c r="S13" s="345"/>
      <c r="T13" s="345"/>
      <c r="U13" s="345"/>
      <c r="V13" s="345"/>
      <c r="W13" s="236"/>
      <c r="X13" s="172"/>
      <c r="Y13" s="237"/>
      <c r="Z13" s="238"/>
      <c r="AA13" s="237"/>
      <c r="AB13" s="239"/>
      <c r="AC13" s="240"/>
      <c r="AD13" s="241"/>
      <c r="AE13" s="242"/>
      <c r="AF13" s="242"/>
      <c r="AG13" s="242"/>
      <c r="AH13" s="237"/>
      <c r="AI13" s="238"/>
      <c r="AJ13" s="237"/>
      <c r="AK13" s="239"/>
      <c r="AL13" s="240"/>
      <c r="AM13" s="241"/>
      <c r="AN13" s="242"/>
      <c r="AO13" s="242"/>
      <c r="AP13" s="242"/>
      <c r="AQ13" s="237"/>
      <c r="AR13" s="238"/>
      <c r="AS13" s="237"/>
      <c r="AT13" s="239"/>
      <c r="AU13" s="240"/>
      <c r="AV13" s="241"/>
      <c r="AW13" s="242"/>
      <c r="AX13" s="242"/>
      <c r="AY13" s="242"/>
      <c r="AZ13" s="237"/>
      <c r="BA13" s="238"/>
      <c r="BB13" s="237"/>
      <c r="BC13" s="239"/>
      <c r="BD13" s="240"/>
      <c r="BE13" s="241"/>
      <c r="BF13" s="242"/>
      <c r="BG13" s="242"/>
      <c r="BH13" s="242"/>
      <c r="BI13" s="173"/>
      <c r="BJ13" s="243"/>
      <c r="BK13" s="237"/>
      <c r="BL13" s="239"/>
      <c r="BM13" s="240"/>
      <c r="BN13" s="241"/>
      <c r="BO13" s="242"/>
      <c r="BP13" s="242"/>
      <c r="BQ13" s="242"/>
      <c r="BR13" s="173"/>
      <c r="BS13" s="243"/>
      <c r="BT13" s="237"/>
      <c r="BU13" s="239"/>
      <c r="BV13" s="240"/>
      <c r="BW13" s="241"/>
      <c r="BX13" s="242"/>
      <c r="BY13" s="242"/>
      <c r="BZ13" s="242"/>
      <c r="CA13" s="173"/>
      <c r="CB13" s="243"/>
      <c r="CC13" s="237"/>
      <c r="CD13" s="239"/>
      <c r="CE13" s="240"/>
      <c r="CF13" s="241"/>
      <c r="CG13" s="242"/>
      <c r="CH13" s="242"/>
      <c r="CI13" s="242"/>
      <c r="CJ13" s="244"/>
      <c r="CK13" s="240"/>
      <c r="CL13" s="240"/>
      <c r="CM13" s="240"/>
      <c r="CN13" s="245"/>
    </row>
    <row r="14" spans="1:94">
      <c r="A14" s="232"/>
      <c r="B14" s="246"/>
      <c r="C14" s="176"/>
      <c r="D14" s="176"/>
      <c r="E14" s="247"/>
      <c r="F14" s="248"/>
      <c r="G14" s="342"/>
      <c r="H14" s="235"/>
      <c r="I14" s="235"/>
      <c r="J14" s="176"/>
      <c r="K14" s="176"/>
      <c r="L14" s="236"/>
      <c r="M14" s="236"/>
      <c r="N14" s="176"/>
      <c r="O14" s="236"/>
      <c r="P14" s="182"/>
      <c r="Q14" s="182"/>
      <c r="R14" s="182"/>
      <c r="S14" s="345"/>
      <c r="T14" s="345"/>
      <c r="U14" s="345"/>
      <c r="V14" s="345"/>
      <c r="W14" s="236"/>
      <c r="X14" s="249"/>
      <c r="Y14" s="237"/>
      <c r="Z14" s="238"/>
      <c r="AA14" s="237"/>
      <c r="AB14" s="239"/>
      <c r="AC14" s="240"/>
      <c r="AD14" s="241"/>
      <c r="AE14" s="242"/>
      <c r="AF14" s="242"/>
      <c r="AG14" s="242"/>
      <c r="AH14" s="237"/>
      <c r="AI14" s="238"/>
      <c r="AJ14" s="237"/>
      <c r="AK14" s="239"/>
      <c r="AL14" s="240"/>
      <c r="AM14" s="241"/>
      <c r="AN14" s="242"/>
      <c r="AO14" s="242"/>
      <c r="AP14" s="242"/>
      <c r="AQ14" s="237"/>
      <c r="AR14" s="238"/>
      <c r="AS14" s="237"/>
      <c r="AT14" s="239"/>
      <c r="AU14" s="240"/>
      <c r="AV14" s="241"/>
      <c r="AW14" s="242"/>
      <c r="AX14" s="242"/>
      <c r="AY14" s="242"/>
      <c r="AZ14" s="237"/>
      <c r="BA14" s="238"/>
      <c r="BB14" s="237"/>
      <c r="BC14" s="239"/>
      <c r="BD14" s="240"/>
      <c r="BE14" s="241"/>
      <c r="BF14" s="242"/>
      <c r="BG14" s="242"/>
      <c r="BH14" s="242"/>
      <c r="BI14" s="173"/>
      <c r="BJ14" s="243"/>
      <c r="BK14" s="237"/>
      <c r="BL14" s="239"/>
      <c r="BM14" s="240"/>
      <c r="BN14" s="241"/>
      <c r="BO14" s="242"/>
      <c r="BP14" s="242"/>
      <c r="BQ14" s="242"/>
      <c r="BR14" s="173"/>
      <c r="BS14" s="243"/>
      <c r="BT14" s="237"/>
      <c r="BU14" s="239"/>
      <c r="BV14" s="240"/>
      <c r="BW14" s="241"/>
      <c r="BX14" s="242"/>
      <c r="BY14" s="242"/>
      <c r="BZ14" s="242"/>
      <c r="CA14" s="173"/>
      <c r="CB14" s="243"/>
      <c r="CC14" s="237"/>
      <c r="CD14" s="239"/>
      <c r="CE14" s="240"/>
      <c r="CF14" s="241"/>
      <c r="CG14" s="242"/>
      <c r="CH14" s="242"/>
      <c r="CI14" s="242"/>
      <c r="CJ14" s="244"/>
      <c r="CK14" s="240"/>
      <c r="CL14" s="240"/>
      <c r="CM14" s="240"/>
      <c r="CN14" s="245"/>
    </row>
    <row r="15" spans="1:94">
      <c r="A15" s="166">
        <f>Z15</f>
        <v/>
      </c>
      <c r="B15" s="250"/>
      <c r="C15" s="250"/>
      <c r="D15" s="250"/>
      <c r="E15" s="251" t="s">
        <v>262</v>
      </c>
      <c r="F15" s="251"/>
      <c r="G15" s="343">
        <f>SUM(G6:G14)</f>
        <v>2165546</v>
      </c>
      <c r="H15" s="250">
        <f>SUM(H6:H14)</f>
        <v>3123</v>
      </c>
      <c r="I15" s="250">
        <f>SUM(I6:I14)</f>
        <v>0</v>
      </c>
      <c r="J15" s="250">
        <f>SUM(J6:J14)</f>
        <v>77440</v>
      </c>
      <c r="K15" s="250">
        <f>SUM(K6:K14)</f>
        <v>781</v>
      </c>
      <c r="L15" s="252">
        <f>IFERROR(K15/J15,"-")</f>
        <v>0.010085227272727</v>
      </c>
      <c r="M15" s="253">
        <f>SUM(M6:M14)</f>
        <v>728</v>
      </c>
      <c r="N15" s="253">
        <f>SUM(N6:N14)</f>
        <v>120</v>
      </c>
      <c r="O15" s="252">
        <f>IFERROR(M15/K15,"-")</f>
        <v>0.93213828425096</v>
      </c>
      <c r="P15" s="254">
        <f>IFERROR(G15/K15,"-")</f>
        <v>2772.7861715749</v>
      </c>
      <c r="Q15" s="255">
        <f>SUM(Q6:Q14)</f>
        <v>54</v>
      </c>
      <c r="R15" s="252">
        <f>IFERROR(Q15/K15,"-")</f>
        <v>0.069142125480154</v>
      </c>
      <c r="S15" s="343">
        <f>SUM(S6:S14)</f>
        <v>612050</v>
      </c>
      <c r="T15" s="343">
        <f>IFERROR(S15/K15,"-")</f>
        <v>783.6747759283</v>
      </c>
      <c r="U15" s="343">
        <f>IFERROR(S15/Q15,"-")</f>
        <v>11334.259259259</v>
      </c>
      <c r="V15" s="343">
        <f>S15-G15</f>
        <v>-1553496</v>
      </c>
      <c r="W15" s="256">
        <f>S15/G15</f>
        <v>0.28263080073109</v>
      </c>
      <c r="X15" s="257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8"/>
      <c r="CN15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  <mergeCell ref="A12:A12"/>
    <mergeCell ref="G12:G12"/>
    <mergeCell ref="P12:P12"/>
    <mergeCell ref="V12:V12"/>
    <mergeCell ref="W12:W12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