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<sst xmlns="http://schemas.openxmlformats.org/spreadsheetml/2006/main" uniqueCount="290">
  <si>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</si>
  <si>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</si>
  <si>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</si>
  <si>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</si>
  <si>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</si>
  <si>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</si>
  <si>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</si>
  <si>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</si>
  <si>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</si>
  <si>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</si>
  <si>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</si>
  <si>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</si>
  <si>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</si>
  <si>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</si>
  <si>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</si>
  <si>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</si>
  <si>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</si>
  <si>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</si>
  <si>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</si>
  <si>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</si>
  <si>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</si>
  <si>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</si>
  <si>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</si>
  <si>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</si>
  <si>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</si>
  <si>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</si>
  <si>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</si>
  <si>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</si>
  <si>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</si>
  <si>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</si>
  <si>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</si>
  <si>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</si>
  <si>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</si>
  <si>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</si>
  <si>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</si>
  <si>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</si>
  <si>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</si>
  <si>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</si>
  <si>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</si>
  <si>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</si>
  <si>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</si>
  <si>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</si>
  <si>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</si>
  <si>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</si>
  <si>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</si>
  <si>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</si>
  <si>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</si>
  <si>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</si>
  <si>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</si>
  <si>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</si>
  <si>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</si>
  <si>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</si>
  <si>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</si>
  <si>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</si>
  <si>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</si>
  <si>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</si>
  <si>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</si>
  <si>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</si>
  <si>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</si>
  <si>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</si>
  <si>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</si>
  <si>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</si>
  <si>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</si>
  <si>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ln_ink1142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</si>
  <si>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</si>
  <si>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</si>
  <si>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</si>
  <si>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</si>
  <si>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</si>
  <si>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</si>
  <si>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ic4233</t>
  </si>
  <si>
    <t>空電</t>
  </si>
  <si>
    <t>ln_ink1143</t>
  </si>
  <si>
    <t>半5段つかみ15段</t>
  </si>
  <si>
    <t>ic4234</t>
  </si>
  <si>
    <t>ic4235</t>
  </si>
  <si>
    <t>入口2版(ギャル用)（複数）</t>
  </si>
  <si>
    <t>ギャル　熟女版02</t>
  </si>
  <si>
    <t>lp01</t>
  </si>
  <si>
    <t>16～31日</t>
  </si>
  <si>
    <t>ic4236</t>
  </si>
  <si>
    <t>ic4237</t>
  </si>
  <si>
    <t>入口2版(熟女用)（複数）</t>
  </si>
  <si>
    <t>lp07</t>
  </si>
  <si>
    <t>ic4238</t>
  </si>
  <si>
    <t>ic4239</t>
  </si>
  <si>
    <t>NEWS版（藤井レイラ）</t>
  </si>
  <si>
    <t>出会いすぎてお祭り騒ぎ！？</t>
  </si>
  <si>
    <t>lp15</t>
  </si>
  <si>
    <t>ic4240</t>
  </si>
  <si>
    <t>ln_ink1144</t>
  </si>
  <si>
    <t>右女9版(ヘスティア)(LINEver)（晶エリー）</t>
  </si>
  <si>
    <t>白髪まじりの男性に出会いたい女性がLINEを待ってる</t>
  </si>
  <si>
    <t>サンスポ関西</t>
  </si>
  <si>
    <t>ic4241</t>
  </si>
  <si>
    <t>ln_ink1145</t>
  </si>
  <si>
    <t>ic4242</t>
  </si>
  <si>
    <t>ic4243</t>
  </si>
  <si>
    <t>ic4244</t>
  </si>
  <si>
    <t>ic4245</t>
  </si>
  <si>
    <t>ic4246</t>
  </si>
  <si>
    <t>ic4247</t>
  </si>
  <si>
    <t>右女9版(ヘスティア)（晶エリー）</t>
  </si>
  <si>
    <t>中年の男女が出会える昭和世代専門の出会い場</t>
  </si>
  <si>
    <t>ic4248</t>
  </si>
  <si>
    <t>ln_ink1146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</si>
  <si>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</si>
  <si>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</si>
  <si>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</si>
  <si>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</si>
  <si>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ln_ink1147</t>
  </si>
  <si>
    <t>ic4249</t>
  </si>
  <si>
    <t>(空電共通)</t>
  </si>
  <si>
    <t>ic4250</t>
  </si>
  <si>
    <t>ic4251</t>
  </si>
  <si>
    <t>ic4252</t>
  </si>
  <si>
    <t>ic4253</t>
  </si>
  <si>
    <t>ic4254</t>
  </si>
  <si>
    <t>ic4255</t>
  </si>
  <si>
    <t>ic4256</t>
  </si>
  <si>
    <t>ic4257</t>
  </si>
  <si>
    <t>ln_ink1148</t>
  </si>
  <si>
    <t>QRお股版(LINEver)（高宮菜々子）</t>
  </si>
  <si>
    <t>50歳からのパートナー探し（性生活を充実させたいのは女性も同じ）</t>
  </si>
  <si>
    <t>東スポ</t>
  </si>
  <si>
    <t>2月08日(土)</t>
  </si>
  <si>
    <t>ln_ink1149</t>
  </si>
  <si>
    <t>2月13日(木)</t>
  </si>
  <si>
    <t>ic4258</t>
  </si>
  <si>
    <t>ic4259</t>
  </si>
  <si>
    <t>入口2版(婚活用)（複数）</t>
  </si>
  <si>
    <t>エロ・婚活版</t>
  </si>
  <si>
    <t>2月18日(火)</t>
  </si>
  <si>
    <t>ic4260</t>
  </si>
  <si>
    <t>ic4261</t>
  </si>
  <si>
    <t>入口2版(エロ用)（複数）</t>
  </si>
  <si>
    <t>ic4262</t>
  </si>
  <si>
    <t>ic4263</t>
  </si>
  <si>
    <t>ギャル　熟女版01</t>
  </si>
  <si>
    <t>2月26日(水)</t>
  </si>
  <si>
    <t>ic4264</t>
  </si>
  <si>
    <t>ic4265</t>
  </si>
  <si>
    <t>ic4266</t>
  </si>
  <si>
    <t>ln_ink1150</t>
  </si>
  <si>
    <t>中京スポーツ</t>
  </si>
  <si>
    <t>2月06日(木)</t>
  </si>
  <si>
    <t>ln_ink1151</t>
  </si>
  <si>
    <t>ic4267</t>
  </si>
  <si>
    <t>ic4268</t>
  </si>
  <si>
    <t>2月20日(木)</t>
  </si>
  <si>
    <t>ic4269</t>
  </si>
  <si>
    <t>ic4270</t>
  </si>
  <si>
    <t>ic4271</t>
  </si>
  <si>
    <t>ic4272</t>
  </si>
  <si>
    <t>2月27日(木)</t>
  </si>
  <si>
    <t>ic4273</t>
  </si>
  <si>
    <t>ic4274</t>
  </si>
  <si>
    <t>ic4275</t>
  </si>
  <si>
    <t>ln_ink1152</t>
  </si>
  <si>
    <t>大スポ</t>
  </si>
  <si>
    <t>ln_ink1153</t>
  </si>
  <si>
    <t>ic4276</t>
  </si>
  <si>
    <t>ic4277</t>
  </si>
  <si>
    <t>ic4278</t>
  </si>
  <si>
    <t>ic4279</t>
  </si>
  <si>
    <t>ic4280</t>
  </si>
  <si>
    <t>ic4281</t>
  </si>
  <si>
    <t>ic4282</t>
  </si>
  <si>
    <t>ic4283</t>
  </si>
  <si>
    <t>ic4284</t>
  </si>
  <si>
    <t>ln_ink1154</t>
  </si>
  <si>
    <t>女性会員急増!!</t>
  </si>
  <si>
    <t>九スポ</t>
  </si>
  <si>
    <t>2月09日(日)</t>
  </si>
  <si>
    <t>ln_ink1155</t>
  </si>
  <si>
    <t>ic4285</t>
  </si>
  <si>
    <t>ic4286</t>
  </si>
  <si>
    <t>2月17日(月)</t>
  </si>
  <si>
    <t>ic4287</t>
  </si>
  <si>
    <t>ic4288</t>
  </si>
  <si>
    <t>ic4289</t>
  </si>
  <si>
    <t>ic4290</t>
  </si>
  <si>
    <t>2月24日(月)</t>
  </si>
  <si>
    <t>ic4291</t>
  </si>
  <si>
    <t>ic4292</t>
  </si>
  <si>
    <t>ic4293</t>
  </si>
  <si>
    <t>ln_ink1156</t>
  </si>
  <si>
    <t>電話orライン１(LINEver)（複数）</t>
  </si>
  <si>
    <t>50歳以上あなたはどちらのタイプ</t>
  </si>
  <si>
    <t>ニッカン西部</t>
  </si>
  <si>
    <t>半2段つかみ20段保証</t>
  </si>
  <si>
    <t>ic4294</t>
  </si>
  <si>
    <t>胸の上広告版（藤井レイラ）</t>
  </si>
  <si>
    <t>70歳までの出会いお手伝い</t>
  </si>
  <si>
    <t>ic4295</t>
  </si>
  <si>
    <t>ln_ink1158</t>
  </si>
  <si>
    <t>日刊ゲンダイ</t>
  </si>
  <si>
    <t>全3段つかみ</t>
  </si>
  <si>
    <t>ln_ink1159</t>
  </si>
  <si>
    <t>老人ホーム版(LINEver)（--）</t>
  </si>
  <si>
    <t>お相手待ちの女性が出ました(LINEver)</t>
  </si>
  <si>
    <t>全2段つかみ</t>
  </si>
  <si>
    <t>ic4296</t>
  </si>
  <si>
    <t>ln_ink1160</t>
  </si>
  <si>
    <t>ヤリもく限定版(LINEver)（晶エリー）</t>
  </si>
  <si>
    <t>真面目な出会いはお断り</t>
  </si>
  <si>
    <t>アダルト面4C大雑4～5回</t>
  </si>
  <si>
    <t>2月07日(金)</t>
  </si>
  <si>
    <t>ic4297</t>
  </si>
  <si>
    <t>豹変熟女（フリー女性⑯）</t>
  </si>
  <si>
    <t>本気でしたい女性たち</t>
  </si>
  <si>
    <t>lp03</t>
  </si>
  <si>
    <t>2月14日(金)</t>
  </si>
  <si>
    <t>ln_ink1161</t>
  </si>
  <si>
    <t>熟女がエロくて版2(LINEver)（複数）</t>
  </si>
  <si>
    <t>欲におぼれた女が続々登録</t>
  </si>
  <si>
    <t>2月21日(金)</t>
  </si>
  <si>
    <t>ic4298</t>
  </si>
  <si>
    <t>ic4299</t>
  </si>
  <si>
    <t>他は見ちゃダメ（晶エリー）</t>
  </si>
  <si>
    <t>エロい熟女が男を誘ってくる</t>
  </si>
  <si>
    <t>アダルト面4C全3段</t>
  </si>
  <si>
    <t>ic4300</t>
  </si>
  <si>
    <t>ln_ink1162</t>
  </si>
  <si>
    <t>ic4301</t>
  </si>
  <si>
    <t>今からできる版（フリー女性①）</t>
  </si>
  <si>
    <t>私とHしない？</t>
  </si>
  <si>
    <t>ln_ink1163</t>
  </si>
  <si>
    <t>エッチの後に愛版(LINEver)（高宮菜々子）</t>
  </si>
  <si>
    <t>おじさんとためしたい</t>
  </si>
  <si>
    <t>ic4302</t>
  </si>
  <si>
    <t>3月01日(土)</t>
  </si>
  <si>
    <t>ic4303</t>
  </si>
  <si>
    <t>ln_ink1164</t>
  </si>
  <si>
    <t>寂しい女たち版(LINEver)（フリー女性②）</t>
  </si>
  <si>
    <t>私じゃダメですか尻画像</t>
  </si>
  <si>
    <t>ic4304</t>
  </si>
  <si>
    <t>ln_ink1165</t>
  </si>
  <si>
    <t>令和最新版(LINEver)（複数）</t>
  </si>
  <si>
    <t>熟女の祭典</t>
  </si>
  <si>
    <t>ic4305</t>
  </si>
  <si>
    <t>ic4306</t>
  </si>
  <si>
    <t>ln_ink1166</t>
  </si>
  <si>
    <t>幹夫版(LINEver)（高宮菜々子）</t>
  </si>
  <si>
    <t>中高年必見</t>
  </si>
  <si>
    <t>1C終面全5段</t>
  </si>
  <si>
    <t>ic4307</t>
  </si>
  <si>
    <t>新聞 TOTAL</t>
  </si>
  <si>
    <t>●雑誌 広告</t>
  </si>
  <si>
    <t>za266</t>
  </si>
  <si>
    <t>日本ジャーナル出版</t>
  </si>
  <si>
    <t>縦書き版（高宮菜々子）</t>
  </si>
  <si>
    <t>優しい相手募集</t>
  </si>
  <si>
    <t>週刊実話</t>
  </si>
  <si>
    <t>1C2P</t>
  </si>
  <si>
    <t>za267</t>
  </si>
  <si>
    <t>ad902</t>
  </si>
  <si>
    <t>大洋図書</t>
  </si>
  <si>
    <t>1P出会いノウハウ版</t>
  </si>
  <si>
    <t>臨時増刊ラヴァーズ</t>
  </si>
  <si>
    <t>表4</t>
  </si>
  <si>
    <t>ad903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</si>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</sst>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99</v>
      </c>
      <c r="D6" s="330">
        <v>1696000</v>
      </c>
      <c r="E6" s="79">
        <v>490</v>
      </c>
      <c r="F6" s="79">
        <v>190</v>
      </c>
      <c r="G6" s="79">
        <v>470</v>
      </c>
      <c r="H6" s="89">
        <v>81</v>
      </c>
      <c r="I6" s="90">
        <v>0</v>
      </c>
      <c r="J6" s="143">
        <f>H6+I6</f>
        <v>81</v>
      </c>
      <c r="K6" s="80">
        <f>IFERROR(J6/G6,"-")</f>
        <v>0.17234042553191</v>
      </c>
      <c r="L6" s="79">
        <v>15</v>
      </c>
      <c r="M6" s="79">
        <v>9</v>
      </c>
      <c r="N6" s="80">
        <f>IFERROR(L6/J6,"-")</f>
        <v>0.18518518518519</v>
      </c>
      <c r="O6" s="81">
        <f>IFERROR(D6/J6,"-")</f>
        <v>20938.271604938</v>
      </c>
      <c r="P6" s="82">
        <v>6</v>
      </c>
      <c r="Q6" s="80">
        <f>IFERROR(P6/J6,"-")</f>
        <v>0.074074074074074</v>
      </c>
      <c r="R6" s="335">
        <v>224000</v>
      </c>
      <c r="S6" s="336">
        <f>IFERROR(R6/J6,"-")</f>
        <v>2765.4320987654</v>
      </c>
      <c r="T6" s="336">
        <f>IFERROR(R6/P6,"-")</f>
        <v>37333.333333333</v>
      </c>
      <c r="U6" s="330">
        <f>IFERROR(R6-D6,"-")</f>
        <v>-1472000</v>
      </c>
      <c r="V6" s="83">
        <f>R6/D6</f>
        <v>0.13207547169811</v>
      </c>
      <c r="W6" s="77"/>
      <c r="X6" s="142"/>
    </row>
    <row r="7" spans="1:24">
      <c r="A7" s="78"/>
      <c r="B7" s="84" t="s">
        <v>24</v>
      </c>
      <c r="C7" s="84">
        <v>4</v>
      </c>
      <c r="D7" s="330">
        <v>305000</v>
      </c>
      <c r="E7" s="79">
        <v>291</v>
      </c>
      <c r="F7" s="79">
        <v>123</v>
      </c>
      <c r="G7" s="79">
        <v>201</v>
      </c>
      <c r="H7" s="89">
        <v>59</v>
      </c>
      <c r="I7" s="90">
        <v>0</v>
      </c>
      <c r="J7" s="143">
        <f>H7+I7</f>
        <v>59</v>
      </c>
      <c r="K7" s="80">
        <f>IFERROR(J7/G7,"-")</f>
        <v>0.29353233830846</v>
      </c>
      <c r="L7" s="79">
        <v>22</v>
      </c>
      <c r="M7" s="79">
        <v>14</v>
      </c>
      <c r="N7" s="80">
        <f>IFERROR(L7/J7,"-")</f>
        <v>0.3728813559322</v>
      </c>
      <c r="O7" s="81">
        <f>IFERROR(D7/J7,"-")</f>
        <v>5169.4915254237</v>
      </c>
      <c r="P7" s="82">
        <v>10</v>
      </c>
      <c r="Q7" s="80">
        <f>IFERROR(P7/J7,"-")</f>
        <v>0.16949152542373</v>
      </c>
      <c r="R7" s="335">
        <v>464000</v>
      </c>
      <c r="S7" s="336">
        <f>IFERROR(R7/J7,"-")</f>
        <v>7864.406779661</v>
      </c>
      <c r="T7" s="336">
        <f>IFERROR(R7/P7,"-")</f>
        <v>46400</v>
      </c>
      <c r="U7" s="330">
        <f>IFERROR(R7-D7,"-")</f>
        <v>159000</v>
      </c>
      <c r="V7" s="83">
        <f>R7/D7</f>
        <v>1.5213114754098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5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6778077</v>
      </c>
      <c r="E9" s="79">
        <v>6326</v>
      </c>
      <c r="F9" s="79">
        <v>0</v>
      </c>
      <c r="G9" s="79">
        <v>180441</v>
      </c>
      <c r="H9" s="89">
        <v>2219</v>
      </c>
      <c r="I9" s="90">
        <v>80</v>
      </c>
      <c r="J9" s="143">
        <f>H9+I9</f>
        <v>2299</v>
      </c>
      <c r="K9" s="80">
        <f>IFERROR(J9/G9,"-")</f>
        <v>0.012741006755671</v>
      </c>
      <c r="L9" s="79">
        <v>440</v>
      </c>
      <c r="M9" s="79">
        <v>608</v>
      </c>
      <c r="N9" s="80">
        <f>IFERROR(L9/J9,"-")</f>
        <v>0.19138755980861</v>
      </c>
      <c r="O9" s="81">
        <f>IFERROR(D9/J9,"-")</f>
        <v>2948.2718573293</v>
      </c>
      <c r="P9" s="82">
        <v>222</v>
      </c>
      <c r="Q9" s="80">
        <f>IFERROR(P9/J9,"-")</f>
        <v>0.096563723357982</v>
      </c>
      <c r="R9" s="335">
        <v>4423500</v>
      </c>
      <c r="S9" s="336">
        <f>IFERROR(R9/J9,"-")</f>
        <v>1924.0974336668</v>
      </c>
      <c r="T9" s="336">
        <f>IFERROR(R9/P9,"-")</f>
        <v>19925.675675676</v>
      </c>
      <c r="U9" s="330">
        <f>IFERROR(R9-D9,"-")</f>
        <v>-2354577</v>
      </c>
      <c r="V9" s="83">
        <f>R9/D9</f>
        <v>0.6526187294715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8779077</v>
      </c>
      <c r="E12" s="41">
        <f>SUM(E6:E10)</f>
        <v>7107</v>
      </c>
      <c r="F12" s="41">
        <f>SUM(F6:F10)</f>
        <v>313</v>
      </c>
      <c r="G12" s="41">
        <f>SUM(G6:G10)</f>
        <v>181117</v>
      </c>
      <c r="H12" s="41">
        <f>SUM(H6:H10)</f>
        <v>2359</v>
      </c>
      <c r="I12" s="41">
        <f>SUM(I6:I10)</f>
        <v>80</v>
      </c>
      <c r="J12" s="41">
        <f>SUM(J6:J10)</f>
        <v>2439</v>
      </c>
      <c r="K12" s="42">
        <f>IFERROR(J12/G12,"-")</f>
        <v>0.013466433300022</v>
      </c>
      <c r="L12" s="76">
        <f>SUM(L6:L10)</f>
        <v>477</v>
      </c>
      <c r="M12" s="76">
        <f>SUM(M6:M10)</f>
        <v>631</v>
      </c>
      <c r="N12" s="42">
        <f>IFERROR(L12/J12,"-")</f>
        <v>0.19557195571956</v>
      </c>
      <c r="O12" s="43">
        <f>IFERROR(D12/J12,"-")</f>
        <v>3599.4575645756</v>
      </c>
      <c r="P12" s="44">
        <f>SUM(P6:P10)</f>
        <v>238</v>
      </c>
      <c r="Q12" s="42">
        <f>IFERROR(P12/J12,"-")</f>
        <v>0.097580975809758</v>
      </c>
      <c r="R12" s="333">
        <f>SUM(R6:R10)</f>
        <v>5111500</v>
      </c>
      <c r="S12" s="333">
        <f>IFERROR(R12/J12,"-")</f>
        <v>2095.7359573596</v>
      </c>
      <c r="T12" s="333">
        <f>IFERROR(R12/P12,"-")</f>
        <v>21476.890756303</v>
      </c>
      <c r="U12" s="333">
        <f>SUM(U6:U10)</f>
        <v>-3667577</v>
      </c>
      <c r="V12" s="45">
        <f>IFERROR(R12/D12,"-")</f>
        <v>0.58223660642229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0.55294117647059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4</v>
      </c>
      <c r="O6" s="90">
        <v>0</v>
      </c>
      <c r="P6" s="91">
        <f>N6+O6</f>
        <v>4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IFERROR(J6/SUM(N6:O25),"-")</f>
        <v>18888.888888889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SUM(X6:X25)-SUM(J6:J25)</f>
        <v>-152000</v>
      </c>
      <c r="AB6" s="83">
        <f>SUM(X6:X25)/SUM(J6:J25)</f>
        <v>0.55294117647059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7</v>
      </c>
      <c r="L7" s="79">
        <v>6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2</v>
      </c>
      <c r="L9" s="79">
        <v>2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12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9</v>
      </c>
      <c r="L11" s="79">
        <v>8</v>
      </c>
      <c r="M11" s="79">
        <v>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82</v>
      </c>
      <c r="E12" s="347" t="s">
        <v>77</v>
      </c>
      <c r="F12" s="347" t="s">
        <v>83</v>
      </c>
      <c r="G12" s="88"/>
      <c r="H12" s="88"/>
      <c r="I12" s="88"/>
      <c r="J12" s="330"/>
      <c r="K12" s="79">
        <v>1</v>
      </c>
      <c r="L12" s="79">
        <v>0</v>
      </c>
      <c r="M12" s="79">
        <v>18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84</v>
      </c>
      <c r="C13" s="347"/>
      <c r="D13" s="347" t="s">
        <v>82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11</v>
      </c>
      <c r="L13" s="79">
        <v>7</v>
      </c>
      <c r="M13" s="79">
        <v>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85</v>
      </c>
      <c r="C14" s="347"/>
      <c r="D14" s="347" t="s">
        <v>86</v>
      </c>
      <c r="E14" s="347" t="s">
        <v>87</v>
      </c>
      <c r="F14" s="347" t="s">
        <v>88</v>
      </c>
      <c r="G14" s="88" t="s">
        <v>67</v>
      </c>
      <c r="H14" s="88" t="s">
        <v>73</v>
      </c>
      <c r="I14" s="88"/>
      <c r="J14" s="330"/>
      <c r="K14" s="79">
        <v>2</v>
      </c>
      <c r="L14" s="79">
        <v>0</v>
      </c>
      <c r="M14" s="79">
        <v>0</v>
      </c>
      <c r="N14" s="89">
        <v>1</v>
      </c>
      <c r="O14" s="90">
        <v>0</v>
      </c>
      <c r="P14" s="91">
        <f>N14+O14</f>
        <v>1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89</v>
      </c>
      <c r="C15" s="347"/>
      <c r="D15" s="347" t="s">
        <v>86</v>
      </c>
      <c r="E15" s="347" t="s">
        <v>87</v>
      </c>
      <c r="F15" s="347" t="s">
        <v>71</v>
      </c>
      <c r="G15" s="88"/>
      <c r="H15" s="88"/>
      <c r="I15" s="88"/>
      <c r="J15" s="330"/>
      <c r="K15" s="79">
        <v>4</v>
      </c>
      <c r="L15" s="79">
        <v>3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1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90</v>
      </c>
      <c r="C16" s="347"/>
      <c r="D16" s="347" t="s">
        <v>91</v>
      </c>
      <c r="E16" s="347" t="s">
        <v>92</v>
      </c>
      <c r="F16" s="347" t="s">
        <v>66</v>
      </c>
      <c r="G16" s="88" t="s">
        <v>93</v>
      </c>
      <c r="H16" s="88" t="s">
        <v>68</v>
      </c>
      <c r="I16" s="88" t="s">
        <v>69</v>
      </c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94</v>
      </c>
      <c r="C17" s="347"/>
      <c r="D17" s="347" t="s">
        <v>91</v>
      </c>
      <c r="E17" s="347" t="s">
        <v>92</v>
      </c>
      <c r="F17" s="347" t="s">
        <v>71</v>
      </c>
      <c r="G17" s="88"/>
      <c r="H17" s="88"/>
      <c r="I17" s="88"/>
      <c r="J17" s="330"/>
      <c r="K17" s="79">
        <v>26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95</v>
      </c>
      <c r="C18" s="347"/>
      <c r="D18" s="347" t="s">
        <v>91</v>
      </c>
      <c r="E18" s="347" t="s">
        <v>92</v>
      </c>
      <c r="F18" s="347" t="s">
        <v>66</v>
      </c>
      <c r="G18" s="88" t="s">
        <v>93</v>
      </c>
      <c r="H18" s="88" t="s">
        <v>73</v>
      </c>
      <c r="I18" s="88"/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1</v>
      </c>
      <c r="S18" s="79">
        <v>0</v>
      </c>
      <c r="T18" s="80">
        <f>IFERROR(R18/(P18),"-")</f>
        <v>0.33333333333333</v>
      </c>
      <c r="U18" s="336"/>
      <c r="V18" s="82">
        <v>1</v>
      </c>
      <c r="W18" s="80">
        <f>IF(P18=0,"-",V18/P18)</f>
        <v>0.33333333333333</v>
      </c>
      <c r="X18" s="335">
        <v>108000</v>
      </c>
      <c r="Y18" s="336">
        <f>IFERROR(X18/P18,"-")</f>
        <v>36000</v>
      </c>
      <c r="Z18" s="336">
        <f>IFERROR(X18/V18,"-")</f>
        <v>108000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>
        <v>1</v>
      </c>
      <c r="BZ18" s="127">
        <f>IFERROR(BY18/BW18,"-")</f>
        <v>1</v>
      </c>
      <c r="CA18" s="128">
        <v>150000</v>
      </c>
      <c r="CB18" s="129">
        <f>IFERROR(CA18/BW18,"-")</f>
        <v>150000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108000</v>
      </c>
      <c r="CQ18" s="139">
        <v>150000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96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12</v>
      </c>
      <c r="L19" s="79">
        <v>9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97</v>
      </c>
      <c r="C20" s="347"/>
      <c r="D20" s="347" t="s">
        <v>76</v>
      </c>
      <c r="E20" s="347" t="s">
        <v>77</v>
      </c>
      <c r="F20" s="347" t="s">
        <v>78</v>
      </c>
      <c r="G20" s="88" t="s">
        <v>93</v>
      </c>
      <c r="H20" s="88" t="s">
        <v>68</v>
      </c>
      <c r="I20" s="88" t="s">
        <v>79</v>
      </c>
      <c r="J20" s="330"/>
      <c r="K20" s="79">
        <v>2</v>
      </c>
      <c r="L20" s="79">
        <v>0</v>
      </c>
      <c r="M20" s="79">
        <v>20</v>
      </c>
      <c r="N20" s="89">
        <v>1</v>
      </c>
      <c r="O20" s="90">
        <v>0</v>
      </c>
      <c r="P20" s="91">
        <f>N20+O20</f>
        <v>1</v>
      </c>
      <c r="Q20" s="80">
        <f>IFERROR(P20/M20,"-")</f>
        <v>0.05</v>
      </c>
      <c r="R20" s="79">
        <v>1</v>
      </c>
      <c r="S20" s="79">
        <v>0</v>
      </c>
      <c r="T20" s="80">
        <f>IFERROR(R20/(P20),"-")</f>
        <v>1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>
        <v>1</v>
      </c>
      <c r="AE20" s="93">
        <f>IF(P20=0,"",IF(AD20=0,"",(AD20/P20)))</f>
        <v>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98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>
        <v>14</v>
      </c>
      <c r="L21" s="79">
        <v>7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99</v>
      </c>
      <c r="C22" s="347"/>
      <c r="D22" s="347" t="s">
        <v>82</v>
      </c>
      <c r="E22" s="347" t="s">
        <v>77</v>
      </c>
      <c r="F22" s="347" t="s">
        <v>83</v>
      </c>
      <c r="G22" s="88"/>
      <c r="H22" s="88"/>
      <c r="I22" s="88"/>
      <c r="J22" s="330"/>
      <c r="K22" s="79">
        <v>15</v>
      </c>
      <c r="L22" s="79">
        <v>0</v>
      </c>
      <c r="M22" s="79">
        <v>47</v>
      </c>
      <c r="N22" s="89">
        <v>5</v>
      </c>
      <c r="O22" s="90">
        <v>0</v>
      </c>
      <c r="P22" s="91">
        <f>N22+O22</f>
        <v>5</v>
      </c>
      <c r="Q22" s="80">
        <f>IFERROR(P22/M22,"-")</f>
        <v>0.1063829787234</v>
      </c>
      <c r="R22" s="79">
        <v>1</v>
      </c>
      <c r="S22" s="79">
        <v>0</v>
      </c>
      <c r="T22" s="80">
        <f>IFERROR(R22/(P22),"-")</f>
        <v>0.2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82</v>
      </c>
      <c r="E23" s="347" t="s">
        <v>77</v>
      </c>
      <c r="F23" s="347" t="s">
        <v>71</v>
      </c>
      <c r="G23" s="88"/>
      <c r="H23" s="88"/>
      <c r="I23" s="88"/>
      <c r="J23" s="330"/>
      <c r="K23" s="79">
        <v>24</v>
      </c>
      <c r="L23" s="79">
        <v>16</v>
      </c>
      <c r="M23" s="79">
        <v>18</v>
      </c>
      <c r="N23" s="89">
        <v>3</v>
      </c>
      <c r="O23" s="90">
        <v>0</v>
      </c>
      <c r="P23" s="91">
        <f>N23+O23</f>
        <v>3</v>
      </c>
      <c r="Q23" s="80">
        <f>IFERROR(P23/M23,"-")</f>
        <v>0.16666666666667</v>
      </c>
      <c r="R23" s="79">
        <v>2</v>
      </c>
      <c r="S23" s="79">
        <v>0</v>
      </c>
      <c r="T23" s="80">
        <f>IFERROR(R23/(P23),"-")</f>
        <v>0.66666666666667</v>
      </c>
      <c r="U23" s="336"/>
      <c r="V23" s="82">
        <v>1</v>
      </c>
      <c r="W23" s="80">
        <f>IF(P23=0,"-",V23/P23)</f>
        <v>0.33333333333333</v>
      </c>
      <c r="X23" s="335">
        <v>80000</v>
      </c>
      <c r="Y23" s="336">
        <f>IFERROR(X23/P23,"-")</f>
        <v>26666.666666667</v>
      </c>
      <c r="Z23" s="336">
        <f>IFERROR(X23/V23,"-")</f>
        <v>80000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80000</v>
      </c>
      <c r="CB23" s="129">
        <f>IFERROR(CA23/BW23,"-")</f>
        <v>80000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80000</v>
      </c>
      <c r="CQ23" s="139">
        <v>80000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88</v>
      </c>
      <c r="G24" s="88" t="s">
        <v>93</v>
      </c>
      <c r="H24" s="88" t="s">
        <v>73</v>
      </c>
      <c r="I24" s="88"/>
      <c r="J24" s="330"/>
      <c r="K24" s="79">
        <v>0</v>
      </c>
      <c r="L24" s="79">
        <v>0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102</v>
      </c>
      <c r="E25" s="347" t="s">
        <v>103</v>
      </c>
      <c r="F25" s="347" t="s">
        <v>71</v>
      </c>
      <c r="G25" s="88"/>
      <c r="H25" s="88"/>
      <c r="I25" s="88"/>
      <c r="J25" s="330"/>
      <c r="K25" s="79">
        <v>1</v>
      </c>
      <c r="L25" s="79">
        <v>1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347" t="s">
        <v>105</v>
      </c>
      <c r="C26" s="347"/>
      <c r="D26" s="347" t="s">
        <v>106</v>
      </c>
      <c r="E26" s="347" t="s">
        <v>107</v>
      </c>
      <c r="F26" s="347" t="s">
        <v>66</v>
      </c>
      <c r="G26" s="88" t="s">
        <v>108</v>
      </c>
      <c r="H26" s="88" t="s">
        <v>109</v>
      </c>
      <c r="I26" s="88"/>
      <c r="J26" s="330">
        <v>280000</v>
      </c>
      <c r="K26" s="79">
        <v>0</v>
      </c>
      <c r="L26" s="79">
        <v>0</v>
      </c>
      <c r="M26" s="79">
        <v>0</v>
      </c>
      <c r="N26" s="89">
        <v>0</v>
      </c>
      <c r="O26" s="90">
        <v>0</v>
      </c>
      <c r="P26" s="91">
        <f>N26+O26</f>
        <v>0</v>
      </c>
      <c r="Q26" s="80" t="str">
        <f>IFERROR(P26/M26,"-")</f>
        <v>-</v>
      </c>
      <c r="R26" s="79">
        <v>0</v>
      </c>
      <c r="S26" s="79">
        <v>0</v>
      </c>
      <c r="T26" s="80" t="str">
        <f>IFERROR(R26/(P26),"-")</f>
        <v>-</v>
      </c>
      <c r="U26" s="336">
        <f>IFERROR(J26/SUM(N26:O36),"-")</f>
        <v>70000</v>
      </c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>
        <f>SUM(X26:X36)-SUM(J26:J36)</f>
        <v>-280000</v>
      </c>
      <c r="AB26" s="83">
        <f>SUM(X26:X36)/SUM(J26:J36)</f>
        <v>0</v>
      </c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110</v>
      </c>
      <c r="C27" s="347"/>
      <c r="D27" s="347" t="s">
        <v>106</v>
      </c>
      <c r="E27" s="347" t="s">
        <v>107</v>
      </c>
      <c r="F27" s="347" t="s">
        <v>66</v>
      </c>
      <c r="G27" s="88"/>
      <c r="H27" s="88"/>
      <c r="I27" s="88"/>
      <c r="J27" s="330"/>
      <c r="K27" s="79">
        <v>0</v>
      </c>
      <c r="L27" s="79">
        <v>0</v>
      </c>
      <c r="M27" s="79">
        <v>0</v>
      </c>
      <c r="N27" s="89">
        <v>1</v>
      </c>
      <c r="O27" s="90">
        <v>0</v>
      </c>
      <c r="P27" s="91">
        <f>N27+O27</f>
        <v>1</v>
      </c>
      <c r="Q27" s="80" t="str">
        <f>IFERROR(P27/M27,"-")</f>
        <v>-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111</v>
      </c>
      <c r="C28" s="347"/>
      <c r="D28" s="347" t="s">
        <v>112</v>
      </c>
      <c r="E28" s="347" t="s">
        <v>112</v>
      </c>
      <c r="F28" s="347" t="s">
        <v>71</v>
      </c>
      <c r="G28" s="88"/>
      <c r="H28" s="88"/>
      <c r="I28" s="88"/>
      <c r="J28" s="330"/>
      <c r="K28" s="79">
        <v>9</v>
      </c>
      <c r="L28" s="79">
        <v>5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113</v>
      </c>
      <c r="C29" s="347"/>
      <c r="D29" s="347" t="s">
        <v>76</v>
      </c>
      <c r="E29" s="347" t="s">
        <v>77</v>
      </c>
      <c r="F29" s="347" t="s">
        <v>78</v>
      </c>
      <c r="G29" s="88"/>
      <c r="H29" s="88"/>
      <c r="I29" s="88"/>
      <c r="J29" s="330"/>
      <c r="K29" s="79">
        <v>1</v>
      </c>
      <c r="L29" s="79">
        <v>0</v>
      </c>
      <c r="M29" s="79">
        <v>9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114</v>
      </c>
      <c r="C30" s="347"/>
      <c r="D30" s="347" t="s">
        <v>76</v>
      </c>
      <c r="E30" s="347" t="s">
        <v>77</v>
      </c>
      <c r="F30" s="347" t="s">
        <v>71</v>
      </c>
      <c r="G30" s="88"/>
      <c r="H30" s="88"/>
      <c r="I30" s="88"/>
      <c r="J30" s="330"/>
      <c r="K30" s="79">
        <v>25</v>
      </c>
      <c r="L30" s="79">
        <v>1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115</v>
      </c>
      <c r="C31" s="347"/>
      <c r="D31" s="347" t="s">
        <v>82</v>
      </c>
      <c r="E31" s="347" t="s">
        <v>77</v>
      </c>
      <c r="F31" s="347" t="s">
        <v>83</v>
      </c>
      <c r="G31" s="88"/>
      <c r="H31" s="88"/>
      <c r="I31" s="88"/>
      <c r="J31" s="330"/>
      <c r="K31" s="79">
        <v>3</v>
      </c>
      <c r="L31" s="79">
        <v>0</v>
      </c>
      <c r="M31" s="79">
        <v>11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116</v>
      </c>
      <c r="C32" s="347"/>
      <c r="D32" s="347" t="s">
        <v>82</v>
      </c>
      <c r="E32" s="347" t="s">
        <v>77</v>
      </c>
      <c r="F32" s="347" t="s">
        <v>71</v>
      </c>
      <c r="G32" s="88"/>
      <c r="H32" s="88"/>
      <c r="I32" s="88"/>
      <c r="J32" s="330"/>
      <c r="K32" s="79">
        <v>7</v>
      </c>
      <c r="L32" s="79">
        <v>7</v>
      </c>
      <c r="M32" s="79">
        <v>5</v>
      </c>
      <c r="N32" s="89">
        <v>1</v>
      </c>
      <c r="O32" s="90">
        <v>0</v>
      </c>
      <c r="P32" s="91">
        <f>N32+O32</f>
        <v>1</v>
      </c>
      <c r="Q32" s="80">
        <f>IFERROR(P32/M32,"-")</f>
        <v>0.2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117</v>
      </c>
      <c r="C33" s="347"/>
      <c r="D33" s="347" t="s">
        <v>76</v>
      </c>
      <c r="E33" s="347" t="s">
        <v>77</v>
      </c>
      <c r="F33" s="347" t="s">
        <v>78</v>
      </c>
      <c r="G33" s="88"/>
      <c r="H33" s="88"/>
      <c r="I33" s="88"/>
      <c r="J33" s="330"/>
      <c r="K33" s="79">
        <v>3</v>
      </c>
      <c r="L33" s="79">
        <v>0</v>
      </c>
      <c r="M33" s="79">
        <v>14</v>
      </c>
      <c r="N33" s="89">
        <v>1</v>
      </c>
      <c r="O33" s="90">
        <v>0</v>
      </c>
      <c r="P33" s="91">
        <f>N33+O33</f>
        <v>1</v>
      </c>
      <c r="Q33" s="80">
        <f>IFERROR(P33/M33,"-")</f>
        <v>0.071428571428571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118</v>
      </c>
      <c r="C34" s="347"/>
      <c r="D34" s="347" t="s">
        <v>76</v>
      </c>
      <c r="E34" s="347" t="s">
        <v>77</v>
      </c>
      <c r="F34" s="347" t="s">
        <v>71</v>
      </c>
      <c r="G34" s="88"/>
      <c r="H34" s="88"/>
      <c r="I34" s="88"/>
      <c r="J34" s="330"/>
      <c r="K34" s="79">
        <v>4</v>
      </c>
      <c r="L34" s="79">
        <v>3</v>
      </c>
      <c r="M34" s="79">
        <v>1</v>
      </c>
      <c r="N34" s="89">
        <v>1</v>
      </c>
      <c r="O34" s="90">
        <v>0</v>
      </c>
      <c r="P34" s="91">
        <f>N34+O34</f>
        <v>1</v>
      </c>
      <c r="Q34" s="80">
        <f>IFERROR(P34/M34,"-")</f>
        <v>1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119</v>
      </c>
      <c r="C35" s="347"/>
      <c r="D35" s="347" t="s">
        <v>82</v>
      </c>
      <c r="E35" s="347" t="s">
        <v>77</v>
      </c>
      <c r="F35" s="347" t="s">
        <v>83</v>
      </c>
      <c r="G35" s="88"/>
      <c r="H35" s="88"/>
      <c r="I35" s="88"/>
      <c r="J35" s="330"/>
      <c r="K35" s="79">
        <v>7</v>
      </c>
      <c r="L35" s="79">
        <v>0</v>
      </c>
      <c r="M35" s="79">
        <v>23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120</v>
      </c>
      <c r="C36" s="347"/>
      <c r="D36" s="347" t="s">
        <v>82</v>
      </c>
      <c r="E36" s="347" t="s">
        <v>77</v>
      </c>
      <c r="F36" s="347" t="s">
        <v>71</v>
      </c>
      <c r="G36" s="88"/>
      <c r="H36" s="88"/>
      <c r="I36" s="88"/>
      <c r="J36" s="330"/>
      <c r="K36" s="79">
        <v>5</v>
      </c>
      <c r="L36" s="79">
        <v>4</v>
      </c>
      <c r="M36" s="79">
        <v>4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0.0625</v>
      </c>
      <c r="B37" s="347" t="s">
        <v>121</v>
      </c>
      <c r="C37" s="347"/>
      <c r="D37" s="347" t="s">
        <v>122</v>
      </c>
      <c r="E37" s="347" t="s">
        <v>123</v>
      </c>
      <c r="F37" s="347" t="s">
        <v>66</v>
      </c>
      <c r="G37" s="88" t="s">
        <v>124</v>
      </c>
      <c r="H37" s="88" t="s">
        <v>109</v>
      </c>
      <c r="I37" s="348" t="s">
        <v>125</v>
      </c>
      <c r="J37" s="330">
        <v>320000</v>
      </c>
      <c r="K37" s="79">
        <v>0</v>
      </c>
      <c r="L37" s="79">
        <v>0</v>
      </c>
      <c r="M37" s="79">
        <v>0</v>
      </c>
      <c r="N37" s="89">
        <v>8</v>
      </c>
      <c r="O37" s="90">
        <v>0</v>
      </c>
      <c r="P37" s="91">
        <f>N37+O37</f>
        <v>8</v>
      </c>
      <c r="Q37" s="80" t="str">
        <f>IFERROR(P37/M37,"-")</f>
        <v>-</v>
      </c>
      <c r="R37" s="79">
        <v>0</v>
      </c>
      <c r="S37" s="79">
        <v>2</v>
      </c>
      <c r="T37" s="80">
        <f>IFERROR(R37/(P37),"-")</f>
        <v>0</v>
      </c>
      <c r="U37" s="336">
        <f>IFERROR(J37/SUM(N37:O80),"-")</f>
        <v>11034.482758621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SUM(X37:X80)-SUM(J37:J80)</f>
        <v>-300000</v>
      </c>
      <c r="AB37" s="83">
        <f>SUM(X37:X80)/SUM(J37:J80)</f>
        <v>0.0625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4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126</v>
      </c>
      <c r="C38" s="347"/>
      <c r="D38" s="347" t="s">
        <v>122</v>
      </c>
      <c r="E38" s="347" t="s">
        <v>123</v>
      </c>
      <c r="F38" s="347" t="s">
        <v>66</v>
      </c>
      <c r="G38" s="88"/>
      <c r="H38" s="88"/>
      <c r="I38" s="88" t="s">
        <v>127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128</v>
      </c>
      <c r="C39" s="347"/>
      <c r="D39" s="347" t="s">
        <v>112</v>
      </c>
      <c r="E39" s="347" t="s">
        <v>112</v>
      </c>
      <c r="F39" s="347" t="s">
        <v>71</v>
      </c>
      <c r="G39" s="88"/>
      <c r="H39" s="88"/>
      <c r="I39" s="88"/>
      <c r="J39" s="330"/>
      <c r="K39" s="79">
        <v>16</v>
      </c>
      <c r="L39" s="79">
        <v>8</v>
      </c>
      <c r="M39" s="79">
        <v>22</v>
      </c>
      <c r="N39" s="89">
        <v>1</v>
      </c>
      <c r="O39" s="90">
        <v>0</v>
      </c>
      <c r="P39" s="91">
        <f>N39+O39</f>
        <v>1</v>
      </c>
      <c r="Q39" s="80">
        <f>IFERROR(P39/M39,"-")</f>
        <v>0.045454545454545</v>
      </c>
      <c r="R39" s="79">
        <v>1</v>
      </c>
      <c r="S39" s="79">
        <v>0</v>
      </c>
      <c r="T39" s="80">
        <f>IFERROR(R39/(P39),"-")</f>
        <v>1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129</v>
      </c>
      <c r="C40" s="347"/>
      <c r="D40" s="347" t="s">
        <v>130</v>
      </c>
      <c r="E40" s="347" t="s">
        <v>131</v>
      </c>
      <c r="F40" s="347" t="s">
        <v>78</v>
      </c>
      <c r="G40" s="88"/>
      <c r="H40" s="88"/>
      <c r="I40" s="88" t="s">
        <v>132</v>
      </c>
      <c r="J40" s="330"/>
      <c r="K40" s="79">
        <v>2</v>
      </c>
      <c r="L40" s="79">
        <v>0</v>
      </c>
      <c r="M40" s="79">
        <v>9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133</v>
      </c>
      <c r="C41" s="347"/>
      <c r="D41" s="347" t="s">
        <v>130</v>
      </c>
      <c r="E41" s="347" t="s">
        <v>131</v>
      </c>
      <c r="F41" s="347" t="s">
        <v>71</v>
      </c>
      <c r="G41" s="88"/>
      <c r="H41" s="88"/>
      <c r="I41" s="88"/>
      <c r="J41" s="330"/>
      <c r="K41" s="79">
        <v>0</v>
      </c>
      <c r="L41" s="79">
        <v>0</v>
      </c>
      <c r="M41" s="79">
        <v>0</v>
      </c>
      <c r="N41" s="89">
        <v>0</v>
      </c>
      <c r="O41" s="90">
        <v>0</v>
      </c>
      <c r="P41" s="91">
        <f>N41+O41</f>
        <v>0</v>
      </c>
      <c r="Q41" s="80" t="str">
        <f>IFERROR(P41/M41,"-")</f>
        <v>-</v>
      </c>
      <c r="R41" s="79">
        <v>0</v>
      </c>
      <c r="S41" s="79">
        <v>0</v>
      </c>
      <c r="T41" s="80" t="str">
        <f>IFERROR(R41/(P41),"-")</f>
        <v>-</v>
      </c>
      <c r="U41" s="336"/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134</v>
      </c>
      <c r="C42" s="347"/>
      <c r="D42" s="347" t="s">
        <v>135</v>
      </c>
      <c r="E42" s="347" t="s">
        <v>131</v>
      </c>
      <c r="F42" s="347" t="s">
        <v>83</v>
      </c>
      <c r="G42" s="88"/>
      <c r="H42" s="88"/>
      <c r="I42" s="88"/>
      <c r="J42" s="330"/>
      <c r="K42" s="79">
        <v>0</v>
      </c>
      <c r="L42" s="79">
        <v>0</v>
      </c>
      <c r="M42" s="79">
        <v>9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136</v>
      </c>
      <c r="C43" s="347"/>
      <c r="D43" s="347" t="s">
        <v>135</v>
      </c>
      <c r="E43" s="347" t="s">
        <v>131</v>
      </c>
      <c r="F43" s="347" t="s">
        <v>71</v>
      </c>
      <c r="G43" s="88"/>
      <c r="H43" s="88"/>
      <c r="I43" s="88"/>
      <c r="J43" s="330"/>
      <c r="K43" s="79">
        <v>1</v>
      </c>
      <c r="L43" s="79">
        <v>1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137</v>
      </c>
      <c r="C44" s="347"/>
      <c r="D44" s="347" t="s">
        <v>82</v>
      </c>
      <c r="E44" s="347" t="s">
        <v>138</v>
      </c>
      <c r="F44" s="347" t="s">
        <v>83</v>
      </c>
      <c r="G44" s="88"/>
      <c r="H44" s="88"/>
      <c r="I44" s="88" t="s">
        <v>139</v>
      </c>
      <c r="J44" s="330"/>
      <c r="K44" s="79">
        <v>0</v>
      </c>
      <c r="L44" s="79">
        <v>0</v>
      </c>
      <c r="M44" s="79">
        <v>8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140</v>
      </c>
      <c r="C45" s="347"/>
      <c r="D45" s="347" t="s">
        <v>82</v>
      </c>
      <c r="E45" s="347" t="s">
        <v>138</v>
      </c>
      <c r="F45" s="347" t="s">
        <v>71</v>
      </c>
      <c r="G45" s="88"/>
      <c r="H45" s="88"/>
      <c r="I45" s="88"/>
      <c r="J45" s="330"/>
      <c r="K45" s="79">
        <v>1</v>
      </c>
      <c r="L45" s="79">
        <v>1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141</v>
      </c>
      <c r="C46" s="347"/>
      <c r="D46" s="347" t="s">
        <v>76</v>
      </c>
      <c r="E46" s="347" t="s">
        <v>138</v>
      </c>
      <c r="F46" s="347" t="s">
        <v>78</v>
      </c>
      <c r="G46" s="88"/>
      <c r="H46" s="88"/>
      <c r="I46" s="88"/>
      <c r="J46" s="330"/>
      <c r="K46" s="79">
        <v>0</v>
      </c>
      <c r="L46" s="79">
        <v>0</v>
      </c>
      <c r="M46" s="79">
        <v>10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6"/>
      <c r="V46" s="82">
        <v>0</v>
      </c>
      <c r="W46" s="80" t="str">
        <f>IF(P46=0,"-",V46/P46)</f>
        <v>-</v>
      </c>
      <c r="X46" s="335">
        <v>0</v>
      </c>
      <c r="Y46" s="336" t="str">
        <f>IFERROR(X46/P46,"-")</f>
        <v>-</v>
      </c>
      <c r="Z46" s="336" t="str">
        <f>IFERROR(X46/V46,"-")</f>
        <v>-</v>
      </c>
      <c r="AA46" s="33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142</v>
      </c>
      <c r="C47" s="347"/>
      <c r="D47" s="347" t="s">
        <v>76</v>
      </c>
      <c r="E47" s="347" t="s">
        <v>138</v>
      </c>
      <c r="F47" s="347" t="s">
        <v>71</v>
      </c>
      <c r="G47" s="88"/>
      <c r="H47" s="88"/>
      <c r="I47" s="88"/>
      <c r="J47" s="330"/>
      <c r="K47" s="79">
        <v>0</v>
      </c>
      <c r="L47" s="79">
        <v>0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143</v>
      </c>
      <c r="C48" s="347"/>
      <c r="D48" s="347" t="s">
        <v>91</v>
      </c>
      <c r="E48" s="347" t="s">
        <v>92</v>
      </c>
      <c r="F48" s="347" t="s">
        <v>66</v>
      </c>
      <c r="G48" s="88" t="s">
        <v>144</v>
      </c>
      <c r="H48" s="88" t="s">
        <v>109</v>
      </c>
      <c r="I48" s="88" t="s">
        <v>145</v>
      </c>
      <c r="J48" s="330"/>
      <c r="K48" s="79">
        <v>0</v>
      </c>
      <c r="L48" s="79">
        <v>0</v>
      </c>
      <c r="M48" s="79">
        <v>0</v>
      </c>
      <c r="N48" s="89">
        <v>1</v>
      </c>
      <c r="O48" s="90">
        <v>0</v>
      </c>
      <c r="P48" s="91">
        <f>N48+O48</f>
        <v>1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146</v>
      </c>
      <c r="C49" s="347"/>
      <c r="D49" s="347" t="s">
        <v>91</v>
      </c>
      <c r="E49" s="347" t="s">
        <v>92</v>
      </c>
      <c r="F49" s="347" t="s">
        <v>66</v>
      </c>
      <c r="G49" s="88"/>
      <c r="H49" s="88"/>
      <c r="I49" s="88" t="s">
        <v>127</v>
      </c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1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147</v>
      </c>
      <c r="C50" s="347"/>
      <c r="D50" s="347" t="s">
        <v>112</v>
      </c>
      <c r="E50" s="347" t="s">
        <v>112</v>
      </c>
      <c r="F50" s="347" t="s">
        <v>71</v>
      </c>
      <c r="G50" s="88"/>
      <c r="H50" s="88"/>
      <c r="I50" s="88"/>
      <c r="J50" s="330"/>
      <c r="K50" s="79">
        <v>4</v>
      </c>
      <c r="L50" s="79">
        <v>3</v>
      </c>
      <c r="M50" s="79">
        <v>0</v>
      </c>
      <c r="N50" s="89">
        <v>1</v>
      </c>
      <c r="O50" s="90">
        <v>0</v>
      </c>
      <c r="P50" s="91">
        <f>N50+O50</f>
        <v>1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148</v>
      </c>
      <c r="C51" s="347"/>
      <c r="D51" s="347" t="s">
        <v>130</v>
      </c>
      <c r="E51" s="347" t="s">
        <v>131</v>
      </c>
      <c r="F51" s="347" t="s">
        <v>78</v>
      </c>
      <c r="G51" s="88"/>
      <c r="H51" s="88"/>
      <c r="I51" s="88" t="s">
        <v>149</v>
      </c>
      <c r="J51" s="330"/>
      <c r="K51" s="79">
        <v>2</v>
      </c>
      <c r="L51" s="79">
        <v>0</v>
      </c>
      <c r="M51" s="79">
        <v>7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150</v>
      </c>
      <c r="C52" s="347"/>
      <c r="D52" s="347" t="s">
        <v>130</v>
      </c>
      <c r="E52" s="347" t="s">
        <v>131</v>
      </c>
      <c r="F52" s="347" t="s">
        <v>71</v>
      </c>
      <c r="G52" s="88"/>
      <c r="H52" s="88"/>
      <c r="I52" s="88"/>
      <c r="J52" s="330"/>
      <c r="K52" s="79">
        <v>2</v>
      </c>
      <c r="L52" s="79">
        <v>2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151</v>
      </c>
      <c r="C53" s="347"/>
      <c r="D53" s="347" t="s">
        <v>135</v>
      </c>
      <c r="E53" s="347" t="s">
        <v>131</v>
      </c>
      <c r="F53" s="347" t="s">
        <v>83</v>
      </c>
      <c r="G53" s="88"/>
      <c r="H53" s="88"/>
      <c r="I53" s="88"/>
      <c r="J53" s="330"/>
      <c r="K53" s="79">
        <v>2</v>
      </c>
      <c r="L53" s="79">
        <v>0</v>
      </c>
      <c r="M53" s="79">
        <v>13</v>
      </c>
      <c r="N53" s="89">
        <v>1</v>
      </c>
      <c r="O53" s="90">
        <v>0</v>
      </c>
      <c r="P53" s="91">
        <f>N53+O53</f>
        <v>1</v>
      </c>
      <c r="Q53" s="80">
        <f>IFERROR(P53/M53,"-")</f>
        <v>0.076923076923077</v>
      </c>
      <c r="R53" s="79">
        <v>1</v>
      </c>
      <c r="S53" s="79">
        <v>0</v>
      </c>
      <c r="T53" s="80">
        <f>IFERROR(R53/(P53),"-")</f>
        <v>1</v>
      </c>
      <c r="U53" s="336"/>
      <c r="V53" s="82">
        <v>1</v>
      </c>
      <c r="W53" s="80">
        <f>IF(P53=0,"-",V53/P53)</f>
        <v>1</v>
      </c>
      <c r="X53" s="335">
        <v>3000</v>
      </c>
      <c r="Y53" s="336">
        <f>IFERROR(X53/P53,"-")</f>
        <v>3000</v>
      </c>
      <c r="Z53" s="336">
        <f>IFERROR(X53/V53,"-")</f>
        <v>3000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1</v>
      </c>
      <c r="CH53" s="133">
        <v>1</v>
      </c>
      <c r="CI53" s="134">
        <f>IFERROR(CH53/CF53,"-")</f>
        <v>1</v>
      </c>
      <c r="CJ53" s="135">
        <v>3000</v>
      </c>
      <c r="CK53" s="136">
        <f>IFERROR(CJ53/CF53,"-")</f>
        <v>3000</v>
      </c>
      <c r="CL53" s="137">
        <v>1</v>
      </c>
      <c r="CM53" s="137"/>
      <c r="CN53" s="137"/>
      <c r="CO53" s="138">
        <v>1</v>
      </c>
      <c r="CP53" s="139">
        <v>3000</v>
      </c>
      <c r="CQ53" s="139">
        <v>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152</v>
      </c>
      <c r="C54" s="347"/>
      <c r="D54" s="347" t="s">
        <v>135</v>
      </c>
      <c r="E54" s="347" t="s">
        <v>131</v>
      </c>
      <c r="F54" s="347" t="s">
        <v>71</v>
      </c>
      <c r="G54" s="88"/>
      <c r="H54" s="88"/>
      <c r="I54" s="88"/>
      <c r="J54" s="330"/>
      <c r="K54" s="79">
        <v>6</v>
      </c>
      <c r="L54" s="79">
        <v>5</v>
      </c>
      <c r="M54" s="79">
        <v>2</v>
      </c>
      <c r="N54" s="89">
        <v>1</v>
      </c>
      <c r="O54" s="90">
        <v>0</v>
      </c>
      <c r="P54" s="91">
        <f>N54+O54</f>
        <v>1</v>
      </c>
      <c r="Q54" s="80">
        <f>IFERROR(P54/M54,"-")</f>
        <v>0.5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153</v>
      </c>
      <c r="C55" s="347"/>
      <c r="D55" s="347" t="s">
        <v>82</v>
      </c>
      <c r="E55" s="347" t="s">
        <v>138</v>
      </c>
      <c r="F55" s="347" t="s">
        <v>83</v>
      </c>
      <c r="G55" s="88"/>
      <c r="H55" s="88"/>
      <c r="I55" s="88" t="s">
        <v>154</v>
      </c>
      <c r="J55" s="330"/>
      <c r="K55" s="79">
        <v>0</v>
      </c>
      <c r="L55" s="79">
        <v>0</v>
      </c>
      <c r="M55" s="79">
        <v>6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155</v>
      </c>
      <c r="C56" s="347"/>
      <c r="D56" s="347" t="s">
        <v>82</v>
      </c>
      <c r="E56" s="347" t="s">
        <v>138</v>
      </c>
      <c r="F56" s="347" t="s">
        <v>71</v>
      </c>
      <c r="G56" s="88"/>
      <c r="H56" s="88"/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156</v>
      </c>
      <c r="C57" s="347"/>
      <c r="D57" s="347" t="s">
        <v>76</v>
      </c>
      <c r="E57" s="347" t="s">
        <v>138</v>
      </c>
      <c r="F57" s="347" t="s">
        <v>78</v>
      </c>
      <c r="G57" s="88"/>
      <c r="H57" s="88"/>
      <c r="I57" s="88"/>
      <c r="J57" s="330"/>
      <c r="K57" s="79">
        <v>1</v>
      </c>
      <c r="L57" s="79">
        <v>0</v>
      </c>
      <c r="M57" s="79">
        <v>10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157</v>
      </c>
      <c r="C58" s="347"/>
      <c r="D58" s="347" t="s">
        <v>76</v>
      </c>
      <c r="E58" s="347" t="s">
        <v>138</v>
      </c>
      <c r="F58" s="347" t="s">
        <v>71</v>
      </c>
      <c r="G58" s="88"/>
      <c r="H58" s="88"/>
      <c r="I58" s="88"/>
      <c r="J58" s="330"/>
      <c r="K58" s="79">
        <v>9</v>
      </c>
      <c r="L58" s="79">
        <v>1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158</v>
      </c>
      <c r="C59" s="347"/>
      <c r="D59" s="347" t="s">
        <v>122</v>
      </c>
      <c r="E59" s="347" t="s">
        <v>123</v>
      </c>
      <c r="F59" s="347" t="s">
        <v>66</v>
      </c>
      <c r="G59" s="88" t="s">
        <v>159</v>
      </c>
      <c r="H59" s="88" t="s">
        <v>109</v>
      </c>
      <c r="I59" s="348" t="s">
        <v>125</v>
      </c>
      <c r="J59" s="330"/>
      <c r="K59" s="79">
        <v>0</v>
      </c>
      <c r="L59" s="79">
        <v>0</v>
      </c>
      <c r="M59" s="79">
        <v>0</v>
      </c>
      <c r="N59" s="89">
        <v>5</v>
      </c>
      <c r="O59" s="90">
        <v>0</v>
      </c>
      <c r="P59" s="91">
        <f>N59+O59</f>
        <v>5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160</v>
      </c>
      <c r="C60" s="347"/>
      <c r="D60" s="347" t="s">
        <v>122</v>
      </c>
      <c r="E60" s="347" t="s">
        <v>123</v>
      </c>
      <c r="F60" s="347" t="s">
        <v>66</v>
      </c>
      <c r="G60" s="88"/>
      <c r="H60" s="88"/>
      <c r="I60" s="88" t="s">
        <v>127</v>
      </c>
      <c r="J60" s="330"/>
      <c r="K60" s="79">
        <v>0</v>
      </c>
      <c r="L60" s="79">
        <v>0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161</v>
      </c>
      <c r="C61" s="347"/>
      <c r="D61" s="347" t="s">
        <v>112</v>
      </c>
      <c r="E61" s="347" t="s">
        <v>112</v>
      </c>
      <c r="F61" s="347" t="s">
        <v>71</v>
      </c>
      <c r="G61" s="88"/>
      <c r="H61" s="88"/>
      <c r="I61" s="88"/>
      <c r="J61" s="330"/>
      <c r="K61" s="79">
        <v>7</v>
      </c>
      <c r="L61" s="79">
        <v>6</v>
      </c>
      <c r="M61" s="79">
        <v>5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162</v>
      </c>
      <c r="C62" s="347"/>
      <c r="D62" s="347" t="s">
        <v>130</v>
      </c>
      <c r="E62" s="347" t="s">
        <v>131</v>
      </c>
      <c r="F62" s="347" t="s">
        <v>78</v>
      </c>
      <c r="G62" s="88"/>
      <c r="H62" s="88"/>
      <c r="I62" s="88" t="s">
        <v>132</v>
      </c>
      <c r="J62" s="330"/>
      <c r="K62" s="79">
        <v>0</v>
      </c>
      <c r="L62" s="79">
        <v>0</v>
      </c>
      <c r="M62" s="79">
        <v>6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163</v>
      </c>
      <c r="C63" s="347"/>
      <c r="D63" s="347" t="s">
        <v>130</v>
      </c>
      <c r="E63" s="347" t="s">
        <v>131</v>
      </c>
      <c r="F63" s="347" t="s">
        <v>71</v>
      </c>
      <c r="G63" s="88"/>
      <c r="H63" s="88"/>
      <c r="I63" s="88"/>
      <c r="J63" s="330"/>
      <c r="K63" s="79">
        <v>2</v>
      </c>
      <c r="L63" s="79">
        <v>1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164</v>
      </c>
      <c r="C64" s="347"/>
      <c r="D64" s="347" t="s">
        <v>135</v>
      </c>
      <c r="E64" s="347" t="s">
        <v>131</v>
      </c>
      <c r="F64" s="347" t="s">
        <v>83</v>
      </c>
      <c r="G64" s="88"/>
      <c r="H64" s="88"/>
      <c r="I64" s="88"/>
      <c r="J64" s="330"/>
      <c r="K64" s="79">
        <v>0</v>
      </c>
      <c r="L64" s="79">
        <v>0</v>
      </c>
      <c r="M64" s="79">
        <v>7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165</v>
      </c>
      <c r="C65" s="347"/>
      <c r="D65" s="347" t="s">
        <v>135</v>
      </c>
      <c r="E65" s="347" t="s">
        <v>131</v>
      </c>
      <c r="F65" s="347" t="s">
        <v>71</v>
      </c>
      <c r="G65" s="88"/>
      <c r="H65" s="88"/>
      <c r="I65" s="88"/>
      <c r="J65" s="330"/>
      <c r="K65" s="79">
        <v>1</v>
      </c>
      <c r="L65" s="79">
        <v>1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166</v>
      </c>
      <c r="C66" s="347"/>
      <c r="D66" s="347" t="s">
        <v>82</v>
      </c>
      <c r="E66" s="347" t="s">
        <v>138</v>
      </c>
      <c r="F66" s="347" t="s">
        <v>83</v>
      </c>
      <c r="G66" s="88"/>
      <c r="H66" s="88"/>
      <c r="I66" s="88" t="s">
        <v>139</v>
      </c>
      <c r="J66" s="330"/>
      <c r="K66" s="79">
        <v>0</v>
      </c>
      <c r="L66" s="79">
        <v>0</v>
      </c>
      <c r="M66" s="79">
        <v>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167</v>
      </c>
      <c r="C67" s="347"/>
      <c r="D67" s="347" t="s">
        <v>82</v>
      </c>
      <c r="E67" s="347" t="s">
        <v>138</v>
      </c>
      <c r="F67" s="347" t="s">
        <v>71</v>
      </c>
      <c r="G67" s="88"/>
      <c r="H67" s="88"/>
      <c r="I67" s="88"/>
      <c r="J67" s="330"/>
      <c r="K67" s="79">
        <v>0</v>
      </c>
      <c r="L67" s="79">
        <v>0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168</v>
      </c>
      <c r="C68" s="347"/>
      <c r="D68" s="347" t="s">
        <v>76</v>
      </c>
      <c r="E68" s="347" t="s">
        <v>138</v>
      </c>
      <c r="F68" s="347" t="s">
        <v>78</v>
      </c>
      <c r="G68" s="88"/>
      <c r="H68" s="88"/>
      <c r="I68" s="88"/>
      <c r="J68" s="330"/>
      <c r="K68" s="79">
        <v>0</v>
      </c>
      <c r="L68" s="79">
        <v>0</v>
      </c>
      <c r="M68" s="79">
        <v>3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169</v>
      </c>
      <c r="C69" s="347"/>
      <c r="D69" s="347" t="s">
        <v>76</v>
      </c>
      <c r="E69" s="347" t="s">
        <v>138</v>
      </c>
      <c r="F69" s="347" t="s">
        <v>71</v>
      </c>
      <c r="G69" s="88"/>
      <c r="H69" s="88"/>
      <c r="I69" s="88"/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170</v>
      </c>
      <c r="C70" s="347"/>
      <c r="D70" s="347" t="s">
        <v>122</v>
      </c>
      <c r="E70" s="347" t="s">
        <v>171</v>
      </c>
      <c r="F70" s="347" t="s">
        <v>66</v>
      </c>
      <c r="G70" s="88" t="s">
        <v>172</v>
      </c>
      <c r="H70" s="88" t="s">
        <v>109</v>
      </c>
      <c r="I70" s="349" t="s">
        <v>173</v>
      </c>
      <c r="J70" s="330"/>
      <c r="K70" s="79">
        <v>0</v>
      </c>
      <c r="L70" s="79">
        <v>0</v>
      </c>
      <c r="M70" s="79">
        <v>0</v>
      </c>
      <c r="N70" s="89">
        <v>5</v>
      </c>
      <c r="O70" s="90">
        <v>0</v>
      </c>
      <c r="P70" s="91">
        <f>N70+O70</f>
        <v>5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0.2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4</v>
      </c>
      <c r="BO70" s="118">
        <f>IF(P70=0,"",IF(BN70=0,"",(BN70/P70)))</f>
        <v>0.8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174</v>
      </c>
      <c r="C71" s="347"/>
      <c r="D71" s="347" t="s">
        <v>122</v>
      </c>
      <c r="E71" s="347" t="s">
        <v>171</v>
      </c>
      <c r="F71" s="347" t="s">
        <v>66</v>
      </c>
      <c r="G71" s="88"/>
      <c r="H71" s="88"/>
      <c r="I71" s="88" t="s">
        <v>127</v>
      </c>
      <c r="J71" s="330"/>
      <c r="K71" s="79">
        <v>0</v>
      </c>
      <c r="L71" s="79">
        <v>0</v>
      </c>
      <c r="M71" s="79">
        <v>0</v>
      </c>
      <c r="N71" s="89">
        <v>1</v>
      </c>
      <c r="O71" s="90">
        <v>0</v>
      </c>
      <c r="P71" s="91">
        <f>N71+O71</f>
        <v>1</v>
      </c>
      <c r="Q71" s="80" t="str">
        <f>IFERROR(P71/M71,"-")</f>
        <v>-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1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175</v>
      </c>
      <c r="C72" s="347"/>
      <c r="D72" s="347" t="s">
        <v>112</v>
      </c>
      <c r="E72" s="347" t="s">
        <v>112</v>
      </c>
      <c r="F72" s="347" t="s">
        <v>71</v>
      </c>
      <c r="G72" s="88"/>
      <c r="H72" s="88"/>
      <c r="I72" s="88"/>
      <c r="J72" s="330"/>
      <c r="K72" s="79">
        <v>8</v>
      </c>
      <c r="L72" s="79">
        <v>6</v>
      </c>
      <c r="M72" s="79">
        <v>1</v>
      </c>
      <c r="N72" s="89">
        <v>1</v>
      </c>
      <c r="O72" s="90">
        <v>0</v>
      </c>
      <c r="P72" s="91">
        <f>N72+O72</f>
        <v>1</v>
      </c>
      <c r="Q72" s="80">
        <f>IFERROR(P72/M72,"-")</f>
        <v>1</v>
      </c>
      <c r="R72" s="79">
        <v>1</v>
      </c>
      <c r="S72" s="79">
        <v>0</v>
      </c>
      <c r="T72" s="80">
        <f>IFERROR(R72/(P72),"-")</f>
        <v>1</v>
      </c>
      <c r="U72" s="336"/>
      <c r="V72" s="82">
        <v>1</v>
      </c>
      <c r="W72" s="80">
        <f>IF(P72=0,"-",V72/P72)</f>
        <v>1</v>
      </c>
      <c r="X72" s="335">
        <v>17000</v>
      </c>
      <c r="Y72" s="336">
        <f>IFERROR(X72/P72,"-")</f>
        <v>17000</v>
      </c>
      <c r="Z72" s="336">
        <f>IFERROR(X72/V72,"-")</f>
        <v>17000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17000</v>
      </c>
      <c r="CB72" s="129">
        <f>IFERROR(CA72/BW72,"-")</f>
        <v>17000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17000</v>
      </c>
      <c r="CQ72" s="139">
        <v>17000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176</v>
      </c>
      <c r="C73" s="347"/>
      <c r="D73" s="347" t="s">
        <v>130</v>
      </c>
      <c r="E73" s="347" t="s">
        <v>131</v>
      </c>
      <c r="F73" s="347" t="s">
        <v>78</v>
      </c>
      <c r="G73" s="88"/>
      <c r="H73" s="88"/>
      <c r="I73" s="88" t="s">
        <v>177</v>
      </c>
      <c r="J73" s="330"/>
      <c r="K73" s="79">
        <v>0</v>
      </c>
      <c r="L73" s="79">
        <v>0</v>
      </c>
      <c r="M73" s="79">
        <v>3</v>
      </c>
      <c r="N73" s="89">
        <v>0</v>
      </c>
      <c r="O73" s="90">
        <v>0</v>
      </c>
      <c r="P73" s="91">
        <f>N73+O73</f>
        <v>0</v>
      </c>
      <c r="Q73" s="80">
        <f>IFERROR(P73/M73,"-")</f>
        <v>0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178</v>
      </c>
      <c r="C74" s="347"/>
      <c r="D74" s="347" t="s">
        <v>130</v>
      </c>
      <c r="E74" s="347" t="s">
        <v>131</v>
      </c>
      <c r="F74" s="347" t="s">
        <v>71</v>
      </c>
      <c r="G74" s="88"/>
      <c r="H74" s="88"/>
      <c r="I74" s="88"/>
      <c r="J74" s="330"/>
      <c r="K74" s="79">
        <v>1</v>
      </c>
      <c r="L74" s="79">
        <v>1</v>
      </c>
      <c r="M74" s="79">
        <v>0</v>
      </c>
      <c r="N74" s="89">
        <v>0</v>
      </c>
      <c r="O74" s="90">
        <v>0</v>
      </c>
      <c r="P74" s="91">
        <f>N74+O74</f>
        <v>0</v>
      </c>
      <c r="Q74" s="80" t="str">
        <f>IFERROR(P74/M74,"-")</f>
        <v>-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179</v>
      </c>
      <c r="C75" s="347"/>
      <c r="D75" s="347" t="s">
        <v>135</v>
      </c>
      <c r="E75" s="347" t="s">
        <v>131</v>
      </c>
      <c r="F75" s="347" t="s">
        <v>83</v>
      </c>
      <c r="G75" s="88"/>
      <c r="H75" s="88"/>
      <c r="I75" s="88"/>
      <c r="J75" s="330"/>
      <c r="K75" s="79">
        <v>0</v>
      </c>
      <c r="L75" s="79">
        <v>0</v>
      </c>
      <c r="M75" s="79">
        <v>7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180</v>
      </c>
      <c r="C76" s="347"/>
      <c r="D76" s="347" t="s">
        <v>135</v>
      </c>
      <c r="E76" s="347" t="s">
        <v>131</v>
      </c>
      <c r="F76" s="347" t="s">
        <v>71</v>
      </c>
      <c r="G76" s="88"/>
      <c r="H76" s="88"/>
      <c r="I76" s="88"/>
      <c r="J76" s="330"/>
      <c r="K76" s="79">
        <v>4</v>
      </c>
      <c r="L76" s="79">
        <v>3</v>
      </c>
      <c r="M76" s="79">
        <v>1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/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181</v>
      </c>
      <c r="C77" s="347"/>
      <c r="D77" s="347" t="s">
        <v>82</v>
      </c>
      <c r="E77" s="347" t="s">
        <v>138</v>
      </c>
      <c r="F77" s="347" t="s">
        <v>83</v>
      </c>
      <c r="G77" s="88"/>
      <c r="H77" s="88"/>
      <c r="I77" s="88" t="s">
        <v>182</v>
      </c>
      <c r="J77" s="330"/>
      <c r="K77" s="79">
        <v>4</v>
      </c>
      <c r="L77" s="79">
        <v>0</v>
      </c>
      <c r="M77" s="79">
        <v>11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183</v>
      </c>
      <c r="C78" s="347"/>
      <c r="D78" s="347" t="s">
        <v>82</v>
      </c>
      <c r="E78" s="347" t="s">
        <v>138</v>
      </c>
      <c r="F78" s="347" t="s">
        <v>71</v>
      </c>
      <c r="G78" s="88"/>
      <c r="H78" s="88"/>
      <c r="I78" s="88"/>
      <c r="J78" s="330"/>
      <c r="K78" s="79">
        <v>2</v>
      </c>
      <c r="L78" s="79">
        <v>2</v>
      </c>
      <c r="M78" s="79">
        <v>1</v>
      </c>
      <c r="N78" s="89">
        <v>1</v>
      </c>
      <c r="O78" s="90">
        <v>0</v>
      </c>
      <c r="P78" s="91">
        <f>N78+O78</f>
        <v>1</v>
      </c>
      <c r="Q78" s="80">
        <f>IFERROR(P78/M78,"-")</f>
        <v>1</v>
      </c>
      <c r="R78" s="79">
        <v>1</v>
      </c>
      <c r="S78" s="79">
        <v>0</v>
      </c>
      <c r="T78" s="80">
        <f>IFERROR(R78/(P78),"-")</f>
        <v>1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184</v>
      </c>
      <c r="C79" s="347"/>
      <c r="D79" s="347" t="s">
        <v>76</v>
      </c>
      <c r="E79" s="347" t="s">
        <v>138</v>
      </c>
      <c r="F79" s="347" t="s">
        <v>78</v>
      </c>
      <c r="G79" s="88"/>
      <c r="H79" s="88"/>
      <c r="I79" s="88"/>
      <c r="J79" s="330"/>
      <c r="K79" s="79">
        <v>0</v>
      </c>
      <c r="L79" s="79">
        <v>0</v>
      </c>
      <c r="M79" s="79">
        <v>7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185</v>
      </c>
      <c r="C80" s="347"/>
      <c r="D80" s="347" t="s">
        <v>76</v>
      </c>
      <c r="E80" s="347" t="s">
        <v>138</v>
      </c>
      <c r="F80" s="347" t="s">
        <v>71</v>
      </c>
      <c r="G80" s="88"/>
      <c r="H80" s="88"/>
      <c r="I80" s="88"/>
      <c r="J80" s="330"/>
      <c r="K80" s="79">
        <v>5</v>
      </c>
      <c r="L80" s="79">
        <v>4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0.05</v>
      </c>
      <c r="B81" s="347" t="s">
        <v>186</v>
      </c>
      <c r="C81" s="347"/>
      <c r="D81" s="347" t="s">
        <v>187</v>
      </c>
      <c r="E81" s="347" t="s">
        <v>188</v>
      </c>
      <c r="F81" s="347" t="s">
        <v>66</v>
      </c>
      <c r="G81" s="88" t="s">
        <v>189</v>
      </c>
      <c r="H81" s="88" t="s">
        <v>190</v>
      </c>
      <c r="I81" s="88" t="s">
        <v>69</v>
      </c>
      <c r="J81" s="330">
        <v>200000</v>
      </c>
      <c r="K81" s="79">
        <v>0</v>
      </c>
      <c r="L81" s="79">
        <v>0</v>
      </c>
      <c r="M81" s="79">
        <v>0</v>
      </c>
      <c r="N81" s="89">
        <v>2</v>
      </c>
      <c r="O81" s="90">
        <v>0</v>
      </c>
      <c r="P81" s="91">
        <f>N81+O81</f>
        <v>2</v>
      </c>
      <c r="Q81" s="80" t="str">
        <f>IFERROR(P81/M81,"-")</f>
        <v>-</v>
      </c>
      <c r="R81" s="79">
        <v>0</v>
      </c>
      <c r="S81" s="79">
        <v>0</v>
      </c>
      <c r="T81" s="80">
        <f>IFERROR(R81/(P81),"-")</f>
        <v>0</v>
      </c>
      <c r="U81" s="336">
        <f>IFERROR(J81/SUM(N81:O83),"-")</f>
        <v>22222.222222222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SUM(X81:X83)-SUM(J81:J83)</f>
        <v>-190000</v>
      </c>
      <c r="AB81" s="83">
        <f>SUM(X81:X83)/SUM(J81:J83)</f>
        <v>0.05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2</v>
      </c>
      <c r="BO81" s="118">
        <f>IF(P81=0,"",IF(BN81=0,"",(BN81/P81)))</f>
        <v>1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191</v>
      </c>
      <c r="C82" s="347"/>
      <c r="D82" s="347" t="s">
        <v>192</v>
      </c>
      <c r="E82" s="347" t="s">
        <v>193</v>
      </c>
      <c r="F82" s="347" t="s">
        <v>88</v>
      </c>
      <c r="G82" s="88"/>
      <c r="H82" s="88" t="s">
        <v>190</v>
      </c>
      <c r="I82" s="88" t="s">
        <v>79</v>
      </c>
      <c r="J82" s="330"/>
      <c r="K82" s="79">
        <v>11</v>
      </c>
      <c r="L82" s="79">
        <v>0</v>
      </c>
      <c r="M82" s="79">
        <v>0</v>
      </c>
      <c r="N82" s="89">
        <v>3</v>
      </c>
      <c r="O82" s="90">
        <v>0</v>
      </c>
      <c r="P82" s="91">
        <f>N82+O82</f>
        <v>3</v>
      </c>
      <c r="Q82" s="80" t="str">
        <f>IFERROR(P82/M82,"-")</f>
        <v>-</v>
      </c>
      <c r="R82" s="79">
        <v>1</v>
      </c>
      <c r="S82" s="79">
        <v>2</v>
      </c>
      <c r="T82" s="80">
        <f>IFERROR(R82/(P82),"-")</f>
        <v>0.33333333333333</v>
      </c>
      <c r="U82" s="336"/>
      <c r="V82" s="82">
        <v>1</v>
      </c>
      <c r="W82" s="80">
        <f>IF(P82=0,"-",V82/P82)</f>
        <v>0.33333333333333</v>
      </c>
      <c r="X82" s="335">
        <v>10000</v>
      </c>
      <c r="Y82" s="336">
        <f>IFERROR(X82/P82,"-")</f>
        <v>3333.3333333333</v>
      </c>
      <c r="Z82" s="336">
        <f>IFERROR(X82/V82,"-")</f>
        <v>10000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2</v>
      </c>
      <c r="BO82" s="118">
        <f>IF(P82=0,"",IF(BN82=0,"",(BN82/P82)))</f>
        <v>0.66666666666667</v>
      </c>
      <c r="BP82" s="119">
        <v>1</v>
      </c>
      <c r="BQ82" s="120">
        <f>IFERROR(BP82/BN82,"-")</f>
        <v>0.5</v>
      </c>
      <c r="BR82" s="121">
        <v>10000</v>
      </c>
      <c r="BS82" s="122">
        <f>IFERROR(BR82/BN82,"-")</f>
        <v>5000</v>
      </c>
      <c r="BT82" s="123"/>
      <c r="BU82" s="123">
        <v>1</v>
      </c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>
        <v>1</v>
      </c>
      <c r="CG82" s="132">
        <f>IF(P82=0,"",IF(CF82=0,"",(CF82/P82)))</f>
        <v>0.33333333333333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1</v>
      </c>
      <c r="CP82" s="139">
        <v>10000</v>
      </c>
      <c r="CQ82" s="139">
        <v>10000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194</v>
      </c>
      <c r="C83" s="347"/>
      <c r="D83" s="347" t="s">
        <v>112</v>
      </c>
      <c r="E83" s="347" t="s">
        <v>112</v>
      </c>
      <c r="F83" s="347" t="s">
        <v>71</v>
      </c>
      <c r="G83" s="88"/>
      <c r="H83" s="88"/>
      <c r="I83" s="88"/>
      <c r="J83" s="330"/>
      <c r="K83" s="79">
        <v>81</v>
      </c>
      <c r="L83" s="79">
        <v>18</v>
      </c>
      <c r="M83" s="79">
        <v>9</v>
      </c>
      <c r="N83" s="89">
        <v>4</v>
      </c>
      <c r="O83" s="90">
        <v>0</v>
      </c>
      <c r="P83" s="91">
        <f>N83+O83</f>
        <v>4</v>
      </c>
      <c r="Q83" s="80">
        <f>IFERROR(P83/M83,"-")</f>
        <v>0.44444444444444</v>
      </c>
      <c r="R83" s="79">
        <v>1</v>
      </c>
      <c r="S83" s="79">
        <v>1</v>
      </c>
      <c r="T83" s="80">
        <f>IFERROR(R83/(P83),"-")</f>
        <v>0.25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>
        <v>1</v>
      </c>
      <c r="AN83" s="99">
        <f>IF(P83=0,"",IF(AM83=0,"",(AM83/P83)))</f>
        <v>0.25</v>
      </c>
      <c r="AO83" s="98"/>
      <c r="AP83" s="100">
        <f>IFERROR(AO83/AM83,"-")</f>
        <v>0</v>
      </c>
      <c r="AQ83" s="101"/>
      <c r="AR83" s="102">
        <f>IFERROR(AQ83/AM83,"-")</f>
        <v>0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>
        <v>3</v>
      </c>
      <c r="BX83" s="125">
        <f>IF(P83=0,"",IF(BW83=0,"",(BW83/P83)))</f>
        <v>0.75</v>
      </c>
      <c r="BY83" s="126">
        <v>2</v>
      </c>
      <c r="BZ83" s="127">
        <f>IFERROR(BY83/BW83,"-")</f>
        <v>0.66666666666667</v>
      </c>
      <c r="CA83" s="128">
        <v>532000</v>
      </c>
      <c r="CB83" s="129">
        <f>IFERROR(CA83/BW83,"-")</f>
        <v>177333.33333333</v>
      </c>
      <c r="CC83" s="130"/>
      <c r="CD83" s="130"/>
      <c r="CE83" s="130">
        <v>2</v>
      </c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>
        <v>518000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</v>
      </c>
      <c r="B84" s="347" t="s">
        <v>195</v>
      </c>
      <c r="C84" s="347"/>
      <c r="D84" s="347" t="s">
        <v>106</v>
      </c>
      <c r="E84" s="347" t="s">
        <v>107</v>
      </c>
      <c r="F84" s="347" t="s">
        <v>66</v>
      </c>
      <c r="G84" s="88" t="s">
        <v>196</v>
      </c>
      <c r="H84" s="88" t="s">
        <v>197</v>
      </c>
      <c r="I84" s="88"/>
      <c r="J84" s="330">
        <v>276000</v>
      </c>
      <c r="K84" s="79">
        <v>0</v>
      </c>
      <c r="L84" s="79">
        <v>0</v>
      </c>
      <c r="M84" s="79">
        <v>0</v>
      </c>
      <c r="N84" s="89">
        <v>6</v>
      </c>
      <c r="O84" s="90">
        <v>0</v>
      </c>
      <c r="P84" s="91">
        <f>N84+O84</f>
        <v>6</v>
      </c>
      <c r="Q84" s="80" t="str">
        <f>IFERROR(P84/M84,"-")</f>
        <v>-</v>
      </c>
      <c r="R84" s="79">
        <v>0</v>
      </c>
      <c r="S84" s="79">
        <v>0</v>
      </c>
      <c r="T84" s="80">
        <f>IFERROR(R84/(P84),"-")</f>
        <v>0</v>
      </c>
      <c r="U84" s="336">
        <f>IFERROR(J84/SUM(N84:O86),"-")</f>
        <v>27600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SUM(X84:X86)-SUM(J84:J86)</f>
        <v>-276000</v>
      </c>
      <c r="AB84" s="83">
        <f>SUM(X84:X86)/SUM(J84:J86)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2</v>
      </c>
      <c r="BF84" s="111">
        <f>IF(P84=0,"",IF(BE84=0,"",(BE84/P84)))</f>
        <v>0.33333333333333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1</v>
      </c>
      <c r="BO84" s="118">
        <f>IF(P84=0,"",IF(BN84=0,"",(BN84/P84)))</f>
        <v>0.16666666666667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3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198</v>
      </c>
      <c r="C85" s="347"/>
      <c r="D85" s="347" t="s">
        <v>199</v>
      </c>
      <c r="E85" s="347" t="s">
        <v>200</v>
      </c>
      <c r="F85" s="347" t="s">
        <v>66</v>
      </c>
      <c r="G85" s="88"/>
      <c r="H85" s="88" t="s">
        <v>201</v>
      </c>
      <c r="I85" s="88"/>
      <c r="J85" s="330"/>
      <c r="K85" s="79">
        <v>0</v>
      </c>
      <c r="L85" s="79">
        <v>0</v>
      </c>
      <c r="M85" s="79">
        <v>0</v>
      </c>
      <c r="N85" s="89">
        <v>4</v>
      </c>
      <c r="O85" s="90">
        <v>0</v>
      </c>
      <c r="P85" s="91">
        <f>N85+O85</f>
        <v>4</v>
      </c>
      <c r="Q85" s="80" t="str">
        <f>IFERROR(P85/M85,"-")</f>
        <v>-</v>
      </c>
      <c r="R85" s="79">
        <v>0</v>
      </c>
      <c r="S85" s="79">
        <v>1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0.25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1</v>
      </c>
      <c r="BO85" s="118">
        <f>IF(P85=0,"",IF(BN85=0,"",(BN85/P85)))</f>
        <v>0.25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>
        <v>1</v>
      </c>
      <c r="BX85" s="125">
        <f>IF(P85=0,"",IF(BW85=0,"",(BW85/P85)))</f>
        <v>0.25</v>
      </c>
      <c r="BY85" s="126"/>
      <c r="BZ85" s="127">
        <f>IFERROR(BY85/BW85,"-")</f>
        <v>0</v>
      </c>
      <c r="CA85" s="128"/>
      <c r="CB85" s="129">
        <f>IFERROR(CA85/BW85,"-")</f>
        <v>0</v>
      </c>
      <c r="CC85" s="130"/>
      <c r="CD85" s="130"/>
      <c r="CE85" s="130"/>
      <c r="CF85" s="131">
        <v>1</v>
      </c>
      <c r="CG85" s="132">
        <f>IF(P85=0,"",IF(CF85=0,"",(CF85/P85)))</f>
        <v>0.25</v>
      </c>
      <c r="CH85" s="133"/>
      <c r="CI85" s="134">
        <f>IFERROR(CH85/CF85,"-")</f>
        <v>0</v>
      </c>
      <c r="CJ85" s="135"/>
      <c r="CK85" s="136">
        <f>IFERROR(CJ85/CF85,"-")</f>
        <v>0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202</v>
      </c>
      <c r="C86" s="347"/>
      <c r="D86" s="347" t="s">
        <v>112</v>
      </c>
      <c r="E86" s="347" t="s">
        <v>112</v>
      </c>
      <c r="F86" s="347" t="s">
        <v>71</v>
      </c>
      <c r="G86" s="88"/>
      <c r="H86" s="88"/>
      <c r="I86" s="88"/>
      <c r="J86" s="330"/>
      <c r="K86" s="79">
        <v>11</v>
      </c>
      <c r="L86" s="79">
        <v>3</v>
      </c>
      <c r="M86" s="79">
        <v>0</v>
      </c>
      <c r="N86" s="89">
        <v>0</v>
      </c>
      <c r="O86" s="90">
        <v>0</v>
      </c>
      <c r="P86" s="91">
        <f>N86+O86</f>
        <v>0</v>
      </c>
      <c r="Q86" s="80" t="str">
        <f>IFERROR(P86/M86,"-")</f>
        <v>-</v>
      </c>
      <c r="R86" s="79">
        <v>0</v>
      </c>
      <c r="S86" s="79">
        <v>0</v>
      </c>
      <c r="T86" s="80" t="str">
        <f>IFERROR(R86/(P86),"-")</f>
        <v>-</v>
      </c>
      <c r="U86" s="336"/>
      <c r="V86" s="82">
        <v>0</v>
      </c>
      <c r="W86" s="80" t="str">
        <f>IF(P86=0,"-",V86/P86)</f>
        <v>-</v>
      </c>
      <c r="X86" s="335">
        <v>0</v>
      </c>
      <c r="Y86" s="336" t="str">
        <f>IFERROR(X86/P86,"-")</f>
        <v>-</v>
      </c>
      <c r="Z86" s="336" t="str">
        <f>IFERROR(X86/V86,"-")</f>
        <v>-</v>
      </c>
      <c r="AA86" s="330"/>
      <c r="AB86" s="83"/>
      <c r="AC86" s="77"/>
      <c r="AD86" s="92"/>
      <c r="AE86" s="93" t="str">
        <f>IF(P86=0,"",IF(AD86=0,"",(AD86/P86)))</f>
        <v/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 t="str">
        <f>IF(P86=0,"",IF(AM86=0,"",(AM86/P86)))</f>
        <v/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 t="str">
        <f>IF(P86=0,"",IF(AV86=0,"",(AV86/P86)))</f>
        <v/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 t="str">
        <f>IF(P86=0,"",IF(BE86=0,"",(BE86/P86)))</f>
        <v/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 t="str">
        <f>IF(P86=0,"",IF(BN86=0,"",(BN86/P86)))</f>
        <v/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 t="str">
        <f>IF(P86=0,"",IF(BW86=0,"",(BW86/P86)))</f>
        <v/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 t="str">
        <f>IF(P86=0,"",IF(CF86=0,"",(CF86/P86)))</f>
        <v/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0.046153846153846</v>
      </c>
      <c r="B87" s="347" t="s">
        <v>203</v>
      </c>
      <c r="C87" s="347"/>
      <c r="D87" s="347" t="s">
        <v>204</v>
      </c>
      <c r="E87" s="347" t="s">
        <v>205</v>
      </c>
      <c r="F87" s="347" t="s">
        <v>66</v>
      </c>
      <c r="G87" s="88" t="s">
        <v>124</v>
      </c>
      <c r="H87" s="88" t="s">
        <v>206</v>
      </c>
      <c r="I87" s="88" t="s">
        <v>207</v>
      </c>
      <c r="J87" s="330">
        <v>130000</v>
      </c>
      <c r="K87" s="79">
        <v>0</v>
      </c>
      <c r="L87" s="79">
        <v>0</v>
      </c>
      <c r="M87" s="79">
        <v>0</v>
      </c>
      <c r="N87" s="89">
        <v>4</v>
      </c>
      <c r="O87" s="90">
        <v>0</v>
      </c>
      <c r="P87" s="91">
        <f>N87+O87</f>
        <v>4</v>
      </c>
      <c r="Q87" s="80" t="str">
        <f>IFERROR(P87/M87,"-")</f>
        <v>-</v>
      </c>
      <c r="R87" s="79">
        <v>0</v>
      </c>
      <c r="S87" s="79">
        <v>1</v>
      </c>
      <c r="T87" s="80">
        <f>IFERROR(R87/(P87),"-")</f>
        <v>0</v>
      </c>
      <c r="U87" s="336">
        <f>IFERROR(J87/SUM(N87:O102),"-")</f>
        <v>14444.444444444</v>
      </c>
      <c r="V87" s="82">
        <v>0</v>
      </c>
      <c r="W87" s="80">
        <f>IF(P87=0,"-",V87/P87)</f>
        <v>0</v>
      </c>
      <c r="X87" s="335">
        <v>0</v>
      </c>
      <c r="Y87" s="336">
        <f>IFERROR(X87/P87,"-")</f>
        <v>0</v>
      </c>
      <c r="Z87" s="336" t="str">
        <f>IFERROR(X87/V87,"-")</f>
        <v>-</v>
      </c>
      <c r="AA87" s="330">
        <f>SUM(X87:X102)-SUM(J87:J102)</f>
        <v>-124000</v>
      </c>
      <c r="AB87" s="83">
        <f>SUM(X87:X102)/SUM(J87:J102)</f>
        <v>0.046153846153846</v>
      </c>
      <c r="AC87" s="77"/>
      <c r="AD87" s="92">
        <v>1</v>
      </c>
      <c r="AE87" s="93">
        <f>IF(P87=0,"",IF(AD87=0,"",(AD87/P87)))</f>
        <v>0.25</v>
      </c>
      <c r="AF87" s="92"/>
      <c r="AG87" s="94">
        <f>IFERROR(AF87/AD87,"-")</f>
        <v>0</v>
      </c>
      <c r="AH87" s="95"/>
      <c r="AI87" s="96">
        <f>IFERROR(AH87/AD87,"-")</f>
        <v>0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>
        <v>1</v>
      </c>
      <c r="AW87" s="105">
        <f>IF(P87=0,"",IF(AV87=0,"",(AV87/P87)))</f>
        <v>0.25</v>
      </c>
      <c r="AX87" s="104"/>
      <c r="AY87" s="106">
        <f>IFERROR(AX87/AV87,"-")</f>
        <v>0</v>
      </c>
      <c r="AZ87" s="107"/>
      <c r="BA87" s="108">
        <f>IFERROR(AZ87/AV87,"-")</f>
        <v>0</v>
      </c>
      <c r="BB87" s="109"/>
      <c r="BC87" s="109"/>
      <c r="BD87" s="109"/>
      <c r="BE87" s="110">
        <v>1</v>
      </c>
      <c r="BF87" s="111">
        <f>IF(P87=0,"",IF(BE87=0,"",(BE87/P87)))</f>
        <v>0.25</v>
      </c>
      <c r="BG87" s="110"/>
      <c r="BH87" s="112">
        <f>IFERROR(BG87/BE87,"-")</f>
        <v>0</v>
      </c>
      <c r="BI87" s="113"/>
      <c r="BJ87" s="114">
        <f>IFERROR(BI87/BE87,"-")</f>
        <v>0</v>
      </c>
      <c r="BK87" s="115"/>
      <c r="BL87" s="115"/>
      <c r="BM87" s="115"/>
      <c r="BN87" s="117">
        <v>1</v>
      </c>
      <c r="BO87" s="118">
        <f>IF(P87=0,"",IF(BN87=0,"",(BN87/P87)))</f>
        <v>0.25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347" t="s">
        <v>208</v>
      </c>
      <c r="C88" s="347"/>
      <c r="D88" s="347" t="s">
        <v>209</v>
      </c>
      <c r="E88" s="347" t="s">
        <v>210</v>
      </c>
      <c r="F88" s="347" t="s">
        <v>211</v>
      </c>
      <c r="G88" s="88"/>
      <c r="H88" s="88" t="s">
        <v>206</v>
      </c>
      <c r="I88" s="88" t="s">
        <v>212</v>
      </c>
      <c r="J88" s="330"/>
      <c r="K88" s="79">
        <v>1</v>
      </c>
      <c r="L88" s="79">
        <v>0</v>
      </c>
      <c r="M88" s="79">
        <v>16</v>
      </c>
      <c r="N88" s="89">
        <v>0</v>
      </c>
      <c r="O88" s="90">
        <v>0</v>
      </c>
      <c r="P88" s="91">
        <f>N88+O88</f>
        <v>0</v>
      </c>
      <c r="Q88" s="80">
        <f>IFERROR(P88/M88,"-")</f>
        <v>0</v>
      </c>
      <c r="R88" s="79">
        <v>0</v>
      </c>
      <c r="S88" s="79">
        <v>0</v>
      </c>
      <c r="T88" s="80" t="str">
        <f>IFERROR(R88/(P88),"-")</f>
        <v>-</v>
      </c>
      <c r="U88" s="336"/>
      <c r="V88" s="82">
        <v>0</v>
      </c>
      <c r="W88" s="80" t="str">
        <f>IF(P88=0,"-",V88/P88)</f>
        <v>-</v>
      </c>
      <c r="X88" s="335">
        <v>0</v>
      </c>
      <c r="Y88" s="336" t="str">
        <f>IFERROR(X88/P88,"-")</f>
        <v>-</v>
      </c>
      <c r="Z88" s="336" t="str">
        <f>IFERROR(X88/V88,"-")</f>
        <v>-</v>
      </c>
      <c r="AA88" s="330"/>
      <c r="AB88" s="83"/>
      <c r="AC88" s="77"/>
      <c r="AD88" s="92"/>
      <c r="AE88" s="93" t="str">
        <f>IF(P88=0,"",IF(AD88=0,"",(AD88/P88)))</f>
        <v/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 t="str">
        <f>IF(P88=0,"",IF(AM88=0,"",(AM88/P88)))</f>
        <v/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 t="str">
        <f>IF(P88=0,"",IF(AV88=0,"",(AV88/P88)))</f>
        <v/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 t="str">
        <f>IF(P88=0,"",IF(BE88=0,"",(BE88/P88)))</f>
        <v/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 t="str">
        <f>IF(P88=0,"",IF(BN88=0,"",(BN88/P88)))</f>
        <v/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 t="str">
        <f>IF(P88=0,"",IF(BW88=0,"",(BW88/P88)))</f>
        <v/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 t="str">
        <f>IF(P88=0,"",IF(CF88=0,"",(CF88/P88)))</f>
        <v/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213</v>
      </c>
      <c r="C89" s="347"/>
      <c r="D89" s="347" t="s">
        <v>214</v>
      </c>
      <c r="E89" s="347" t="s">
        <v>215</v>
      </c>
      <c r="F89" s="347" t="s">
        <v>66</v>
      </c>
      <c r="G89" s="88"/>
      <c r="H89" s="88" t="s">
        <v>206</v>
      </c>
      <c r="I89" s="88" t="s">
        <v>216</v>
      </c>
      <c r="J89" s="330"/>
      <c r="K89" s="79">
        <v>0</v>
      </c>
      <c r="L89" s="79">
        <v>0</v>
      </c>
      <c r="M89" s="79">
        <v>0</v>
      </c>
      <c r="N89" s="89">
        <v>1</v>
      </c>
      <c r="O89" s="90">
        <v>0</v>
      </c>
      <c r="P89" s="91">
        <f>N89+O89</f>
        <v>1</v>
      </c>
      <c r="Q89" s="80" t="str">
        <f>IFERROR(P89/M89,"-")</f>
        <v>-</v>
      </c>
      <c r="R89" s="79">
        <v>0</v>
      </c>
      <c r="S89" s="79">
        <v>0</v>
      </c>
      <c r="T89" s="80">
        <f>IFERROR(R89/(P89),"-")</f>
        <v>0</v>
      </c>
      <c r="U89" s="336"/>
      <c r="V89" s="82">
        <v>0</v>
      </c>
      <c r="W89" s="80">
        <f>IF(P89=0,"-",V89/P89)</f>
        <v>0</v>
      </c>
      <c r="X89" s="335">
        <v>0</v>
      </c>
      <c r="Y89" s="336">
        <f>IFERROR(X89/P89,"-")</f>
        <v>0</v>
      </c>
      <c r="Z89" s="336" t="str">
        <f>IFERROR(X89/V89,"-")</f>
        <v>-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1</v>
      </c>
      <c r="BF89" s="111">
        <f>IF(P89=0,"",IF(BE89=0,"",(BE89/P89)))</f>
        <v>1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217</v>
      </c>
      <c r="C90" s="347"/>
      <c r="D90" s="347" t="s">
        <v>112</v>
      </c>
      <c r="E90" s="347" t="s">
        <v>112</v>
      </c>
      <c r="F90" s="347" t="s">
        <v>71</v>
      </c>
      <c r="G90" s="88"/>
      <c r="H90" s="88"/>
      <c r="I90" s="88"/>
      <c r="J90" s="330"/>
      <c r="K90" s="79">
        <v>5</v>
      </c>
      <c r="L90" s="79">
        <v>5</v>
      </c>
      <c r="M90" s="79">
        <v>1</v>
      </c>
      <c r="N90" s="89">
        <v>0</v>
      </c>
      <c r="O90" s="90">
        <v>0</v>
      </c>
      <c r="P90" s="91">
        <f>N90+O90</f>
        <v>0</v>
      </c>
      <c r="Q90" s="80">
        <f>IFERROR(P90/M90,"-")</f>
        <v>0</v>
      </c>
      <c r="R90" s="79">
        <v>0</v>
      </c>
      <c r="S90" s="79">
        <v>0</v>
      </c>
      <c r="T90" s="80" t="str">
        <f>IFERROR(R90/(P90),"-")</f>
        <v>-</v>
      </c>
      <c r="U90" s="336"/>
      <c r="V90" s="82">
        <v>0</v>
      </c>
      <c r="W90" s="80" t="str">
        <f>IF(P90=0,"-",V90/P90)</f>
        <v>-</v>
      </c>
      <c r="X90" s="335">
        <v>0</v>
      </c>
      <c r="Y90" s="336" t="str">
        <f>IFERROR(X90/P90,"-")</f>
        <v>-</v>
      </c>
      <c r="Z90" s="336" t="str">
        <f>IFERROR(X90/V90,"-")</f>
        <v>-</v>
      </c>
      <c r="AA90" s="33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347" t="s">
        <v>218</v>
      </c>
      <c r="C91" s="347"/>
      <c r="D91" s="347" t="s">
        <v>219</v>
      </c>
      <c r="E91" s="347" t="s">
        <v>220</v>
      </c>
      <c r="F91" s="347" t="s">
        <v>211</v>
      </c>
      <c r="G91" s="88" t="s">
        <v>124</v>
      </c>
      <c r="H91" s="88" t="s">
        <v>221</v>
      </c>
      <c r="I91" s="88" t="s">
        <v>139</v>
      </c>
      <c r="J91" s="330"/>
      <c r="K91" s="79">
        <v>0</v>
      </c>
      <c r="L91" s="79">
        <v>0</v>
      </c>
      <c r="M91" s="79">
        <v>13</v>
      </c>
      <c r="N91" s="89">
        <v>0</v>
      </c>
      <c r="O91" s="90">
        <v>0</v>
      </c>
      <c r="P91" s="91">
        <f>N91+O91</f>
        <v>0</v>
      </c>
      <c r="Q91" s="80">
        <f>IFERROR(P91/M91,"-")</f>
        <v>0</v>
      </c>
      <c r="R91" s="79">
        <v>0</v>
      </c>
      <c r="S91" s="79">
        <v>0</v>
      </c>
      <c r="T91" s="80" t="str">
        <f>IFERROR(R91/(P91),"-")</f>
        <v>-</v>
      </c>
      <c r="U91" s="336"/>
      <c r="V91" s="82">
        <v>0</v>
      </c>
      <c r="W91" s="80" t="str">
        <f>IF(P91=0,"-",V91/P91)</f>
        <v>-</v>
      </c>
      <c r="X91" s="335">
        <v>0</v>
      </c>
      <c r="Y91" s="336" t="str">
        <f>IFERROR(X91/P91,"-")</f>
        <v>-</v>
      </c>
      <c r="Z91" s="336" t="str">
        <f>IFERROR(X91/V91,"-")</f>
        <v>-</v>
      </c>
      <c r="AA91" s="330"/>
      <c r="AB91" s="83"/>
      <c r="AC91" s="77"/>
      <c r="AD91" s="92"/>
      <c r="AE91" s="93" t="str">
        <f>IF(P91=0,"",IF(AD91=0,"",(AD91/P91)))</f>
        <v/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 t="str">
        <f>IF(P91=0,"",IF(AM91=0,"",(AM91/P91)))</f>
        <v/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 t="str">
        <f>IF(P91=0,"",IF(AV91=0,"",(AV91/P91)))</f>
        <v/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 t="str">
        <f>IF(P91=0,"",IF(BE91=0,"",(BE91/P91)))</f>
        <v/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 t="str">
        <f>IF(P91=0,"",IF(BN91=0,"",(BN91/P91)))</f>
        <v/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 t="str">
        <f>IF(P91=0,"",IF(BW91=0,"",(BW91/P91)))</f>
        <v/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 t="str">
        <f>IF(P91=0,"",IF(CF91=0,"",(CF91/P91)))</f>
        <v/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222</v>
      </c>
      <c r="C92" s="347"/>
      <c r="D92" s="347" t="s">
        <v>219</v>
      </c>
      <c r="E92" s="347" t="s">
        <v>220</v>
      </c>
      <c r="F92" s="347" t="s">
        <v>71</v>
      </c>
      <c r="G92" s="88"/>
      <c r="H92" s="88"/>
      <c r="I92" s="88"/>
      <c r="J92" s="330"/>
      <c r="K92" s="79">
        <v>3</v>
      </c>
      <c r="L92" s="79">
        <v>2</v>
      </c>
      <c r="M92" s="79">
        <v>0</v>
      </c>
      <c r="N92" s="89">
        <v>0</v>
      </c>
      <c r="O92" s="90">
        <v>0</v>
      </c>
      <c r="P92" s="91">
        <f>N92+O92</f>
        <v>0</v>
      </c>
      <c r="Q92" s="80" t="str">
        <f>IFERROR(P92/M92,"-")</f>
        <v>-</v>
      </c>
      <c r="R92" s="79">
        <v>0</v>
      </c>
      <c r="S92" s="79">
        <v>0</v>
      </c>
      <c r="T92" s="80" t="str">
        <f>IFERROR(R92/(P92),"-")</f>
        <v>-</v>
      </c>
      <c r="U92" s="336"/>
      <c r="V92" s="82">
        <v>0</v>
      </c>
      <c r="W92" s="80" t="str">
        <f>IF(P92=0,"-",V92/P92)</f>
        <v>-</v>
      </c>
      <c r="X92" s="335">
        <v>0</v>
      </c>
      <c r="Y92" s="336" t="str">
        <f>IFERROR(X92/P92,"-")</f>
        <v>-</v>
      </c>
      <c r="Z92" s="336" t="str">
        <f>IFERROR(X92/V92,"-")</f>
        <v>-</v>
      </c>
      <c r="AA92" s="330"/>
      <c r="AB92" s="83"/>
      <c r="AC92" s="77"/>
      <c r="AD92" s="92"/>
      <c r="AE92" s="93" t="str">
        <f>IF(P92=0,"",IF(AD92=0,"",(AD92/P92)))</f>
        <v/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 t="str">
        <f>IF(P92=0,"",IF(AM92=0,"",(AM92/P92)))</f>
        <v/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 t="str">
        <f>IF(P92=0,"",IF(AV92=0,"",(AV92/P92)))</f>
        <v/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 t="str">
        <f>IF(P92=0,"",IF(BE92=0,"",(BE92/P92)))</f>
        <v/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 t="str">
        <f>IF(P92=0,"",IF(BN92=0,"",(BN92/P92)))</f>
        <v/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 t="str">
        <f>IF(P92=0,"",IF(BW92=0,"",(BW92/P92)))</f>
        <v/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 t="str">
        <f>IF(P92=0,"",IF(CF92=0,"",(CF92/P92)))</f>
        <v/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347" t="s">
        <v>223</v>
      </c>
      <c r="C93" s="347"/>
      <c r="D93" s="347" t="s">
        <v>204</v>
      </c>
      <c r="E93" s="347" t="s">
        <v>205</v>
      </c>
      <c r="F93" s="347" t="s">
        <v>66</v>
      </c>
      <c r="G93" s="88" t="s">
        <v>144</v>
      </c>
      <c r="H93" s="88" t="s">
        <v>206</v>
      </c>
      <c r="I93" s="88" t="s">
        <v>207</v>
      </c>
      <c r="J93" s="330"/>
      <c r="K93" s="79">
        <v>0</v>
      </c>
      <c r="L93" s="79">
        <v>0</v>
      </c>
      <c r="M93" s="79">
        <v>0</v>
      </c>
      <c r="N93" s="89">
        <v>0</v>
      </c>
      <c r="O93" s="90">
        <v>0</v>
      </c>
      <c r="P93" s="91">
        <f>N93+O93</f>
        <v>0</v>
      </c>
      <c r="Q93" s="80" t="str">
        <f>IFERROR(P93/M93,"-")</f>
        <v>-</v>
      </c>
      <c r="R93" s="79">
        <v>0</v>
      </c>
      <c r="S93" s="79">
        <v>0</v>
      </c>
      <c r="T93" s="80" t="str">
        <f>IFERROR(R93/(P93),"-")</f>
        <v>-</v>
      </c>
      <c r="U93" s="336"/>
      <c r="V93" s="82">
        <v>0</v>
      </c>
      <c r="W93" s="80" t="str">
        <f>IF(P93=0,"-",V93/P93)</f>
        <v>-</v>
      </c>
      <c r="X93" s="335">
        <v>0</v>
      </c>
      <c r="Y93" s="336" t="str">
        <f>IFERROR(X93/P93,"-")</f>
        <v>-</v>
      </c>
      <c r="Z93" s="336" t="str">
        <f>IFERROR(X93/V93,"-")</f>
        <v>-</v>
      </c>
      <c r="AA93" s="330"/>
      <c r="AB93" s="83"/>
      <c r="AC93" s="77"/>
      <c r="AD93" s="92"/>
      <c r="AE93" s="93" t="str">
        <f>IF(P93=0,"",IF(AD93=0,"",(AD93/P93)))</f>
        <v/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 t="str">
        <f>IF(P93=0,"",IF(AM93=0,"",(AM93/P93)))</f>
        <v/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 t="str">
        <f>IF(P93=0,"",IF(AV93=0,"",(AV93/P93)))</f>
        <v/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 t="str">
        <f>IF(P93=0,"",IF(BE93=0,"",(BE93/P93)))</f>
        <v/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/>
      <c r="BO93" s="118" t="str">
        <f>IF(P93=0,"",IF(BN93=0,"",(BN93/P93)))</f>
        <v/>
      </c>
      <c r="BP93" s="119"/>
      <c r="BQ93" s="120" t="str">
        <f>IFERROR(BP93/BN93,"-")</f>
        <v>-</v>
      </c>
      <c r="BR93" s="121"/>
      <c r="BS93" s="122" t="str">
        <f>IFERROR(BR93/BN93,"-")</f>
        <v>-</v>
      </c>
      <c r="BT93" s="123"/>
      <c r="BU93" s="123"/>
      <c r="BV93" s="123"/>
      <c r="BW93" s="124"/>
      <c r="BX93" s="125" t="str">
        <f>IF(P93=0,"",IF(BW93=0,"",(BW93/P93)))</f>
        <v/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 t="str">
        <f>IF(P93=0,"",IF(CF93=0,"",(CF93/P93)))</f>
        <v/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224</v>
      </c>
      <c r="C94" s="347"/>
      <c r="D94" s="347" t="s">
        <v>225</v>
      </c>
      <c r="E94" s="347" t="s">
        <v>226</v>
      </c>
      <c r="F94" s="347" t="s">
        <v>211</v>
      </c>
      <c r="G94" s="88"/>
      <c r="H94" s="88" t="s">
        <v>206</v>
      </c>
      <c r="I94" s="88" t="s">
        <v>212</v>
      </c>
      <c r="J94" s="330"/>
      <c r="K94" s="79">
        <v>2</v>
      </c>
      <c r="L94" s="79">
        <v>0</v>
      </c>
      <c r="M94" s="79">
        <v>13</v>
      </c>
      <c r="N94" s="89">
        <v>1</v>
      </c>
      <c r="O94" s="90">
        <v>0</v>
      </c>
      <c r="P94" s="91">
        <f>N94+O94</f>
        <v>1</v>
      </c>
      <c r="Q94" s="80">
        <f>IFERROR(P94/M94,"-")</f>
        <v>0.076923076923077</v>
      </c>
      <c r="R94" s="79">
        <v>1</v>
      </c>
      <c r="S94" s="79">
        <v>0</v>
      </c>
      <c r="T94" s="80">
        <f>IFERROR(R94/(P94),"-")</f>
        <v>1</v>
      </c>
      <c r="U94" s="336"/>
      <c r="V94" s="82">
        <v>1</v>
      </c>
      <c r="W94" s="80">
        <f>IF(P94=0,"-",V94/P94)</f>
        <v>1</v>
      </c>
      <c r="X94" s="335">
        <v>6000</v>
      </c>
      <c r="Y94" s="336">
        <f>IFERROR(X94/P94,"-")</f>
        <v>6000</v>
      </c>
      <c r="Z94" s="336">
        <f>IFERROR(X94/V94,"-")</f>
        <v>6000</v>
      </c>
      <c r="AA94" s="33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>
        <f>IF(P94=0,"",IF(BE94=0,"",(BE94/P94)))</f>
        <v>0</v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>
        <v>1</v>
      </c>
      <c r="BO94" s="118">
        <f>IF(P94=0,"",IF(BN94=0,"",(BN94/P94)))</f>
        <v>1</v>
      </c>
      <c r="BP94" s="119">
        <v>1</v>
      </c>
      <c r="BQ94" s="120">
        <f>IFERROR(BP94/BN94,"-")</f>
        <v>1</v>
      </c>
      <c r="BR94" s="121">
        <v>6000</v>
      </c>
      <c r="BS94" s="122">
        <f>IFERROR(BR94/BN94,"-")</f>
        <v>6000</v>
      </c>
      <c r="BT94" s="123"/>
      <c r="BU94" s="123">
        <v>1</v>
      </c>
      <c r="BV94" s="123"/>
      <c r="BW94" s="124"/>
      <c r="BX94" s="125">
        <f>IF(P94=0,"",IF(BW94=0,"",(BW94/P94)))</f>
        <v>0</v>
      </c>
      <c r="BY94" s="126"/>
      <c r="BZ94" s="127" t="str">
        <f>IFERROR(BY94/BW94,"-")</f>
        <v>-</v>
      </c>
      <c r="CA94" s="128"/>
      <c r="CB94" s="129" t="str">
        <f>IFERROR(CA94/BW94,"-")</f>
        <v>-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1</v>
      </c>
      <c r="CP94" s="139">
        <v>6000</v>
      </c>
      <c r="CQ94" s="139">
        <v>6000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347" t="s">
        <v>227</v>
      </c>
      <c r="C95" s="347"/>
      <c r="D95" s="347" t="s">
        <v>228</v>
      </c>
      <c r="E95" s="347" t="s">
        <v>229</v>
      </c>
      <c r="F95" s="347" t="s">
        <v>66</v>
      </c>
      <c r="G95" s="88"/>
      <c r="H95" s="88" t="s">
        <v>206</v>
      </c>
      <c r="I95" s="88" t="s">
        <v>216</v>
      </c>
      <c r="J95" s="330"/>
      <c r="K95" s="79">
        <v>0</v>
      </c>
      <c r="L95" s="79">
        <v>0</v>
      </c>
      <c r="M95" s="79">
        <v>0</v>
      </c>
      <c r="N95" s="89">
        <v>0</v>
      </c>
      <c r="O95" s="90">
        <v>0</v>
      </c>
      <c r="P95" s="91">
        <f>N95+O95</f>
        <v>0</v>
      </c>
      <c r="Q95" s="80" t="str">
        <f>IFERROR(P95/M95,"-")</f>
        <v>-</v>
      </c>
      <c r="R95" s="79">
        <v>0</v>
      </c>
      <c r="S95" s="79">
        <v>0</v>
      </c>
      <c r="T95" s="80" t="str">
        <f>IFERROR(R95/(P95),"-")</f>
        <v>-</v>
      </c>
      <c r="U95" s="336"/>
      <c r="V95" s="82">
        <v>0</v>
      </c>
      <c r="W95" s="80" t="str">
        <f>IF(P95=0,"-",V95/P95)</f>
        <v>-</v>
      </c>
      <c r="X95" s="335">
        <v>0</v>
      </c>
      <c r="Y95" s="336" t="str">
        <f>IFERROR(X95/P95,"-")</f>
        <v>-</v>
      </c>
      <c r="Z95" s="336" t="str">
        <f>IFERROR(X95/V95,"-")</f>
        <v>-</v>
      </c>
      <c r="AA95" s="330"/>
      <c r="AB95" s="83"/>
      <c r="AC95" s="77"/>
      <c r="AD95" s="92"/>
      <c r="AE95" s="93" t="str">
        <f>IF(P95=0,"",IF(AD95=0,"",(AD95/P95)))</f>
        <v/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 t="str">
        <f>IF(P95=0,"",IF(AM95=0,"",(AM95/P95)))</f>
        <v/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 t="str">
        <f>IF(P95=0,"",IF(AV95=0,"",(AV95/P95)))</f>
        <v/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 t="str">
        <f>IF(P95=0,"",IF(BE95=0,"",(BE95/P95)))</f>
        <v/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/>
      <c r="BO95" s="118" t="str">
        <f>IF(P95=0,"",IF(BN95=0,"",(BN95/P95)))</f>
        <v/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 t="str">
        <f>IF(P95=0,"",IF(BW95=0,"",(BW95/P95)))</f>
        <v/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 t="str">
        <f>IF(P95=0,"",IF(CF95=0,"",(CF95/P95)))</f>
        <v/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347" t="s">
        <v>230</v>
      </c>
      <c r="C96" s="347"/>
      <c r="D96" s="347" t="s">
        <v>209</v>
      </c>
      <c r="E96" s="347" t="s">
        <v>210</v>
      </c>
      <c r="F96" s="347" t="s">
        <v>211</v>
      </c>
      <c r="G96" s="88"/>
      <c r="H96" s="88" t="s">
        <v>206</v>
      </c>
      <c r="I96" s="348" t="s">
        <v>231</v>
      </c>
      <c r="J96" s="330"/>
      <c r="K96" s="79">
        <v>1</v>
      </c>
      <c r="L96" s="79">
        <v>0</v>
      </c>
      <c r="M96" s="79">
        <v>14</v>
      </c>
      <c r="N96" s="89">
        <v>0</v>
      </c>
      <c r="O96" s="90">
        <v>0</v>
      </c>
      <c r="P96" s="91">
        <f>N96+O96</f>
        <v>0</v>
      </c>
      <c r="Q96" s="80">
        <f>IFERROR(P96/M96,"-")</f>
        <v>0</v>
      </c>
      <c r="R96" s="79">
        <v>0</v>
      </c>
      <c r="S96" s="79">
        <v>0</v>
      </c>
      <c r="T96" s="80" t="str">
        <f>IFERROR(R96/(P96),"-")</f>
        <v>-</v>
      </c>
      <c r="U96" s="336"/>
      <c r="V96" s="82">
        <v>0</v>
      </c>
      <c r="W96" s="80" t="str">
        <f>IF(P96=0,"-",V96/P96)</f>
        <v>-</v>
      </c>
      <c r="X96" s="335">
        <v>0</v>
      </c>
      <c r="Y96" s="336" t="str">
        <f>IFERROR(X96/P96,"-")</f>
        <v>-</v>
      </c>
      <c r="Z96" s="336" t="str">
        <f>IFERROR(X96/V96,"-")</f>
        <v>-</v>
      </c>
      <c r="AA96" s="330"/>
      <c r="AB96" s="83"/>
      <c r="AC96" s="77"/>
      <c r="AD96" s="92"/>
      <c r="AE96" s="93" t="str">
        <f>IF(P96=0,"",IF(AD96=0,"",(AD96/P96)))</f>
        <v/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 t="str">
        <f>IF(P96=0,"",IF(AM96=0,"",(AM96/P96)))</f>
        <v/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 t="str">
        <f>IF(P96=0,"",IF(AV96=0,"",(AV96/P96)))</f>
        <v/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 t="str">
        <f>IF(P96=0,"",IF(BE96=0,"",(BE96/P96)))</f>
        <v/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/>
      <c r="BO96" s="118" t="str">
        <f>IF(P96=0,"",IF(BN96=0,"",(BN96/P96)))</f>
        <v/>
      </c>
      <c r="BP96" s="119"/>
      <c r="BQ96" s="120" t="str">
        <f>IFERROR(BP96/BN96,"-")</f>
        <v>-</v>
      </c>
      <c r="BR96" s="121"/>
      <c r="BS96" s="122" t="str">
        <f>IFERROR(BR96/BN96,"-")</f>
        <v>-</v>
      </c>
      <c r="BT96" s="123"/>
      <c r="BU96" s="123"/>
      <c r="BV96" s="123"/>
      <c r="BW96" s="124"/>
      <c r="BX96" s="125" t="str">
        <f>IF(P96=0,"",IF(BW96=0,"",(BW96/P96)))</f>
        <v/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 t="str">
        <f>IF(P96=0,"",IF(CF96=0,"",(CF96/P96)))</f>
        <v/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0</v>
      </c>
      <c r="CP96" s="139">
        <v>0</v>
      </c>
      <c r="CQ96" s="139"/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347" t="s">
        <v>232</v>
      </c>
      <c r="C97" s="347"/>
      <c r="D97" s="347" t="s">
        <v>112</v>
      </c>
      <c r="E97" s="347" t="s">
        <v>112</v>
      </c>
      <c r="F97" s="347" t="s">
        <v>71</v>
      </c>
      <c r="G97" s="88"/>
      <c r="H97" s="88"/>
      <c r="I97" s="88"/>
      <c r="J97" s="330"/>
      <c r="K97" s="79">
        <v>64</v>
      </c>
      <c r="L97" s="79">
        <v>11</v>
      </c>
      <c r="M97" s="79">
        <v>2</v>
      </c>
      <c r="N97" s="89">
        <v>1</v>
      </c>
      <c r="O97" s="90">
        <v>0</v>
      </c>
      <c r="P97" s="91">
        <f>N97+O97</f>
        <v>1</v>
      </c>
      <c r="Q97" s="80">
        <f>IFERROR(P97/M97,"-")</f>
        <v>0.5</v>
      </c>
      <c r="R97" s="79">
        <v>1</v>
      </c>
      <c r="S97" s="79">
        <v>0</v>
      </c>
      <c r="T97" s="80">
        <f>IFERROR(R97/(P97),"-")</f>
        <v>1</v>
      </c>
      <c r="U97" s="336"/>
      <c r="V97" s="82">
        <v>0</v>
      </c>
      <c r="W97" s="80">
        <f>IF(P97=0,"-",V97/P97)</f>
        <v>0</v>
      </c>
      <c r="X97" s="335">
        <v>0</v>
      </c>
      <c r="Y97" s="336">
        <f>IFERROR(X97/P97,"-")</f>
        <v>0</v>
      </c>
      <c r="Z97" s="336" t="str">
        <f>IFERROR(X97/V97,"-")</f>
        <v>-</v>
      </c>
      <c r="AA97" s="33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>
        <f>IF(P97=0,"",IF(BE97=0,"",(BE97/P97)))</f>
        <v>0</v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>
        <f>IF(P97=0,"",IF(BN97=0,"",(BN97/P97)))</f>
        <v>0</v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/>
      <c r="BX97" s="125">
        <f>IF(P97=0,"",IF(BW97=0,"",(BW97/P97)))</f>
        <v>0</v>
      </c>
      <c r="BY97" s="126"/>
      <c r="BZ97" s="127" t="str">
        <f>IFERROR(BY97/BW97,"-")</f>
        <v>-</v>
      </c>
      <c r="CA97" s="128"/>
      <c r="CB97" s="129" t="str">
        <f>IFERROR(CA97/BW97,"-")</f>
        <v>-</v>
      </c>
      <c r="CC97" s="130"/>
      <c r="CD97" s="130"/>
      <c r="CE97" s="130"/>
      <c r="CF97" s="131">
        <v>1</v>
      </c>
      <c r="CG97" s="132">
        <f>IF(P97=0,"",IF(CF97=0,"",(CF97/P97)))</f>
        <v>1</v>
      </c>
      <c r="CH97" s="133"/>
      <c r="CI97" s="134">
        <f>IFERROR(CH97/CF97,"-")</f>
        <v>0</v>
      </c>
      <c r="CJ97" s="135"/>
      <c r="CK97" s="136">
        <f>IFERROR(CJ97/CF97,"-")</f>
        <v>0</v>
      </c>
      <c r="CL97" s="137"/>
      <c r="CM97" s="137"/>
      <c r="CN97" s="137"/>
      <c r="CO97" s="138">
        <v>0</v>
      </c>
      <c r="CP97" s="139">
        <v>0</v>
      </c>
      <c r="CQ97" s="139"/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347" t="s">
        <v>233</v>
      </c>
      <c r="C98" s="347"/>
      <c r="D98" s="347" t="s">
        <v>234</v>
      </c>
      <c r="E98" s="347" t="s">
        <v>235</v>
      </c>
      <c r="F98" s="347" t="s">
        <v>66</v>
      </c>
      <c r="G98" s="88" t="s">
        <v>159</v>
      </c>
      <c r="H98" s="88" t="s">
        <v>206</v>
      </c>
      <c r="I98" s="88" t="s">
        <v>207</v>
      </c>
      <c r="J98" s="330"/>
      <c r="K98" s="79">
        <v>0</v>
      </c>
      <c r="L98" s="79">
        <v>0</v>
      </c>
      <c r="M98" s="79">
        <v>0</v>
      </c>
      <c r="N98" s="89">
        <v>0</v>
      </c>
      <c r="O98" s="90">
        <v>0</v>
      </c>
      <c r="P98" s="91">
        <f>N98+O98</f>
        <v>0</v>
      </c>
      <c r="Q98" s="80" t="str">
        <f>IFERROR(P98/M98,"-")</f>
        <v>-</v>
      </c>
      <c r="R98" s="79">
        <v>0</v>
      </c>
      <c r="S98" s="79">
        <v>0</v>
      </c>
      <c r="T98" s="80" t="str">
        <f>IFERROR(R98/(P98),"-")</f>
        <v>-</v>
      </c>
      <c r="U98" s="336"/>
      <c r="V98" s="82">
        <v>0</v>
      </c>
      <c r="W98" s="80" t="str">
        <f>IF(P98=0,"-",V98/P98)</f>
        <v>-</v>
      </c>
      <c r="X98" s="335">
        <v>0</v>
      </c>
      <c r="Y98" s="336" t="str">
        <f>IFERROR(X98/P98,"-")</f>
        <v>-</v>
      </c>
      <c r="Z98" s="336" t="str">
        <f>IFERROR(X98/V98,"-")</f>
        <v>-</v>
      </c>
      <c r="AA98" s="330"/>
      <c r="AB98" s="83"/>
      <c r="AC98" s="77"/>
      <c r="AD98" s="92"/>
      <c r="AE98" s="93" t="str">
        <f>IF(P98=0,"",IF(AD98=0,"",(AD98/P98)))</f>
        <v/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 t="str">
        <f>IF(P98=0,"",IF(AM98=0,"",(AM98/P98)))</f>
        <v/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 t="str">
        <f>IF(P98=0,"",IF(AV98=0,"",(AV98/P98)))</f>
        <v/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 t="str">
        <f>IF(P98=0,"",IF(BE98=0,"",(BE98/P98)))</f>
        <v/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/>
      <c r="BO98" s="118" t="str">
        <f>IF(P98=0,"",IF(BN98=0,"",(BN98/P98)))</f>
        <v/>
      </c>
      <c r="BP98" s="119"/>
      <c r="BQ98" s="120" t="str">
        <f>IFERROR(BP98/BN98,"-")</f>
        <v>-</v>
      </c>
      <c r="BR98" s="121"/>
      <c r="BS98" s="122" t="str">
        <f>IFERROR(BR98/BN98,"-")</f>
        <v>-</v>
      </c>
      <c r="BT98" s="123"/>
      <c r="BU98" s="123"/>
      <c r="BV98" s="123"/>
      <c r="BW98" s="124"/>
      <c r="BX98" s="125" t="str">
        <f>IF(P98=0,"",IF(BW98=0,"",(BW98/P98)))</f>
        <v/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 t="str">
        <f>IF(P98=0,"",IF(CF98=0,"",(CF98/P98)))</f>
        <v/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236</v>
      </c>
      <c r="C99" s="347"/>
      <c r="D99" s="347" t="s">
        <v>209</v>
      </c>
      <c r="E99" s="347" t="s">
        <v>210</v>
      </c>
      <c r="F99" s="347" t="s">
        <v>211</v>
      </c>
      <c r="G99" s="88"/>
      <c r="H99" s="88" t="s">
        <v>206</v>
      </c>
      <c r="I99" s="88" t="s">
        <v>212</v>
      </c>
      <c r="J99" s="330"/>
      <c r="K99" s="79">
        <v>1</v>
      </c>
      <c r="L99" s="79">
        <v>0</v>
      </c>
      <c r="M99" s="79">
        <v>15</v>
      </c>
      <c r="N99" s="89">
        <v>0</v>
      </c>
      <c r="O99" s="90">
        <v>0</v>
      </c>
      <c r="P99" s="91">
        <f>N99+O99</f>
        <v>0</v>
      </c>
      <c r="Q99" s="80">
        <f>IFERROR(P99/M99,"-")</f>
        <v>0</v>
      </c>
      <c r="R99" s="79">
        <v>0</v>
      </c>
      <c r="S99" s="79">
        <v>0</v>
      </c>
      <c r="T99" s="80" t="str">
        <f>IFERROR(R99/(P99),"-")</f>
        <v>-</v>
      </c>
      <c r="U99" s="336"/>
      <c r="V99" s="82">
        <v>0</v>
      </c>
      <c r="W99" s="80" t="str">
        <f>IF(P99=0,"-",V99/P99)</f>
        <v>-</v>
      </c>
      <c r="X99" s="335">
        <v>0</v>
      </c>
      <c r="Y99" s="336" t="str">
        <f>IFERROR(X99/P99,"-")</f>
        <v>-</v>
      </c>
      <c r="Z99" s="336" t="str">
        <f>IFERROR(X99/V99,"-")</f>
        <v>-</v>
      </c>
      <c r="AA99" s="330"/>
      <c r="AB99" s="83"/>
      <c r="AC99" s="77"/>
      <c r="AD99" s="92"/>
      <c r="AE99" s="93" t="str">
        <f>IF(P99=0,"",IF(AD99=0,"",(AD99/P99)))</f>
        <v/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 t="str">
        <f>IF(P99=0,"",IF(AM99=0,"",(AM99/P99)))</f>
        <v/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 t="str">
        <f>IF(P99=0,"",IF(AV99=0,"",(AV99/P99)))</f>
        <v/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 t="str">
        <f>IF(P99=0,"",IF(BE99=0,"",(BE99/P99)))</f>
        <v/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 t="str">
        <f>IF(P99=0,"",IF(BN99=0,"",(BN99/P99)))</f>
        <v/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 t="str">
        <f>IF(P99=0,"",IF(BW99=0,"",(BW99/P99)))</f>
        <v/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 t="str">
        <f>IF(P99=0,"",IF(CF99=0,"",(CF99/P99)))</f>
        <v/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347" t="s">
        <v>237</v>
      </c>
      <c r="C100" s="347"/>
      <c r="D100" s="347" t="s">
        <v>238</v>
      </c>
      <c r="E100" s="347" t="s">
        <v>239</v>
      </c>
      <c r="F100" s="347" t="s">
        <v>66</v>
      </c>
      <c r="G100" s="88"/>
      <c r="H100" s="88" t="s">
        <v>206</v>
      </c>
      <c r="I100" s="88" t="s">
        <v>216</v>
      </c>
      <c r="J100" s="330"/>
      <c r="K100" s="79">
        <v>0</v>
      </c>
      <c r="L100" s="79">
        <v>0</v>
      </c>
      <c r="M100" s="79">
        <v>0</v>
      </c>
      <c r="N100" s="89">
        <v>1</v>
      </c>
      <c r="O100" s="90">
        <v>0</v>
      </c>
      <c r="P100" s="91">
        <f>N100+O100</f>
        <v>1</v>
      </c>
      <c r="Q100" s="80" t="str">
        <f>IFERROR(P100/M100,"-")</f>
        <v>-</v>
      </c>
      <c r="R100" s="79">
        <v>0</v>
      </c>
      <c r="S100" s="79">
        <v>0</v>
      </c>
      <c r="T100" s="80">
        <f>IFERROR(R100/(P100),"-")</f>
        <v>0</v>
      </c>
      <c r="U100" s="336"/>
      <c r="V100" s="82">
        <v>0</v>
      </c>
      <c r="W100" s="80">
        <f>IF(P100=0,"-",V100/P100)</f>
        <v>0</v>
      </c>
      <c r="X100" s="335">
        <v>0</v>
      </c>
      <c r="Y100" s="336">
        <f>IFERROR(X100/P100,"-")</f>
        <v>0</v>
      </c>
      <c r="Z100" s="336" t="str">
        <f>IFERROR(X100/V100,"-")</f>
        <v>-</v>
      </c>
      <c r="AA100" s="33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/>
      <c r="BF100" s="111">
        <f>IF(P100=0,"",IF(BE100=0,"",(BE100/P100)))</f>
        <v>0</v>
      </c>
      <c r="BG100" s="110"/>
      <c r="BH100" s="112" t="str">
        <f>IFERROR(BG100/BE100,"-")</f>
        <v>-</v>
      </c>
      <c r="BI100" s="113"/>
      <c r="BJ100" s="114" t="str">
        <f>IFERROR(BI100/BE100,"-")</f>
        <v>-</v>
      </c>
      <c r="BK100" s="115"/>
      <c r="BL100" s="115"/>
      <c r="BM100" s="115"/>
      <c r="BN100" s="117">
        <v>1</v>
      </c>
      <c r="BO100" s="118">
        <f>IF(P100=0,"",IF(BN100=0,"",(BN100/P100)))</f>
        <v>1</v>
      </c>
      <c r="BP100" s="119"/>
      <c r="BQ100" s="120">
        <f>IFERROR(BP100/BN100,"-")</f>
        <v>0</v>
      </c>
      <c r="BR100" s="121"/>
      <c r="BS100" s="122">
        <f>IFERROR(BR100/BN100,"-")</f>
        <v>0</v>
      </c>
      <c r="BT100" s="123"/>
      <c r="BU100" s="123"/>
      <c r="BV100" s="123"/>
      <c r="BW100" s="124"/>
      <c r="BX100" s="125">
        <f>IF(P100=0,"",IF(BW100=0,"",(BW100/P100)))</f>
        <v>0</v>
      </c>
      <c r="BY100" s="126"/>
      <c r="BZ100" s="127" t="str">
        <f>IFERROR(BY100/BW100,"-")</f>
        <v>-</v>
      </c>
      <c r="CA100" s="128"/>
      <c r="CB100" s="129" t="str">
        <f>IFERROR(CA100/BW100,"-")</f>
        <v>-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0</v>
      </c>
      <c r="CP100" s="139">
        <v>0</v>
      </c>
      <c r="CQ100" s="139"/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/>
      <c r="B101" s="347" t="s">
        <v>240</v>
      </c>
      <c r="C101" s="347"/>
      <c r="D101" s="347" t="s">
        <v>225</v>
      </c>
      <c r="E101" s="347" t="s">
        <v>226</v>
      </c>
      <c r="F101" s="347" t="s">
        <v>211</v>
      </c>
      <c r="G101" s="88"/>
      <c r="H101" s="88" t="s">
        <v>206</v>
      </c>
      <c r="I101" s="348" t="s">
        <v>231</v>
      </c>
      <c r="J101" s="330"/>
      <c r="K101" s="79">
        <v>1</v>
      </c>
      <c r="L101" s="79">
        <v>0</v>
      </c>
      <c r="M101" s="79">
        <v>27</v>
      </c>
      <c r="N101" s="89">
        <v>0</v>
      </c>
      <c r="O101" s="90">
        <v>0</v>
      </c>
      <c r="P101" s="91">
        <f>N101+O101</f>
        <v>0</v>
      </c>
      <c r="Q101" s="80">
        <f>IFERROR(P101/M101,"-")</f>
        <v>0</v>
      </c>
      <c r="R101" s="79">
        <v>0</v>
      </c>
      <c r="S101" s="79">
        <v>0</v>
      </c>
      <c r="T101" s="80" t="str">
        <f>IFERROR(R101/(P101),"-")</f>
        <v>-</v>
      </c>
      <c r="U101" s="336"/>
      <c r="V101" s="82">
        <v>0</v>
      </c>
      <c r="W101" s="80" t="str">
        <f>IF(P101=0,"-",V101/P101)</f>
        <v>-</v>
      </c>
      <c r="X101" s="335">
        <v>0</v>
      </c>
      <c r="Y101" s="336" t="str">
        <f>IFERROR(X101/P101,"-")</f>
        <v>-</v>
      </c>
      <c r="Z101" s="336" t="str">
        <f>IFERROR(X101/V101,"-")</f>
        <v>-</v>
      </c>
      <c r="AA101" s="330"/>
      <c r="AB101" s="83"/>
      <c r="AC101" s="77"/>
      <c r="AD101" s="92"/>
      <c r="AE101" s="93" t="str">
        <f>IF(P101=0,"",IF(AD101=0,"",(AD101/P101)))</f>
        <v/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/>
      <c r="AN101" s="99" t="str">
        <f>IF(P101=0,"",IF(AM101=0,"",(AM101/P101)))</f>
        <v/>
      </c>
      <c r="AO101" s="98"/>
      <c r="AP101" s="100" t="str">
        <f>IFERROR(AO101/AM101,"-")</f>
        <v>-</v>
      </c>
      <c r="AQ101" s="101"/>
      <c r="AR101" s="102" t="str">
        <f>IFERROR(AQ101/AM101,"-")</f>
        <v>-</v>
      </c>
      <c r="AS101" s="103"/>
      <c r="AT101" s="103"/>
      <c r="AU101" s="103"/>
      <c r="AV101" s="104"/>
      <c r="AW101" s="105" t="str">
        <f>IF(P101=0,"",IF(AV101=0,"",(AV101/P101)))</f>
        <v/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/>
      <c r="BF101" s="111" t="str">
        <f>IF(P101=0,"",IF(BE101=0,"",(BE101/P101)))</f>
        <v/>
      </c>
      <c r="BG101" s="110"/>
      <c r="BH101" s="112" t="str">
        <f>IFERROR(BG101/BE101,"-")</f>
        <v>-</v>
      </c>
      <c r="BI101" s="113"/>
      <c r="BJ101" s="114" t="str">
        <f>IFERROR(BI101/BE101,"-")</f>
        <v>-</v>
      </c>
      <c r="BK101" s="115"/>
      <c r="BL101" s="115"/>
      <c r="BM101" s="115"/>
      <c r="BN101" s="117"/>
      <c r="BO101" s="118" t="str">
        <f>IF(P101=0,"",IF(BN101=0,"",(BN101/P101)))</f>
        <v/>
      </c>
      <c r="BP101" s="119"/>
      <c r="BQ101" s="120" t="str">
        <f>IFERROR(BP101/BN101,"-")</f>
        <v>-</v>
      </c>
      <c r="BR101" s="121"/>
      <c r="BS101" s="122" t="str">
        <f>IFERROR(BR101/BN101,"-")</f>
        <v>-</v>
      </c>
      <c r="BT101" s="123"/>
      <c r="BU101" s="123"/>
      <c r="BV101" s="123"/>
      <c r="BW101" s="124"/>
      <c r="BX101" s="125" t="str">
        <f>IF(P101=0,"",IF(BW101=0,"",(BW101/P101)))</f>
        <v/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 t="str">
        <f>IF(P101=0,"",IF(CF101=0,"",(CF101/P101)))</f>
        <v/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0</v>
      </c>
      <c r="CP101" s="139">
        <v>0</v>
      </c>
      <c r="CQ101" s="139"/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347" t="s">
        <v>241</v>
      </c>
      <c r="C102" s="347"/>
      <c r="D102" s="347" t="s">
        <v>112</v>
      </c>
      <c r="E102" s="347" t="s">
        <v>112</v>
      </c>
      <c r="F102" s="347" t="s">
        <v>71</v>
      </c>
      <c r="G102" s="88"/>
      <c r="H102" s="88"/>
      <c r="I102" s="88"/>
      <c r="J102" s="330"/>
      <c r="K102" s="79">
        <v>19</v>
      </c>
      <c r="L102" s="79">
        <v>11</v>
      </c>
      <c r="M102" s="79">
        <v>2</v>
      </c>
      <c r="N102" s="89">
        <v>1</v>
      </c>
      <c r="O102" s="90">
        <v>0</v>
      </c>
      <c r="P102" s="91">
        <f>N102+O102</f>
        <v>1</v>
      </c>
      <c r="Q102" s="80">
        <f>IFERROR(P102/M102,"-")</f>
        <v>0.5</v>
      </c>
      <c r="R102" s="79">
        <v>0</v>
      </c>
      <c r="S102" s="79">
        <v>0</v>
      </c>
      <c r="T102" s="80">
        <f>IFERROR(R102/(P102),"-")</f>
        <v>0</v>
      </c>
      <c r="U102" s="336"/>
      <c r="V102" s="82">
        <v>0</v>
      </c>
      <c r="W102" s="80">
        <f>IF(P102=0,"-",V102/P102)</f>
        <v>0</v>
      </c>
      <c r="X102" s="335">
        <v>0</v>
      </c>
      <c r="Y102" s="336">
        <f>IFERROR(X102/P102,"-")</f>
        <v>0</v>
      </c>
      <c r="Z102" s="336" t="str">
        <f>IFERROR(X102/V102,"-")</f>
        <v>-</v>
      </c>
      <c r="AA102" s="330"/>
      <c r="AB102" s="83"/>
      <c r="AC102" s="77"/>
      <c r="AD102" s="92"/>
      <c r="AE102" s="93">
        <f>IF(P102=0,"",IF(AD102=0,"",(AD102/P102)))</f>
        <v>0</v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>
        <f>IF(P102=0,"",IF(AM102=0,"",(AM102/P102)))</f>
        <v>0</v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/>
      <c r="AW102" s="105">
        <f>IF(P102=0,"",IF(AV102=0,"",(AV102/P102)))</f>
        <v>0</v>
      </c>
      <c r="AX102" s="104"/>
      <c r="AY102" s="106" t="str">
        <f>IFERROR(AX102/AV102,"-")</f>
        <v>-</v>
      </c>
      <c r="AZ102" s="107"/>
      <c r="BA102" s="108" t="str">
        <f>IFERROR(AZ102/AV102,"-")</f>
        <v>-</v>
      </c>
      <c r="BB102" s="109"/>
      <c r="BC102" s="109"/>
      <c r="BD102" s="109"/>
      <c r="BE102" s="110">
        <v>1</v>
      </c>
      <c r="BF102" s="111">
        <f>IF(P102=0,"",IF(BE102=0,"",(BE102/P102)))</f>
        <v>1</v>
      </c>
      <c r="BG102" s="110"/>
      <c r="BH102" s="112">
        <f>IFERROR(BG102/BE102,"-")</f>
        <v>0</v>
      </c>
      <c r="BI102" s="113"/>
      <c r="BJ102" s="114">
        <f>IFERROR(BI102/BE102,"-")</f>
        <v>0</v>
      </c>
      <c r="BK102" s="115"/>
      <c r="BL102" s="115"/>
      <c r="BM102" s="115"/>
      <c r="BN102" s="117"/>
      <c r="BO102" s="118">
        <f>IF(P102=0,"",IF(BN102=0,"",(BN102/P102)))</f>
        <v>0</v>
      </c>
      <c r="BP102" s="119"/>
      <c r="BQ102" s="120" t="str">
        <f>IFERROR(BP102/BN102,"-")</f>
        <v>-</v>
      </c>
      <c r="BR102" s="121"/>
      <c r="BS102" s="122" t="str">
        <f>IFERROR(BR102/BN102,"-")</f>
        <v>-</v>
      </c>
      <c r="BT102" s="123"/>
      <c r="BU102" s="123"/>
      <c r="BV102" s="123"/>
      <c r="BW102" s="124"/>
      <c r="BX102" s="125">
        <f>IF(P102=0,"",IF(BW102=0,"",(BW102/P102)))</f>
        <v>0</v>
      </c>
      <c r="BY102" s="126"/>
      <c r="BZ102" s="127" t="str">
        <f>IFERROR(BY102/BW102,"-")</f>
        <v>-</v>
      </c>
      <c r="CA102" s="128"/>
      <c r="CB102" s="129" t="str">
        <f>IFERROR(CA102/BW102,"-")</f>
        <v>-</v>
      </c>
      <c r="CC102" s="130"/>
      <c r="CD102" s="130"/>
      <c r="CE102" s="130"/>
      <c r="CF102" s="131"/>
      <c r="CG102" s="132">
        <f>IF(P102=0,"",IF(CF102=0,"",(CF102/P102)))</f>
        <v>0</v>
      </c>
      <c r="CH102" s="133"/>
      <c r="CI102" s="134" t="str">
        <f>IFERROR(CH102/CF102,"-")</f>
        <v>-</v>
      </c>
      <c r="CJ102" s="135"/>
      <c r="CK102" s="136" t="str">
        <f>IFERROR(CJ102/CF102,"-")</f>
        <v>-</v>
      </c>
      <c r="CL102" s="137"/>
      <c r="CM102" s="137"/>
      <c r="CN102" s="137"/>
      <c r="CO102" s="138">
        <v>0</v>
      </c>
      <c r="CP102" s="139">
        <v>0</v>
      </c>
      <c r="CQ102" s="139"/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78">
        <f>AB103</f>
        <v>0</v>
      </c>
      <c r="B103" s="347" t="s">
        <v>242</v>
      </c>
      <c r="C103" s="347"/>
      <c r="D103" s="347" t="s">
        <v>243</v>
      </c>
      <c r="E103" s="347" t="s">
        <v>244</v>
      </c>
      <c r="F103" s="347" t="s">
        <v>66</v>
      </c>
      <c r="G103" s="88" t="s">
        <v>67</v>
      </c>
      <c r="H103" s="88" t="s">
        <v>245</v>
      </c>
      <c r="I103" s="349" t="s">
        <v>173</v>
      </c>
      <c r="J103" s="330">
        <v>150000</v>
      </c>
      <c r="K103" s="79">
        <v>0</v>
      </c>
      <c r="L103" s="79">
        <v>0</v>
      </c>
      <c r="M103" s="79">
        <v>0</v>
      </c>
      <c r="N103" s="89">
        <v>1</v>
      </c>
      <c r="O103" s="90">
        <v>0</v>
      </c>
      <c r="P103" s="91">
        <f>N103+O103</f>
        <v>1</v>
      </c>
      <c r="Q103" s="80" t="str">
        <f>IFERROR(P103/M103,"-")</f>
        <v>-</v>
      </c>
      <c r="R103" s="79">
        <v>0</v>
      </c>
      <c r="S103" s="79">
        <v>0</v>
      </c>
      <c r="T103" s="80">
        <f>IFERROR(R103/(P103),"-")</f>
        <v>0</v>
      </c>
      <c r="U103" s="336">
        <f>IFERROR(J103/SUM(N103:O104),"-")</f>
        <v>75000</v>
      </c>
      <c r="V103" s="82">
        <v>0</v>
      </c>
      <c r="W103" s="80">
        <f>IF(P103=0,"-",V103/P103)</f>
        <v>0</v>
      </c>
      <c r="X103" s="335">
        <v>0</v>
      </c>
      <c r="Y103" s="336">
        <f>IFERROR(X103/P103,"-")</f>
        <v>0</v>
      </c>
      <c r="Z103" s="336" t="str">
        <f>IFERROR(X103/V103,"-")</f>
        <v>-</v>
      </c>
      <c r="AA103" s="330">
        <f>SUM(X103:X104)-SUM(J103:J104)</f>
        <v>-150000</v>
      </c>
      <c r="AB103" s="83">
        <f>SUM(X103:X104)/SUM(J103:J104)</f>
        <v>0</v>
      </c>
      <c r="AC103" s="77"/>
      <c r="AD103" s="92"/>
      <c r="AE103" s="93">
        <f>IF(P103=0,"",IF(AD103=0,"",(AD103/P103)))</f>
        <v>0</v>
      </c>
      <c r="AF103" s="92"/>
      <c r="AG103" s="94" t="str">
        <f>IFERROR(AF103/AD103,"-")</f>
        <v>-</v>
      </c>
      <c r="AH103" s="95"/>
      <c r="AI103" s="96" t="str">
        <f>IFERROR(AH103/AD103,"-")</f>
        <v>-</v>
      </c>
      <c r="AJ103" s="97"/>
      <c r="AK103" s="97"/>
      <c r="AL103" s="97"/>
      <c r="AM103" s="98"/>
      <c r="AN103" s="99">
        <f>IF(P103=0,"",IF(AM103=0,"",(AM103/P103)))</f>
        <v>0</v>
      </c>
      <c r="AO103" s="98"/>
      <c r="AP103" s="100" t="str">
        <f>IFERROR(AO103/AM103,"-")</f>
        <v>-</v>
      </c>
      <c r="AQ103" s="101"/>
      <c r="AR103" s="102" t="str">
        <f>IFERROR(AQ103/AM103,"-")</f>
        <v>-</v>
      </c>
      <c r="AS103" s="103"/>
      <c r="AT103" s="103"/>
      <c r="AU103" s="103"/>
      <c r="AV103" s="104"/>
      <c r="AW103" s="105">
        <f>IF(P103=0,"",IF(AV103=0,"",(AV103/P103)))</f>
        <v>0</v>
      </c>
      <c r="AX103" s="104"/>
      <c r="AY103" s="106" t="str">
        <f>IFERROR(AX103/AV103,"-")</f>
        <v>-</v>
      </c>
      <c r="AZ103" s="107"/>
      <c r="BA103" s="108" t="str">
        <f>IFERROR(AZ103/AV103,"-")</f>
        <v>-</v>
      </c>
      <c r="BB103" s="109"/>
      <c r="BC103" s="109"/>
      <c r="BD103" s="109"/>
      <c r="BE103" s="110"/>
      <c r="BF103" s="111">
        <f>IF(P103=0,"",IF(BE103=0,"",(BE103/P103)))</f>
        <v>0</v>
      </c>
      <c r="BG103" s="110"/>
      <c r="BH103" s="112" t="str">
        <f>IFERROR(BG103/BE103,"-")</f>
        <v>-</v>
      </c>
      <c r="BI103" s="113"/>
      <c r="BJ103" s="114" t="str">
        <f>IFERROR(BI103/BE103,"-")</f>
        <v>-</v>
      </c>
      <c r="BK103" s="115"/>
      <c r="BL103" s="115"/>
      <c r="BM103" s="115"/>
      <c r="BN103" s="117"/>
      <c r="BO103" s="118">
        <f>IF(P103=0,"",IF(BN103=0,"",(BN103/P103)))</f>
        <v>0</v>
      </c>
      <c r="BP103" s="119"/>
      <c r="BQ103" s="120" t="str">
        <f>IFERROR(BP103/BN103,"-")</f>
        <v>-</v>
      </c>
      <c r="BR103" s="121"/>
      <c r="BS103" s="122" t="str">
        <f>IFERROR(BR103/BN103,"-")</f>
        <v>-</v>
      </c>
      <c r="BT103" s="123"/>
      <c r="BU103" s="123"/>
      <c r="BV103" s="123"/>
      <c r="BW103" s="124">
        <v>1</v>
      </c>
      <c r="BX103" s="125">
        <f>IF(P103=0,"",IF(BW103=0,"",(BW103/P103)))</f>
        <v>1</v>
      </c>
      <c r="BY103" s="126"/>
      <c r="BZ103" s="127">
        <f>IFERROR(BY103/BW103,"-")</f>
        <v>0</v>
      </c>
      <c r="CA103" s="128"/>
      <c r="CB103" s="129">
        <f>IFERROR(CA103/BW103,"-")</f>
        <v>0</v>
      </c>
      <c r="CC103" s="130"/>
      <c r="CD103" s="130"/>
      <c r="CE103" s="130"/>
      <c r="CF103" s="131"/>
      <c r="CG103" s="132">
        <f>IF(P103=0,"",IF(CF103=0,"",(CF103/P103)))</f>
        <v>0</v>
      </c>
      <c r="CH103" s="133"/>
      <c r="CI103" s="134" t="str">
        <f>IFERROR(CH103/CF103,"-")</f>
        <v>-</v>
      </c>
      <c r="CJ103" s="135"/>
      <c r="CK103" s="136" t="str">
        <f>IFERROR(CJ103/CF103,"-")</f>
        <v>-</v>
      </c>
      <c r="CL103" s="137"/>
      <c r="CM103" s="137"/>
      <c r="CN103" s="137"/>
      <c r="CO103" s="138">
        <v>0</v>
      </c>
      <c r="CP103" s="139">
        <v>0</v>
      </c>
      <c r="CQ103" s="139"/>
      <c r="CR103" s="139"/>
      <c r="CS103" s="140" t="str">
        <f>IF(AND(CQ103=0,CR103=0),"",IF(AND(CQ103&lt;=100000,CR103&lt;=100000),"",IF(CQ103/CP103&gt;0.7,"男高",IF(CR103/CP103&gt;0.7,"女高",""))))</f>
        <v/>
      </c>
    </row>
    <row r="104" spans="1:98">
      <c r="A104" s="78"/>
      <c r="B104" s="347" t="s">
        <v>246</v>
      </c>
      <c r="C104" s="347"/>
      <c r="D104" s="347" t="s">
        <v>243</v>
      </c>
      <c r="E104" s="347" t="s">
        <v>244</v>
      </c>
      <c r="F104" s="347" t="s">
        <v>71</v>
      </c>
      <c r="G104" s="88"/>
      <c r="H104" s="88"/>
      <c r="I104" s="88"/>
      <c r="J104" s="330"/>
      <c r="K104" s="79">
        <v>16</v>
      </c>
      <c r="L104" s="79">
        <v>14</v>
      </c>
      <c r="M104" s="79">
        <v>18</v>
      </c>
      <c r="N104" s="89">
        <v>1</v>
      </c>
      <c r="O104" s="90">
        <v>0</v>
      </c>
      <c r="P104" s="91">
        <f>N104+O104</f>
        <v>1</v>
      </c>
      <c r="Q104" s="80">
        <f>IFERROR(P104/M104,"-")</f>
        <v>0.055555555555556</v>
      </c>
      <c r="R104" s="79">
        <v>1</v>
      </c>
      <c r="S104" s="79">
        <v>0</v>
      </c>
      <c r="T104" s="80">
        <f>IFERROR(R104/(P104),"-")</f>
        <v>1</v>
      </c>
      <c r="U104" s="336"/>
      <c r="V104" s="82">
        <v>0</v>
      </c>
      <c r="W104" s="80">
        <f>IF(P104=0,"-",V104/P104)</f>
        <v>0</v>
      </c>
      <c r="X104" s="335">
        <v>0</v>
      </c>
      <c r="Y104" s="336">
        <f>IFERROR(X104/P104,"-")</f>
        <v>0</v>
      </c>
      <c r="Z104" s="336" t="str">
        <f>IFERROR(X104/V104,"-")</f>
        <v>-</v>
      </c>
      <c r="AA104" s="330"/>
      <c r="AB104" s="83"/>
      <c r="AC104" s="77"/>
      <c r="AD104" s="92"/>
      <c r="AE104" s="93">
        <f>IF(P104=0,"",IF(AD104=0,"",(AD104/P104)))</f>
        <v>0</v>
      </c>
      <c r="AF104" s="92"/>
      <c r="AG104" s="94" t="str">
        <f>IFERROR(AF104/AD104,"-")</f>
        <v>-</v>
      </c>
      <c r="AH104" s="95"/>
      <c r="AI104" s="96" t="str">
        <f>IFERROR(AH104/AD104,"-")</f>
        <v>-</v>
      </c>
      <c r="AJ104" s="97"/>
      <c r="AK104" s="97"/>
      <c r="AL104" s="97"/>
      <c r="AM104" s="98"/>
      <c r="AN104" s="99">
        <f>IF(P104=0,"",IF(AM104=0,"",(AM104/P104)))</f>
        <v>0</v>
      </c>
      <c r="AO104" s="98"/>
      <c r="AP104" s="100" t="str">
        <f>IFERROR(AO104/AM104,"-")</f>
        <v>-</v>
      </c>
      <c r="AQ104" s="101"/>
      <c r="AR104" s="102" t="str">
        <f>IFERROR(AQ104/AM104,"-")</f>
        <v>-</v>
      </c>
      <c r="AS104" s="103"/>
      <c r="AT104" s="103"/>
      <c r="AU104" s="103"/>
      <c r="AV104" s="104"/>
      <c r="AW104" s="105">
        <f>IF(P104=0,"",IF(AV104=0,"",(AV104/P104)))</f>
        <v>0</v>
      </c>
      <c r="AX104" s="104"/>
      <c r="AY104" s="106" t="str">
        <f>IFERROR(AX104/AV104,"-")</f>
        <v>-</v>
      </c>
      <c r="AZ104" s="107"/>
      <c r="BA104" s="108" t="str">
        <f>IFERROR(AZ104/AV104,"-")</f>
        <v>-</v>
      </c>
      <c r="BB104" s="109"/>
      <c r="BC104" s="109"/>
      <c r="BD104" s="109"/>
      <c r="BE104" s="110"/>
      <c r="BF104" s="111">
        <f>IF(P104=0,"",IF(BE104=0,"",(BE104/P104)))</f>
        <v>0</v>
      </c>
      <c r="BG104" s="110"/>
      <c r="BH104" s="112" t="str">
        <f>IFERROR(BG104/BE104,"-")</f>
        <v>-</v>
      </c>
      <c r="BI104" s="113"/>
      <c r="BJ104" s="114" t="str">
        <f>IFERROR(BI104/BE104,"-")</f>
        <v>-</v>
      </c>
      <c r="BK104" s="115"/>
      <c r="BL104" s="115"/>
      <c r="BM104" s="115"/>
      <c r="BN104" s="117"/>
      <c r="BO104" s="118">
        <f>IF(P104=0,"",IF(BN104=0,"",(BN104/P104)))</f>
        <v>0</v>
      </c>
      <c r="BP104" s="119"/>
      <c r="BQ104" s="120" t="str">
        <f>IFERROR(BP104/BN104,"-")</f>
        <v>-</v>
      </c>
      <c r="BR104" s="121"/>
      <c r="BS104" s="122" t="str">
        <f>IFERROR(BR104/BN104,"-")</f>
        <v>-</v>
      </c>
      <c r="BT104" s="123"/>
      <c r="BU104" s="123"/>
      <c r="BV104" s="123"/>
      <c r="BW104" s="124"/>
      <c r="BX104" s="125">
        <f>IF(P104=0,"",IF(BW104=0,"",(BW104/P104)))</f>
        <v>0</v>
      </c>
      <c r="BY104" s="126"/>
      <c r="BZ104" s="127" t="str">
        <f>IFERROR(BY104/BW104,"-")</f>
        <v>-</v>
      </c>
      <c r="CA104" s="128"/>
      <c r="CB104" s="129" t="str">
        <f>IFERROR(CA104/BW104,"-")</f>
        <v>-</v>
      </c>
      <c r="CC104" s="130"/>
      <c r="CD104" s="130"/>
      <c r="CE104" s="130"/>
      <c r="CF104" s="131">
        <v>1</v>
      </c>
      <c r="CG104" s="132">
        <f>IF(P104=0,"",IF(CF104=0,"",(CF104/P104)))</f>
        <v>1</v>
      </c>
      <c r="CH104" s="133"/>
      <c r="CI104" s="134">
        <f>IFERROR(CH104/CF104,"-")</f>
        <v>0</v>
      </c>
      <c r="CJ104" s="135"/>
      <c r="CK104" s="136">
        <f>IFERROR(CJ104/CF104,"-")</f>
        <v>0</v>
      </c>
      <c r="CL104" s="137"/>
      <c r="CM104" s="137"/>
      <c r="CN104" s="137"/>
      <c r="CO104" s="138">
        <v>0</v>
      </c>
      <c r="CP104" s="139">
        <v>0</v>
      </c>
      <c r="CQ104" s="139"/>
      <c r="CR104" s="139"/>
      <c r="CS104" s="140" t="str">
        <f>IF(AND(CQ104=0,CR104=0),"",IF(AND(CQ104&lt;=100000,CR104&lt;=100000),"",IF(CQ104/CP104&gt;0.7,"男高",IF(CR104/CP104&gt;0.7,"女高",""))))</f>
        <v/>
      </c>
    </row>
    <row r="105" spans="1:98">
      <c r="A105" s="30"/>
      <c r="B105" s="85"/>
      <c r="C105" s="86"/>
      <c r="D105" s="86"/>
      <c r="E105" s="86"/>
      <c r="F105" s="87"/>
      <c r="G105" s="88"/>
      <c r="H105" s="88"/>
      <c r="I105" s="88"/>
      <c r="J105" s="331"/>
      <c r="K105" s="34"/>
      <c r="L105" s="34"/>
      <c r="M105" s="31"/>
      <c r="N105" s="23"/>
      <c r="O105" s="23"/>
      <c r="P105" s="23"/>
      <c r="Q105" s="32"/>
      <c r="R105" s="32"/>
      <c r="S105" s="23"/>
      <c r="T105" s="32"/>
      <c r="U105" s="337"/>
      <c r="V105" s="25"/>
      <c r="W105" s="25"/>
      <c r="X105" s="337"/>
      <c r="Y105" s="337"/>
      <c r="Z105" s="337"/>
      <c r="AA105" s="337"/>
      <c r="AB105" s="33"/>
      <c r="AC105" s="57"/>
      <c r="AD105" s="61"/>
      <c r="AE105" s="62"/>
      <c r="AF105" s="61"/>
      <c r="AG105" s="65"/>
      <c r="AH105" s="66"/>
      <c r="AI105" s="67"/>
      <c r="AJ105" s="68"/>
      <c r="AK105" s="68"/>
      <c r="AL105" s="68"/>
      <c r="AM105" s="61"/>
      <c r="AN105" s="62"/>
      <c r="AO105" s="61"/>
      <c r="AP105" s="65"/>
      <c r="AQ105" s="66"/>
      <c r="AR105" s="67"/>
      <c r="AS105" s="68"/>
      <c r="AT105" s="68"/>
      <c r="AU105" s="68"/>
      <c r="AV105" s="61"/>
      <c r="AW105" s="62"/>
      <c r="AX105" s="61"/>
      <c r="AY105" s="65"/>
      <c r="AZ105" s="66"/>
      <c r="BA105" s="67"/>
      <c r="BB105" s="68"/>
      <c r="BC105" s="68"/>
      <c r="BD105" s="68"/>
      <c r="BE105" s="61"/>
      <c r="BF105" s="62"/>
      <c r="BG105" s="61"/>
      <c r="BH105" s="65"/>
      <c r="BI105" s="66"/>
      <c r="BJ105" s="67"/>
      <c r="BK105" s="68"/>
      <c r="BL105" s="68"/>
      <c r="BM105" s="68"/>
      <c r="BN105" s="63"/>
      <c r="BO105" s="64"/>
      <c r="BP105" s="61"/>
      <c r="BQ105" s="65"/>
      <c r="BR105" s="66"/>
      <c r="BS105" s="67"/>
      <c r="BT105" s="68"/>
      <c r="BU105" s="68"/>
      <c r="BV105" s="68"/>
      <c r="BW105" s="63"/>
      <c r="BX105" s="64"/>
      <c r="BY105" s="61"/>
      <c r="BZ105" s="65"/>
      <c r="CA105" s="66"/>
      <c r="CB105" s="67"/>
      <c r="CC105" s="68"/>
      <c r="CD105" s="68"/>
      <c r="CE105" s="68"/>
      <c r="CF105" s="63"/>
      <c r="CG105" s="64"/>
      <c r="CH105" s="61"/>
      <c r="CI105" s="65"/>
      <c r="CJ105" s="66"/>
      <c r="CK105" s="67"/>
      <c r="CL105" s="68"/>
      <c r="CM105" s="68"/>
      <c r="CN105" s="68"/>
      <c r="CO105" s="69"/>
      <c r="CP105" s="66"/>
      <c r="CQ105" s="66"/>
      <c r="CR105" s="66"/>
      <c r="CS105" s="70"/>
    </row>
    <row r="106" spans="1:98">
      <c r="A106" s="30"/>
      <c r="B106" s="37"/>
      <c r="C106" s="21"/>
      <c r="D106" s="21"/>
      <c r="E106" s="21"/>
      <c r="F106" s="22"/>
      <c r="G106" s="36"/>
      <c r="H106" s="36"/>
      <c r="I106" s="73"/>
      <c r="J106" s="332"/>
      <c r="K106" s="34"/>
      <c r="L106" s="34"/>
      <c r="M106" s="31"/>
      <c r="N106" s="23"/>
      <c r="O106" s="23"/>
      <c r="P106" s="23"/>
      <c r="Q106" s="32"/>
      <c r="R106" s="32"/>
      <c r="S106" s="23"/>
      <c r="T106" s="32"/>
      <c r="U106" s="337"/>
      <c r="V106" s="25"/>
      <c r="W106" s="25"/>
      <c r="X106" s="337"/>
      <c r="Y106" s="337"/>
      <c r="Z106" s="337"/>
      <c r="AA106" s="337"/>
      <c r="AB106" s="33"/>
      <c r="AC106" s="59"/>
      <c r="AD106" s="61"/>
      <c r="AE106" s="62"/>
      <c r="AF106" s="61"/>
      <c r="AG106" s="65"/>
      <c r="AH106" s="66"/>
      <c r="AI106" s="67"/>
      <c r="AJ106" s="68"/>
      <c r="AK106" s="68"/>
      <c r="AL106" s="68"/>
      <c r="AM106" s="61"/>
      <c r="AN106" s="62"/>
      <c r="AO106" s="61"/>
      <c r="AP106" s="65"/>
      <c r="AQ106" s="66"/>
      <c r="AR106" s="67"/>
      <c r="AS106" s="68"/>
      <c r="AT106" s="68"/>
      <c r="AU106" s="68"/>
      <c r="AV106" s="61"/>
      <c r="AW106" s="62"/>
      <c r="AX106" s="61"/>
      <c r="AY106" s="65"/>
      <c r="AZ106" s="66"/>
      <c r="BA106" s="67"/>
      <c r="BB106" s="68"/>
      <c r="BC106" s="68"/>
      <c r="BD106" s="68"/>
      <c r="BE106" s="61"/>
      <c r="BF106" s="62"/>
      <c r="BG106" s="61"/>
      <c r="BH106" s="65"/>
      <c r="BI106" s="66"/>
      <c r="BJ106" s="67"/>
      <c r="BK106" s="68"/>
      <c r="BL106" s="68"/>
      <c r="BM106" s="68"/>
      <c r="BN106" s="63"/>
      <c r="BO106" s="64"/>
      <c r="BP106" s="61"/>
      <c r="BQ106" s="65"/>
      <c r="BR106" s="66"/>
      <c r="BS106" s="67"/>
      <c r="BT106" s="68"/>
      <c r="BU106" s="68"/>
      <c r="BV106" s="68"/>
      <c r="BW106" s="63"/>
      <c r="BX106" s="64"/>
      <c r="BY106" s="61"/>
      <c r="BZ106" s="65"/>
      <c r="CA106" s="66"/>
      <c r="CB106" s="67"/>
      <c r="CC106" s="68"/>
      <c r="CD106" s="68"/>
      <c r="CE106" s="68"/>
      <c r="CF106" s="63"/>
      <c r="CG106" s="64"/>
      <c r="CH106" s="61"/>
      <c r="CI106" s="65"/>
      <c r="CJ106" s="66"/>
      <c r="CK106" s="67"/>
      <c r="CL106" s="68"/>
      <c r="CM106" s="68"/>
      <c r="CN106" s="68"/>
      <c r="CO106" s="69"/>
      <c r="CP106" s="66"/>
      <c r="CQ106" s="66"/>
      <c r="CR106" s="66"/>
      <c r="CS106" s="70"/>
    </row>
    <row r="107" spans="1:98">
      <c r="A107" s="19">
        <f>AB107</f>
        <v>0.13207547169811</v>
      </c>
      <c r="B107" s="39"/>
      <c r="C107" s="39"/>
      <c r="D107" s="39"/>
      <c r="E107" s="39"/>
      <c r="F107" s="39"/>
      <c r="G107" s="40" t="s">
        <v>247</v>
      </c>
      <c r="H107" s="40"/>
      <c r="I107" s="40"/>
      <c r="J107" s="333">
        <f>SUM(J6:J106)</f>
        <v>1696000</v>
      </c>
      <c r="K107" s="41">
        <f>SUM(K6:K106)</f>
        <v>490</v>
      </c>
      <c r="L107" s="41">
        <f>SUM(L6:L106)</f>
        <v>190</v>
      </c>
      <c r="M107" s="41">
        <f>SUM(M6:M106)</f>
        <v>470</v>
      </c>
      <c r="N107" s="41">
        <f>SUM(N6:N106)</f>
        <v>81</v>
      </c>
      <c r="O107" s="41">
        <f>SUM(O6:O106)</f>
        <v>0</v>
      </c>
      <c r="P107" s="41">
        <f>SUM(P6:P106)</f>
        <v>81</v>
      </c>
      <c r="Q107" s="42">
        <f>IFERROR(P107/M107,"-")</f>
        <v>0.17234042553191</v>
      </c>
      <c r="R107" s="76">
        <f>SUM(R6:R106)</f>
        <v>15</v>
      </c>
      <c r="S107" s="76">
        <f>SUM(S6:S106)</f>
        <v>9</v>
      </c>
      <c r="T107" s="42">
        <f>IFERROR(R107/P107,"-")</f>
        <v>0.18518518518519</v>
      </c>
      <c r="U107" s="338">
        <f>IFERROR(J107/P107,"-")</f>
        <v>20938.271604938</v>
      </c>
      <c r="V107" s="44">
        <f>SUM(V6:V106)</f>
        <v>6</v>
      </c>
      <c r="W107" s="42">
        <f>IFERROR(V107/P107,"-")</f>
        <v>0.074074074074074</v>
      </c>
      <c r="X107" s="333">
        <f>SUM(X6:X106)</f>
        <v>224000</v>
      </c>
      <c r="Y107" s="333">
        <f>IFERROR(X107/P107,"-")</f>
        <v>2765.4320987654</v>
      </c>
      <c r="Z107" s="333">
        <f>IFERROR(X107/V107,"-")</f>
        <v>37333.333333333</v>
      </c>
      <c r="AA107" s="333">
        <f>X107-J107</f>
        <v>-1472000</v>
      </c>
      <c r="AB107" s="45">
        <f>X107/J107</f>
        <v>0.13207547169811</v>
      </c>
      <c r="AC107" s="58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5"/>
    <mergeCell ref="J6:J25"/>
    <mergeCell ref="U6:U25"/>
    <mergeCell ref="AA6:AA25"/>
    <mergeCell ref="AB6:AB25"/>
    <mergeCell ref="A26:A36"/>
    <mergeCell ref="J26:J36"/>
    <mergeCell ref="U26:U36"/>
    <mergeCell ref="AA26:AA36"/>
    <mergeCell ref="AB26:AB36"/>
    <mergeCell ref="A37:A80"/>
    <mergeCell ref="J37:J80"/>
    <mergeCell ref="U37:U80"/>
    <mergeCell ref="AA37:AA80"/>
    <mergeCell ref="AB37:AB80"/>
    <mergeCell ref="A81:A83"/>
    <mergeCell ref="J81:J83"/>
    <mergeCell ref="U81:U83"/>
    <mergeCell ref="AA81:AA83"/>
    <mergeCell ref="AB81:AB83"/>
    <mergeCell ref="A84:A86"/>
    <mergeCell ref="J84:J86"/>
    <mergeCell ref="U84:U86"/>
    <mergeCell ref="AA84:AA86"/>
    <mergeCell ref="AB84:AB86"/>
    <mergeCell ref="A87:A102"/>
    <mergeCell ref="J87:J102"/>
    <mergeCell ref="U87:U102"/>
    <mergeCell ref="AA87:AA102"/>
    <mergeCell ref="AB87:AB102"/>
    <mergeCell ref="A103:A104"/>
    <mergeCell ref="J103:J104"/>
    <mergeCell ref="U103:U104"/>
    <mergeCell ref="AA103:AA104"/>
    <mergeCell ref="AB103:AB10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248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2.265</v>
      </c>
      <c r="B6" s="347" t="s">
        <v>249</v>
      </c>
      <c r="C6" s="347" t="s">
        <v>250</v>
      </c>
      <c r="D6" s="347" t="s">
        <v>251</v>
      </c>
      <c r="E6" s="347" t="s">
        <v>252</v>
      </c>
      <c r="F6" s="347" t="s">
        <v>78</v>
      </c>
      <c r="G6" s="88" t="s">
        <v>253</v>
      </c>
      <c r="H6" s="88" t="s">
        <v>254</v>
      </c>
      <c r="I6" s="88" t="s">
        <v>149</v>
      </c>
      <c r="J6" s="330">
        <v>200000</v>
      </c>
      <c r="K6" s="79">
        <v>50</v>
      </c>
      <c r="L6" s="79">
        <v>0</v>
      </c>
      <c r="M6" s="79">
        <v>161</v>
      </c>
      <c r="N6" s="89">
        <v>17</v>
      </c>
      <c r="O6" s="90">
        <v>0</v>
      </c>
      <c r="P6" s="91">
        <f>N6+O6</f>
        <v>17</v>
      </c>
      <c r="Q6" s="80">
        <f>IFERROR(P6/M6,"-")</f>
        <v>0.1055900621118</v>
      </c>
      <c r="R6" s="79">
        <v>1</v>
      </c>
      <c r="S6" s="79">
        <v>6</v>
      </c>
      <c r="T6" s="80">
        <f>IFERROR(R6/(P6),"-")</f>
        <v>0.058823529411765</v>
      </c>
      <c r="U6" s="336">
        <f>IFERROR(J6/SUM(N6:O7),"-")</f>
        <v>7142.8571428571</v>
      </c>
      <c r="V6" s="82">
        <v>2</v>
      </c>
      <c r="W6" s="80">
        <f>IF(P6=0,"-",V6/P6)</f>
        <v>0.11764705882353</v>
      </c>
      <c r="X6" s="335">
        <v>18000</v>
      </c>
      <c r="Y6" s="336">
        <f>IFERROR(X6/P6,"-")</f>
        <v>1058.8235294118</v>
      </c>
      <c r="Z6" s="336">
        <f>IFERROR(X6/V6,"-")</f>
        <v>9000</v>
      </c>
      <c r="AA6" s="330">
        <f>SUM(X6:X7)-SUM(J6:J7)</f>
        <v>253000</v>
      </c>
      <c r="AB6" s="83">
        <f>SUM(X6:X7)/SUM(J6:J7)</f>
        <v>2.265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11</v>
      </c>
      <c r="BO6" s="118">
        <f>IF(P6=0,"",IF(BN6=0,"",(BN6/P6)))</f>
        <v>0.64705882352941</v>
      </c>
      <c r="BP6" s="119">
        <v>1</v>
      </c>
      <c r="BQ6" s="120">
        <f>IFERROR(BP6/BN6,"-")</f>
        <v>0.090909090909091</v>
      </c>
      <c r="BR6" s="121">
        <v>6000</v>
      </c>
      <c r="BS6" s="122">
        <f>IFERROR(BR6/BN6,"-")</f>
        <v>545.45454545455</v>
      </c>
      <c r="BT6" s="123"/>
      <c r="BU6" s="123">
        <v>1</v>
      </c>
      <c r="BV6" s="123"/>
      <c r="BW6" s="124">
        <v>4</v>
      </c>
      <c r="BX6" s="125">
        <f>IF(P6=0,"",IF(BW6=0,"",(BW6/P6)))</f>
        <v>0.23529411764706</v>
      </c>
      <c r="BY6" s="126">
        <v>1</v>
      </c>
      <c r="BZ6" s="127">
        <f>IFERROR(BY6/BW6,"-")</f>
        <v>0.25</v>
      </c>
      <c r="CA6" s="128">
        <v>12000</v>
      </c>
      <c r="CB6" s="129">
        <f>IFERROR(CA6/BW6,"-")</f>
        <v>3000</v>
      </c>
      <c r="CC6" s="130"/>
      <c r="CD6" s="130"/>
      <c r="CE6" s="130">
        <v>1</v>
      </c>
      <c r="CF6" s="131">
        <v>2</v>
      </c>
      <c r="CG6" s="132">
        <f>IF(P6=0,"",IF(CF6=0,"",(CF6/P6)))</f>
        <v>0.11764705882353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18000</v>
      </c>
      <c r="CQ6" s="139">
        <v>12000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255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123</v>
      </c>
      <c r="L7" s="79">
        <v>74</v>
      </c>
      <c r="M7" s="79">
        <v>22</v>
      </c>
      <c r="N7" s="89">
        <v>11</v>
      </c>
      <c r="O7" s="90">
        <v>0</v>
      </c>
      <c r="P7" s="91">
        <f>N7+O7</f>
        <v>11</v>
      </c>
      <c r="Q7" s="80">
        <f>IFERROR(P7/M7,"-")</f>
        <v>0.5</v>
      </c>
      <c r="R7" s="79">
        <v>6</v>
      </c>
      <c r="S7" s="79">
        <v>1</v>
      </c>
      <c r="T7" s="80">
        <f>IFERROR(R7/(P7),"-")</f>
        <v>0.54545454545455</v>
      </c>
      <c r="U7" s="336"/>
      <c r="V7" s="82">
        <v>4</v>
      </c>
      <c r="W7" s="80">
        <f>IF(P7=0,"-",V7/P7)</f>
        <v>0.36363636363636</v>
      </c>
      <c r="X7" s="335">
        <v>435000</v>
      </c>
      <c r="Y7" s="336">
        <f>IFERROR(X7/P7,"-")</f>
        <v>39545.454545455</v>
      </c>
      <c r="Z7" s="336">
        <f>IFERROR(X7/V7,"-")</f>
        <v>108750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0.090909090909091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0.45454545454545</v>
      </c>
      <c r="BP7" s="119">
        <v>2</v>
      </c>
      <c r="BQ7" s="120">
        <f>IFERROR(BP7/BN7,"-")</f>
        <v>0.4</v>
      </c>
      <c r="BR7" s="121">
        <v>423000</v>
      </c>
      <c r="BS7" s="122">
        <f>IFERROR(BR7/BN7,"-")</f>
        <v>84600</v>
      </c>
      <c r="BT7" s="123"/>
      <c r="BU7" s="123"/>
      <c r="BV7" s="123">
        <v>2</v>
      </c>
      <c r="BW7" s="124">
        <v>3</v>
      </c>
      <c r="BX7" s="125">
        <f>IF(P7=0,"",IF(BW7=0,"",(BW7/P7)))</f>
        <v>0.27272727272727</v>
      </c>
      <c r="BY7" s="126">
        <v>1</v>
      </c>
      <c r="BZ7" s="127">
        <f>IFERROR(BY7/BW7,"-")</f>
        <v>0.33333333333333</v>
      </c>
      <c r="CA7" s="128">
        <v>5000</v>
      </c>
      <c r="CB7" s="129">
        <f>IFERROR(CA7/BW7,"-")</f>
        <v>1666.6666666667</v>
      </c>
      <c r="CC7" s="130">
        <v>1</v>
      </c>
      <c r="CD7" s="130"/>
      <c r="CE7" s="130"/>
      <c r="CF7" s="131">
        <v>2</v>
      </c>
      <c r="CG7" s="132">
        <f>IF(P7=0,"",IF(CF7=0,"",(CF7/P7)))</f>
        <v>0.18181818181818</v>
      </c>
      <c r="CH7" s="133">
        <v>1</v>
      </c>
      <c r="CI7" s="134">
        <f>IFERROR(CH7/CF7,"-")</f>
        <v>0.5</v>
      </c>
      <c r="CJ7" s="135">
        <v>7000</v>
      </c>
      <c r="CK7" s="136">
        <f>IFERROR(CJ7/CF7,"-")</f>
        <v>3500</v>
      </c>
      <c r="CL7" s="137"/>
      <c r="CM7" s="137">
        <v>1</v>
      </c>
      <c r="CN7" s="137"/>
      <c r="CO7" s="138">
        <v>4</v>
      </c>
      <c r="CP7" s="139">
        <v>435000</v>
      </c>
      <c r="CQ7" s="139">
        <v>285000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0.1047619047619</v>
      </c>
      <c r="B8" s="347" t="s">
        <v>256</v>
      </c>
      <c r="C8" s="347" t="s">
        <v>257</v>
      </c>
      <c r="D8" s="347" t="s">
        <v>258</v>
      </c>
      <c r="E8" s="347"/>
      <c r="F8" s="347" t="s">
        <v>88</v>
      </c>
      <c r="G8" s="88" t="s">
        <v>259</v>
      </c>
      <c r="H8" s="88" t="s">
        <v>260</v>
      </c>
      <c r="I8" s="88" t="s">
        <v>216</v>
      </c>
      <c r="J8" s="330">
        <v>105000</v>
      </c>
      <c r="K8" s="79">
        <v>37</v>
      </c>
      <c r="L8" s="79">
        <v>0</v>
      </c>
      <c r="M8" s="79">
        <v>0</v>
      </c>
      <c r="N8" s="89">
        <v>16</v>
      </c>
      <c r="O8" s="90">
        <v>0</v>
      </c>
      <c r="P8" s="91">
        <f>N8+O8</f>
        <v>16</v>
      </c>
      <c r="Q8" s="80" t="str">
        <f>IFERROR(P8/M8,"-")</f>
        <v>-</v>
      </c>
      <c r="R8" s="79">
        <v>7</v>
      </c>
      <c r="S8" s="79">
        <v>6</v>
      </c>
      <c r="T8" s="80">
        <f>IFERROR(R8/(P8),"-")</f>
        <v>0.4375</v>
      </c>
      <c r="U8" s="336">
        <f>IFERROR(J8/SUM(N8:O9),"-")</f>
        <v>3387.0967741935</v>
      </c>
      <c r="V8" s="82">
        <v>3</v>
      </c>
      <c r="W8" s="80">
        <f>IF(P8=0,"-",V8/P8)</f>
        <v>0.1875</v>
      </c>
      <c r="X8" s="335">
        <v>11000</v>
      </c>
      <c r="Y8" s="336">
        <f>IFERROR(X8/P8,"-")</f>
        <v>687.5</v>
      </c>
      <c r="Z8" s="336">
        <f>IFERROR(X8/V8,"-")</f>
        <v>3666.6666666667</v>
      </c>
      <c r="AA8" s="330">
        <f>SUM(X8:X9)-SUM(J8:J9)</f>
        <v>-94000</v>
      </c>
      <c r="AB8" s="83">
        <f>SUM(X8:X9)/SUM(J8:J9)</f>
        <v>0.1047619047619</v>
      </c>
      <c r="AC8" s="77"/>
      <c r="AD8" s="92">
        <v>1</v>
      </c>
      <c r="AE8" s="93">
        <f>IF(P8=0,"",IF(AD8=0,"",(AD8/P8)))</f>
        <v>0.0625</v>
      </c>
      <c r="AF8" s="92">
        <v>1</v>
      </c>
      <c r="AG8" s="94">
        <f>IFERROR(AF8/AD8,"-")</f>
        <v>1</v>
      </c>
      <c r="AH8" s="95">
        <v>3000</v>
      </c>
      <c r="AI8" s="96">
        <f>IFERROR(AH8/AD8,"-")</f>
        <v>3000</v>
      </c>
      <c r="AJ8" s="97">
        <v>1</v>
      </c>
      <c r="AK8" s="97"/>
      <c r="AL8" s="97"/>
      <c r="AM8" s="98">
        <v>3</v>
      </c>
      <c r="AN8" s="99">
        <f>IF(P8=0,"",IF(AM8=0,"",(AM8/P8)))</f>
        <v>0.1875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0.1875</v>
      </c>
      <c r="AX8" s="104">
        <v>2</v>
      </c>
      <c r="AY8" s="106">
        <f>IFERROR(AX8/AV8,"-")</f>
        <v>0.66666666666667</v>
      </c>
      <c r="AZ8" s="107">
        <v>11500</v>
      </c>
      <c r="BA8" s="108">
        <f>IFERROR(AZ8/AV8,"-")</f>
        <v>3833.3333333333</v>
      </c>
      <c r="BB8" s="109"/>
      <c r="BC8" s="109">
        <v>2</v>
      </c>
      <c r="BD8" s="109"/>
      <c r="BE8" s="110">
        <v>1</v>
      </c>
      <c r="BF8" s="111">
        <f>IF(P8=0,"",IF(BE8=0,"",(BE8/P8)))</f>
        <v>0.0625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0.3125</v>
      </c>
      <c r="BP8" s="119">
        <v>1</v>
      </c>
      <c r="BQ8" s="120">
        <f>IFERROR(BP8/BN8,"-")</f>
        <v>0.2</v>
      </c>
      <c r="BR8" s="121">
        <v>3000</v>
      </c>
      <c r="BS8" s="122">
        <f>IFERROR(BR8/BN8,"-")</f>
        <v>600</v>
      </c>
      <c r="BT8" s="123">
        <v>1</v>
      </c>
      <c r="BU8" s="123"/>
      <c r="BV8" s="123"/>
      <c r="BW8" s="124">
        <v>3</v>
      </c>
      <c r="BX8" s="125">
        <f>IF(P8=0,"",IF(BW8=0,"",(BW8/P8)))</f>
        <v>0.1875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261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81</v>
      </c>
      <c r="L9" s="79">
        <v>49</v>
      </c>
      <c r="M9" s="79">
        <v>18</v>
      </c>
      <c r="N9" s="89">
        <v>15</v>
      </c>
      <c r="O9" s="90">
        <v>0</v>
      </c>
      <c r="P9" s="91">
        <f>N9+O9</f>
        <v>15</v>
      </c>
      <c r="Q9" s="80">
        <f>IFERROR(P9/M9,"-")</f>
        <v>0.83333333333333</v>
      </c>
      <c r="R9" s="79">
        <v>8</v>
      </c>
      <c r="S9" s="79">
        <v>1</v>
      </c>
      <c r="T9" s="80">
        <f>IFERROR(R9/(P9),"-")</f>
        <v>0.53333333333333</v>
      </c>
      <c r="U9" s="336"/>
      <c r="V9" s="82">
        <v>1</v>
      </c>
      <c r="W9" s="80">
        <f>IF(P9=0,"-",V9/P9)</f>
        <v>0.066666666666667</v>
      </c>
      <c r="X9" s="335">
        <v>0</v>
      </c>
      <c r="Y9" s="336">
        <f>IFERROR(X9/P9,"-")</f>
        <v>0</v>
      </c>
      <c r="Z9" s="336">
        <f>IFERROR(X9/V9,"-")</f>
        <v>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0.2</v>
      </c>
      <c r="AO9" s="98">
        <v>1</v>
      </c>
      <c r="AP9" s="100">
        <f>IFERROR(AO9/AM9,"-")</f>
        <v>0.33333333333333</v>
      </c>
      <c r="AQ9" s="101">
        <v>9000</v>
      </c>
      <c r="AR9" s="102">
        <f>IFERROR(AQ9/AM9,"-")</f>
        <v>3000</v>
      </c>
      <c r="AS9" s="103"/>
      <c r="AT9" s="103"/>
      <c r="AU9" s="103">
        <v>1</v>
      </c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0.13333333333333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0.26666666666667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0.066666666666667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0</v>
      </c>
      <c r="CQ9" s="139">
        <v>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1.5213114754098</v>
      </c>
      <c r="B12" s="39"/>
      <c r="C12" s="39"/>
      <c r="D12" s="39"/>
      <c r="E12" s="39"/>
      <c r="F12" s="39"/>
      <c r="G12" s="40" t="s">
        <v>262</v>
      </c>
      <c r="H12" s="40"/>
      <c r="I12" s="40"/>
      <c r="J12" s="333">
        <f>SUM(J6:J11)</f>
        <v>305000</v>
      </c>
      <c r="K12" s="41">
        <f>SUM(K6:K11)</f>
        <v>291</v>
      </c>
      <c r="L12" s="41">
        <f>SUM(L6:L11)</f>
        <v>123</v>
      </c>
      <c r="M12" s="41">
        <f>SUM(M6:M11)</f>
        <v>201</v>
      </c>
      <c r="N12" s="41">
        <f>SUM(N6:N11)</f>
        <v>59</v>
      </c>
      <c r="O12" s="41">
        <f>SUM(O6:O11)</f>
        <v>0</v>
      </c>
      <c r="P12" s="41">
        <f>SUM(P6:P11)</f>
        <v>59</v>
      </c>
      <c r="Q12" s="42">
        <f>IFERROR(P12/M12,"-")</f>
        <v>0.29353233830846</v>
      </c>
      <c r="R12" s="76">
        <f>SUM(R6:R11)</f>
        <v>22</v>
      </c>
      <c r="S12" s="76">
        <f>SUM(S6:S11)</f>
        <v>14</v>
      </c>
      <c r="T12" s="42">
        <f>IFERROR(R12/P12,"-")</f>
        <v>0.3728813559322</v>
      </c>
      <c r="U12" s="338">
        <f>IFERROR(J12/P12,"-")</f>
        <v>5169.4915254237</v>
      </c>
      <c r="V12" s="44">
        <f>SUM(V6:V11)</f>
        <v>10</v>
      </c>
      <c r="W12" s="42">
        <f>IFERROR(V12/P12,"-")</f>
        <v>0.16949152542373</v>
      </c>
      <c r="X12" s="333">
        <f>SUM(X6:X11)</f>
        <v>464000</v>
      </c>
      <c r="Y12" s="333">
        <f>IFERROR(X12/P12,"-")</f>
        <v>7864.406779661</v>
      </c>
      <c r="Z12" s="333">
        <f>IFERROR(X12/V12,"-")</f>
        <v>46400</v>
      </c>
      <c r="AA12" s="333">
        <f>X12-J12</f>
        <v>159000</v>
      </c>
      <c r="AB12" s="45">
        <f>X12/J12</f>
        <v>1.5213114754098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264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265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267</v>
      </c>
      <c r="C6" s="347"/>
      <c r="D6" s="347" t="s">
        <v>83</v>
      </c>
      <c r="E6" s="175" t="s">
        <v>268</v>
      </c>
      <c r="F6" s="175" t="s">
        <v>269</v>
      </c>
      <c r="G6" s="340">
        <v>0</v>
      </c>
      <c r="H6" s="340">
        <v>1500</v>
      </c>
      <c r="I6" s="176">
        <v>0</v>
      </c>
      <c r="J6" s="176">
        <v>0</v>
      </c>
      <c r="K6" s="176">
        <v>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270</v>
      </c>
      <c r="C7" s="347"/>
      <c r="D7" s="347" t="s">
        <v>83</v>
      </c>
      <c r="E7" s="175" t="s">
        <v>271</v>
      </c>
      <c r="F7" s="175" t="s">
        <v>269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264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274</v>
      </c>
      <c r="C6" s="347" t="s">
        <v>275</v>
      </c>
      <c r="D6" s="347" t="s">
        <v>78</v>
      </c>
      <c r="E6" s="175" t="s">
        <v>276</v>
      </c>
      <c r="F6" s="175" t="s">
        <v>269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0.59764163837373</v>
      </c>
      <c r="B7" s="347" t="s">
        <v>277</v>
      </c>
      <c r="C7" s="347" t="s">
        <v>275</v>
      </c>
      <c r="D7" s="347" t="s">
        <v>78</v>
      </c>
      <c r="E7" s="175" t="s">
        <v>278</v>
      </c>
      <c r="F7" s="175" t="s">
        <v>269</v>
      </c>
      <c r="G7" s="340">
        <v>3080274</v>
      </c>
      <c r="H7" s="176">
        <v>2911</v>
      </c>
      <c r="I7" s="176">
        <v>0</v>
      </c>
      <c r="J7" s="176">
        <v>95754</v>
      </c>
      <c r="K7" s="177">
        <v>953</v>
      </c>
      <c r="L7" s="179">
        <f>IFERROR(K7/J7,"-")</f>
        <v>0.0099525868371034</v>
      </c>
      <c r="M7" s="176">
        <v>226</v>
      </c>
      <c r="N7" s="176">
        <v>234</v>
      </c>
      <c r="O7" s="179">
        <f>IFERROR(M7/(K7),"-")</f>
        <v>0.23714585519412</v>
      </c>
      <c r="P7" s="180">
        <f>IFERROR(G7/SUM(K7:K7),"-")</f>
        <v>3232.1867785939</v>
      </c>
      <c r="Q7" s="181">
        <v>98</v>
      </c>
      <c r="R7" s="179">
        <f>IF(K7=0,"-",Q7/K7)</f>
        <v>0.10283315844701</v>
      </c>
      <c r="S7" s="345">
        <v>1840900</v>
      </c>
      <c r="T7" s="346">
        <f>IFERROR(S7/K7,"-")</f>
        <v>1931.6894018888</v>
      </c>
      <c r="U7" s="346">
        <f>IFERROR(S7/Q7,"-")</f>
        <v>18784.693877551</v>
      </c>
      <c r="V7" s="340">
        <f>SUM(S7:S7)-SUM(G7:G7)</f>
        <v>-1239374</v>
      </c>
      <c r="W7" s="183">
        <f>SUM(S7:S7)/SUM(G7:G7)</f>
        <v>0.59764163837373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</v>
      </c>
      <c r="AI7" s="191">
        <f>IF(K7=0,"",IF(AH7=0,"",(AH7/K7)))</f>
        <v>0.0010493179433368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</v>
      </c>
      <c r="AR7" s="197">
        <f>IF(K7=0,"",IF(AQ7=0,"",(AQ7/K7)))</f>
        <v>0.0020986358866737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23</v>
      </c>
      <c r="BA7" s="203">
        <f>IF(K7=0,"",IF(AZ7=0,"",(AZ7/K7)))</f>
        <v>0.024134312696747</v>
      </c>
      <c r="BB7" s="202">
        <v>4</v>
      </c>
      <c r="BC7" s="204">
        <f>IFERROR(BB7/AZ7,"-")</f>
        <v>0.17391304347826</v>
      </c>
      <c r="BD7" s="205">
        <v>94000</v>
      </c>
      <c r="BE7" s="206">
        <f>IFERROR(BD7/AZ7,"-")</f>
        <v>4086.9565217391</v>
      </c>
      <c r="BF7" s="207">
        <v>1</v>
      </c>
      <c r="BG7" s="207"/>
      <c r="BH7" s="207">
        <v>3</v>
      </c>
      <c r="BI7" s="208">
        <v>509</v>
      </c>
      <c r="BJ7" s="209">
        <f>IF(K7=0,"",IF(BI7=0,"",(BI7/K7)))</f>
        <v>0.53410283315845</v>
      </c>
      <c r="BK7" s="210">
        <v>43</v>
      </c>
      <c r="BL7" s="211">
        <f>IFERROR(BK7/BI7,"-")</f>
        <v>0.084479371316306</v>
      </c>
      <c r="BM7" s="212">
        <v>569000</v>
      </c>
      <c r="BN7" s="213">
        <f>IFERROR(BM7/BI7,"-")</f>
        <v>1117.8781925344</v>
      </c>
      <c r="BO7" s="214">
        <v>21</v>
      </c>
      <c r="BP7" s="214">
        <v>8</v>
      </c>
      <c r="BQ7" s="214">
        <v>14</v>
      </c>
      <c r="BR7" s="215">
        <v>330</v>
      </c>
      <c r="BS7" s="216">
        <f>IF(K7=0,"",IF(BR7=0,"",(BR7/K7)))</f>
        <v>0.34627492130115</v>
      </c>
      <c r="BT7" s="217">
        <v>41</v>
      </c>
      <c r="BU7" s="218">
        <f>IFERROR(BT7/BR7,"-")</f>
        <v>0.12424242424242</v>
      </c>
      <c r="BV7" s="219">
        <v>1047900</v>
      </c>
      <c r="BW7" s="220">
        <f>IFERROR(BV7/BR7,"-")</f>
        <v>3175.4545454545</v>
      </c>
      <c r="BX7" s="221">
        <v>22</v>
      </c>
      <c r="BY7" s="221">
        <v>4</v>
      </c>
      <c r="BZ7" s="221">
        <v>15</v>
      </c>
      <c r="CA7" s="222">
        <v>88</v>
      </c>
      <c r="CB7" s="223">
        <f>IF(K7=0,"",IF(CA7=0,"",(CA7/K7)))</f>
        <v>0.092339979013641</v>
      </c>
      <c r="CC7" s="224">
        <v>10</v>
      </c>
      <c r="CD7" s="225">
        <f>IFERROR(CC7/CA7,"-")</f>
        <v>0.11363636363636</v>
      </c>
      <c r="CE7" s="226">
        <v>130000</v>
      </c>
      <c r="CF7" s="227">
        <f>IFERROR(CE7/CA7,"-")</f>
        <v>1477.2727272727</v>
      </c>
      <c r="CG7" s="228">
        <v>8</v>
      </c>
      <c r="CH7" s="228">
        <v>1</v>
      </c>
      <c r="CI7" s="228">
        <v>1</v>
      </c>
      <c r="CJ7" s="229">
        <v>98</v>
      </c>
      <c r="CK7" s="230">
        <v>1840900</v>
      </c>
      <c r="CL7" s="230">
        <v>340000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0.4136914910795</v>
      </c>
      <c r="B8" s="347" t="s">
        <v>279</v>
      </c>
      <c r="C8" s="347" t="s">
        <v>275</v>
      </c>
      <c r="D8" s="347" t="s">
        <v>78</v>
      </c>
      <c r="E8" s="175" t="s">
        <v>280</v>
      </c>
      <c r="F8" s="175" t="s">
        <v>269</v>
      </c>
      <c r="G8" s="340">
        <v>1938401</v>
      </c>
      <c r="H8" s="176">
        <v>1573</v>
      </c>
      <c r="I8" s="176">
        <v>0</v>
      </c>
      <c r="J8" s="176">
        <v>39046</v>
      </c>
      <c r="K8" s="177">
        <v>707</v>
      </c>
      <c r="L8" s="179">
        <f>IFERROR(K8/J8,"-")</f>
        <v>0.018106848332736</v>
      </c>
      <c r="M8" s="176">
        <v>87</v>
      </c>
      <c r="N8" s="176">
        <v>231</v>
      </c>
      <c r="O8" s="179">
        <f>IFERROR(M8/(K8),"-")</f>
        <v>0.12305516265912</v>
      </c>
      <c r="P8" s="180">
        <f>IFERROR(G8/SUM(K8:K8),"-")</f>
        <v>2741.7270155587</v>
      </c>
      <c r="Q8" s="181">
        <v>62</v>
      </c>
      <c r="R8" s="179">
        <f>IF(K8=0,"-",Q8/K8)</f>
        <v>0.087694483734088</v>
      </c>
      <c r="S8" s="345">
        <v>801900</v>
      </c>
      <c r="T8" s="346">
        <f>IFERROR(S8/K8,"-")</f>
        <v>1134.2291371994</v>
      </c>
      <c r="U8" s="346">
        <f>IFERROR(S8/Q8,"-")</f>
        <v>12933.870967742</v>
      </c>
      <c r="V8" s="340">
        <f>SUM(S8:S8)-SUM(G8:G8)</f>
        <v>-1136501</v>
      </c>
      <c r="W8" s="183">
        <f>SUM(S8:S8)/SUM(G8:G8)</f>
        <v>0.4136914910795</v>
      </c>
      <c r="Y8" s="184">
        <v>47</v>
      </c>
      <c r="Z8" s="185">
        <f>IF(K8=0,"",IF(Y8=0,"",(Y8/K8)))</f>
        <v>0.066478076379066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115</v>
      </c>
      <c r="AI8" s="191">
        <f>IF(K8=0,"",IF(AH8=0,"",(AH8/K8)))</f>
        <v>0.16265912305516</v>
      </c>
      <c r="AJ8" s="190">
        <v>6</v>
      </c>
      <c r="AK8" s="192">
        <f>IFERROR(AJ8/AH8,"-")</f>
        <v>0.052173913043478</v>
      </c>
      <c r="AL8" s="193">
        <v>19000</v>
      </c>
      <c r="AM8" s="194">
        <f>IFERROR(AL8/AH8,"-")</f>
        <v>165.21739130435</v>
      </c>
      <c r="AN8" s="195">
        <v>5</v>
      </c>
      <c r="AO8" s="195">
        <v>1</v>
      </c>
      <c r="AP8" s="195"/>
      <c r="AQ8" s="196">
        <v>95</v>
      </c>
      <c r="AR8" s="197">
        <f>IF(K8=0,"",IF(AQ8=0,"",(AQ8/K8)))</f>
        <v>0.13437057991513</v>
      </c>
      <c r="AS8" s="196">
        <v>7</v>
      </c>
      <c r="AT8" s="198">
        <f>IFERROR(AS8/AQ8,"-")</f>
        <v>0.073684210526316</v>
      </c>
      <c r="AU8" s="199">
        <v>45000</v>
      </c>
      <c r="AV8" s="200">
        <f>IFERROR(AU8/AQ8,"-")</f>
        <v>473.68421052632</v>
      </c>
      <c r="AW8" s="201">
        <v>4</v>
      </c>
      <c r="AX8" s="201">
        <v>2</v>
      </c>
      <c r="AY8" s="201">
        <v>1</v>
      </c>
      <c r="AZ8" s="202">
        <v>146</v>
      </c>
      <c r="BA8" s="203">
        <f>IF(K8=0,"",IF(AZ8=0,"",(AZ8/K8)))</f>
        <v>0.20650636492221</v>
      </c>
      <c r="BB8" s="202">
        <v>14</v>
      </c>
      <c r="BC8" s="204">
        <f>IFERROR(BB8/AZ8,"-")</f>
        <v>0.095890410958904</v>
      </c>
      <c r="BD8" s="205">
        <v>91900</v>
      </c>
      <c r="BE8" s="206">
        <f>IFERROR(BD8/AZ8,"-")</f>
        <v>629.45205479452</v>
      </c>
      <c r="BF8" s="207">
        <v>10</v>
      </c>
      <c r="BG8" s="207">
        <v>2</v>
      </c>
      <c r="BH8" s="207">
        <v>2</v>
      </c>
      <c r="BI8" s="208">
        <v>203</v>
      </c>
      <c r="BJ8" s="209">
        <f>IF(K8=0,"",IF(BI8=0,"",(BI8/K8)))</f>
        <v>0.28712871287129</v>
      </c>
      <c r="BK8" s="210">
        <v>18</v>
      </c>
      <c r="BL8" s="211">
        <f>IFERROR(BK8/BI8,"-")</f>
        <v>0.088669950738916</v>
      </c>
      <c r="BM8" s="212">
        <v>229000</v>
      </c>
      <c r="BN8" s="213">
        <f>IFERROR(BM8/BI8,"-")</f>
        <v>1128.078817734</v>
      </c>
      <c r="BO8" s="214">
        <v>10</v>
      </c>
      <c r="BP8" s="214">
        <v>2</v>
      </c>
      <c r="BQ8" s="214">
        <v>6</v>
      </c>
      <c r="BR8" s="215">
        <v>74</v>
      </c>
      <c r="BS8" s="216">
        <f>IF(K8=0,"",IF(BR8=0,"",(BR8/K8)))</f>
        <v>0.1046676096181</v>
      </c>
      <c r="BT8" s="217">
        <v>10</v>
      </c>
      <c r="BU8" s="218">
        <f>IFERROR(BT8/BR8,"-")</f>
        <v>0.13513513513514</v>
      </c>
      <c r="BV8" s="219">
        <v>94000</v>
      </c>
      <c r="BW8" s="220">
        <f>IFERROR(BV8/BR8,"-")</f>
        <v>1270.2702702703</v>
      </c>
      <c r="BX8" s="221">
        <v>3</v>
      </c>
      <c r="BY8" s="221">
        <v>4</v>
      </c>
      <c r="BZ8" s="221">
        <v>3</v>
      </c>
      <c r="CA8" s="222">
        <v>27</v>
      </c>
      <c r="CB8" s="223">
        <f>IF(K8=0,"",IF(CA8=0,"",(CA8/K8)))</f>
        <v>0.038189533239038</v>
      </c>
      <c r="CC8" s="224">
        <v>7</v>
      </c>
      <c r="CD8" s="225">
        <f>IFERROR(CC8/CA8,"-")</f>
        <v>0.25925925925926</v>
      </c>
      <c r="CE8" s="226">
        <v>323000</v>
      </c>
      <c r="CF8" s="227">
        <f>IFERROR(CE8/CA8,"-")</f>
        <v>11962.962962963</v>
      </c>
      <c r="CG8" s="228">
        <v>2</v>
      </c>
      <c r="CH8" s="228">
        <v>1</v>
      </c>
      <c r="CI8" s="228">
        <v>4</v>
      </c>
      <c r="CJ8" s="229">
        <v>62</v>
      </c>
      <c r="CK8" s="230">
        <v>801900</v>
      </c>
      <c r="CL8" s="230">
        <v>165000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281</v>
      </c>
      <c r="C9" s="347" t="s">
        <v>275</v>
      </c>
      <c r="D9" s="347" t="s">
        <v>78</v>
      </c>
      <c r="E9" s="175" t="s">
        <v>282</v>
      </c>
      <c r="F9" s="175" t="s">
        <v>269</v>
      </c>
      <c r="G9" s="340">
        <v>0</v>
      </c>
      <c r="H9" s="176">
        <v>0</v>
      </c>
      <c r="I9" s="176">
        <v>0</v>
      </c>
      <c r="J9" s="176">
        <v>1</v>
      </c>
      <c r="K9" s="177">
        <v>0</v>
      </c>
      <c r="L9" s="179">
        <f>IFERROR(K9/J9,"-")</f>
        <v>0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 t="str">
        <f>W10</f>
        <v>0</v>
      </c>
      <c r="B10" s="347" t="s">
        <v>283</v>
      </c>
      <c r="C10" s="347" t="s">
        <v>275</v>
      </c>
      <c r="D10" s="347" t="s">
        <v>78</v>
      </c>
      <c r="E10" s="175" t="s">
        <v>284</v>
      </c>
      <c r="F10" s="175" t="s">
        <v>269</v>
      </c>
      <c r="G10" s="340">
        <v>0</v>
      </c>
      <c r="H10" s="176">
        <v>0</v>
      </c>
      <c r="I10" s="176">
        <v>0</v>
      </c>
      <c r="J10" s="176">
        <v>1</v>
      </c>
      <c r="K10" s="177">
        <v>0</v>
      </c>
      <c r="L10" s="179">
        <f>IFERROR(K10/J10,"-")</f>
        <v>0</v>
      </c>
      <c r="M10" s="176">
        <v>0</v>
      </c>
      <c r="N10" s="176">
        <v>0</v>
      </c>
      <c r="O10" s="179" t="str">
        <f>IFERROR(M10/(K10),"-")</f>
        <v>-</v>
      </c>
      <c r="P10" s="180" t="str">
        <f>IFERROR(G10/SUM(K10:K10),"-")</f>
        <v>-</v>
      </c>
      <c r="Q10" s="181">
        <v>0</v>
      </c>
      <c r="R10" s="179" t="str">
        <f>IF(K10=0,"-",Q10/K10)</f>
        <v>-</v>
      </c>
      <c r="S10" s="345"/>
      <c r="T10" s="346" t="str">
        <f>IFERROR(S10/K10,"-")</f>
        <v>-</v>
      </c>
      <c r="U10" s="346" t="str">
        <f>IFERROR(S10/Q10,"-")</f>
        <v>-</v>
      </c>
      <c r="V10" s="340">
        <f>SUM(S10:S10)-SUM(G10:G10)</f>
        <v>0</v>
      </c>
      <c r="W10" s="183" t="str">
        <f>SUM(S10:S10)/SUM(G10:G10)</f>
        <v>0</v>
      </c>
      <c r="Y10" s="184"/>
      <c r="Z10" s="185" t="str">
        <f>IF(K10=0,"",IF(Y10=0,"",(Y10/K10)))</f>
        <v/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 t="str">
        <f>IF(K10=0,"",IF(AH10=0,"",(AH10/K10)))</f>
        <v/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 t="str">
        <f>IF(K10=0,"",IF(AQ10=0,"",(AQ10/K10)))</f>
        <v/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/>
      <c r="BA10" s="203" t="str">
        <f>IF(K10=0,"",IF(AZ10=0,"",(AZ10/K10)))</f>
        <v/>
      </c>
      <c r="BB10" s="202"/>
      <c r="BC10" s="204" t="str">
        <f>IFERROR(BB10/AZ10,"-")</f>
        <v>-</v>
      </c>
      <c r="BD10" s="205"/>
      <c r="BE10" s="206" t="str">
        <f>IFERROR(BD10/AZ10,"-")</f>
        <v>-</v>
      </c>
      <c r="BF10" s="207"/>
      <c r="BG10" s="207"/>
      <c r="BH10" s="207"/>
      <c r="BI10" s="208"/>
      <c r="BJ10" s="209" t="str">
        <f>IF(K10=0,"",IF(BI10=0,"",(BI10/K10)))</f>
        <v/>
      </c>
      <c r="BK10" s="210"/>
      <c r="BL10" s="211" t="str">
        <f>IFERROR(BK10/BI10,"-")</f>
        <v>-</v>
      </c>
      <c r="BM10" s="212"/>
      <c r="BN10" s="213" t="str">
        <f>IFERROR(BM10/BI10,"-")</f>
        <v>-</v>
      </c>
      <c r="BO10" s="214"/>
      <c r="BP10" s="214"/>
      <c r="BQ10" s="214"/>
      <c r="BR10" s="215"/>
      <c r="BS10" s="216" t="str">
        <f>IF(K10=0,"",IF(BR10=0,"",(BR10/K10)))</f>
        <v/>
      </c>
      <c r="BT10" s="217"/>
      <c r="BU10" s="218" t="str">
        <f>IFERROR(BT10/BR10,"-")</f>
        <v>-</v>
      </c>
      <c r="BV10" s="219"/>
      <c r="BW10" s="220" t="str">
        <f>IFERROR(BV10/BR10,"-")</f>
        <v>-</v>
      </c>
      <c r="BX10" s="221"/>
      <c r="BY10" s="221"/>
      <c r="BZ10" s="221"/>
      <c r="CA10" s="222"/>
      <c r="CB10" s="223" t="str">
        <f>IF(K10=0,"",IF(CA10=0,"",(CA10/K10)))</f>
        <v/>
      </c>
      <c r="CC10" s="224"/>
      <c r="CD10" s="225" t="str">
        <f>IFERROR(CC10/CA10,"-")</f>
        <v>-</v>
      </c>
      <c r="CE10" s="226"/>
      <c r="CF10" s="227" t="str">
        <f>IFERROR(CE10/CA10,"-")</f>
        <v>-</v>
      </c>
      <c r="CG10" s="228"/>
      <c r="CH10" s="228"/>
      <c r="CI10" s="228"/>
      <c r="CJ10" s="229">
        <v>0</v>
      </c>
      <c r="CK10" s="230"/>
      <c r="CL10" s="230"/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0.39897124425443</v>
      </c>
      <c r="B11" s="347" t="s">
        <v>285</v>
      </c>
      <c r="C11" s="347" t="s">
        <v>275</v>
      </c>
      <c r="D11" s="347" t="s">
        <v>78</v>
      </c>
      <c r="E11" s="175" t="s">
        <v>286</v>
      </c>
      <c r="F11" s="175" t="s">
        <v>269</v>
      </c>
      <c r="G11" s="340">
        <v>959217</v>
      </c>
      <c r="H11" s="176">
        <v>889</v>
      </c>
      <c r="I11" s="176">
        <v>0</v>
      </c>
      <c r="J11" s="176">
        <v>6464</v>
      </c>
      <c r="K11" s="177">
        <v>370</v>
      </c>
      <c r="L11" s="179">
        <f>IFERROR(K11/J11,"-")</f>
        <v>0.057240099009901</v>
      </c>
      <c r="M11" s="176">
        <v>63</v>
      </c>
      <c r="N11" s="176">
        <v>90</v>
      </c>
      <c r="O11" s="179">
        <f>IFERROR(M11/(K11),"-")</f>
        <v>0.17027027027027</v>
      </c>
      <c r="P11" s="180">
        <f>IFERROR(G11/SUM(K11:K11),"-")</f>
        <v>2592.4783783784</v>
      </c>
      <c r="Q11" s="181">
        <v>29</v>
      </c>
      <c r="R11" s="179">
        <f>IF(K11=0,"-",Q11/K11)</f>
        <v>0.078378378378378</v>
      </c>
      <c r="S11" s="345">
        <v>382700</v>
      </c>
      <c r="T11" s="346">
        <f>IFERROR(S11/K11,"-")</f>
        <v>1034.3243243243</v>
      </c>
      <c r="U11" s="346">
        <f>IFERROR(S11/Q11,"-")</f>
        <v>13196.551724138</v>
      </c>
      <c r="V11" s="340">
        <f>SUM(S11:S11)-SUM(G11:G11)</f>
        <v>-576517</v>
      </c>
      <c r="W11" s="183">
        <f>SUM(S11:S11)/SUM(G11:G11)</f>
        <v>0.39897124425443</v>
      </c>
      <c r="Y11" s="184">
        <v>2</v>
      </c>
      <c r="Z11" s="185">
        <f>IF(K11=0,"",IF(Y11=0,"",(Y11/K11)))</f>
        <v>0.0054054054054054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15</v>
      </c>
      <c r="AI11" s="191">
        <f>IF(K11=0,"",IF(AH11=0,"",(AH11/K11)))</f>
        <v>0.040540540540541</v>
      </c>
      <c r="AJ11" s="190">
        <v>1</v>
      </c>
      <c r="AK11" s="192">
        <f>IFERROR(AJ11/AH11,"-")</f>
        <v>0.066666666666667</v>
      </c>
      <c r="AL11" s="193">
        <v>3000</v>
      </c>
      <c r="AM11" s="194">
        <f>IFERROR(AL11/AH11,"-")</f>
        <v>200</v>
      </c>
      <c r="AN11" s="195">
        <v>1</v>
      </c>
      <c r="AO11" s="195"/>
      <c r="AP11" s="195"/>
      <c r="AQ11" s="196">
        <v>4</v>
      </c>
      <c r="AR11" s="197">
        <f>IF(K11=0,"",IF(AQ11=0,"",(AQ11/K11)))</f>
        <v>0.010810810810811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58</v>
      </c>
      <c r="BA11" s="203">
        <f>IF(K11=0,"",IF(AZ11=0,"",(AZ11/K11)))</f>
        <v>0.15675675675676</v>
      </c>
      <c r="BB11" s="202">
        <v>4</v>
      </c>
      <c r="BC11" s="204">
        <f>IFERROR(BB11/AZ11,"-")</f>
        <v>0.068965517241379</v>
      </c>
      <c r="BD11" s="205">
        <v>139800</v>
      </c>
      <c r="BE11" s="206">
        <f>IFERROR(BD11/AZ11,"-")</f>
        <v>2410.3448275862</v>
      </c>
      <c r="BF11" s="207">
        <v>1</v>
      </c>
      <c r="BG11" s="207">
        <v>2</v>
      </c>
      <c r="BH11" s="207">
        <v>1</v>
      </c>
      <c r="BI11" s="208">
        <v>128</v>
      </c>
      <c r="BJ11" s="209">
        <f>IF(K11=0,"",IF(BI11=0,"",(BI11/K11)))</f>
        <v>0.34594594594595</v>
      </c>
      <c r="BK11" s="210">
        <v>9</v>
      </c>
      <c r="BL11" s="211">
        <f>IFERROR(BK11/BI11,"-")</f>
        <v>0.0703125</v>
      </c>
      <c r="BM11" s="212">
        <v>57900</v>
      </c>
      <c r="BN11" s="213">
        <f>IFERROR(BM11/BI11,"-")</f>
        <v>452.34375</v>
      </c>
      <c r="BO11" s="214">
        <v>5</v>
      </c>
      <c r="BP11" s="214">
        <v>1</v>
      </c>
      <c r="BQ11" s="214">
        <v>3</v>
      </c>
      <c r="BR11" s="215">
        <v>130</v>
      </c>
      <c r="BS11" s="216">
        <f>IF(K11=0,"",IF(BR11=0,"",(BR11/K11)))</f>
        <v>0.35135135135135</v>
      </c>
      <c r="BT11" s="217">
        <v>10</v>
      </c>
      <c r="BU11" s="218">
        <f>IFERROR(BT11/BR11,"-")</f>
        <v>0.076923076923077</v>
      </c>
      <c r="BV11" s="219">
        <v>121000</v>
      </c>
      <c r="BW11" s="220">
        <f>IFERROR(BV11/BR11,"-")</f>
        <v>930.76923076923</v>
      </c>
      <c r="BX11" s="221">
        <v>5</v>
      </c>
      <c r="BY11" s="221">
        <v>2</v>
      </c>
      <c r="BZ11" s="221">
        <v>3</v>
      </c>
      <c r="CA11" s="222">
        <v>33</v>
      </c>
      <c r="CB11" s="223">
        <f>IF(K11=0,"",IF(CA11=0,"",(CA11/K11)))</f>
        <v>0.089189189189189</v>
      </c>
      <c r="CC11" s="224">
        <v>5</v>
      </c>
      <c r="CD11" s="225">
        <f>IFERROR(CC11/CA11,"-")</f>
        <v>0.15151515151515</v>
      </c>
      <c r="CE11" s="226">
        <v>61000</v>
      </c>
      <c r="CF11" s="227">
        <f>IFERROR(CE11/CA11,"-")</f>
        <v>1848.4848484848</v>
      </c>
      <c r="CG11" s="228"/>
      <c r="CH11" s="228">
        <v>3</v>
      </c>
      <c r="CI11" s="228">
        <v>2</v>
      </c>
      <c r="CJ11" s="229">
        <v>29</v>
      </c>
      <c r="CK11" s="230">
        <v>382700</v>
      </c>
      <c r="CL11" s="230">
        <v>124800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1.7470959840537</v>
      </c>
      <c r="B12" s="347" t="s">
        <v>287</v>
      </c>
      <c r="C12" s="347" t="s">
        <v>275</v>
      </c>
      <c r="D12" s="347" t="s">
        <v>78</v>
      </c>
      <c r="E12" s="175" t="s">
        <v>288</v>
      </c>
      <c r="F12" s="175" t="s">
        <v>269</v>
      </c>
      <c r="G12" s="340">
        <v>800185</v>
      </c>
      <c r="H12" s="176">
        <v>953</v>
      </c>
      <c r="I12" s="176">
        <v>0</v>
      </c>
      <c r="J12" s="176">
        <v>39175</v>
      </c>
      <c r="K12" s="177">
        <v>269</v>
      </c>
      <c r="L12" s="179">
        <f>IFERROR(K12/J12,"-")</f>
        <v>0.0068666241225271</v>
      </c>
      <c r="M12" s="176">
        <v>64</v>
      </c>
      <c r="N12" s="176">
        <v>53</v>
      </c>
      <c r="O12" s="179">
        <f>IFERROR(M12/(K12),"-")</f>
        <v>0.23791821561338</v>
      </c>
      <c r="P12" s="180">
        <f>IFERROR(G12/SUM(K12:K12),"-")</f>
        <v>2974.6654275093</v>
      </c>
      <c r="Q12" s="181">
        <v>33</v>
      </c>
      <c r="R12" s="179">
        <f>IF(K12=0,"-",Q12/K12)</f>
        <v>0.12267657992565</v>
      </c>
      <c r="S12" s="345">
        <v>1398000</v>
      </c>
      <c r="T12" s="346">
        <f>IFERROR(S12/K12,"-")</f>
        <v>5197.0260223048</v>
      </c>
      <c r="U12" s="346">
        <f>IFERROR(S12/Q12,"-")</f>
        <v>42363.636363636</v>
      </c>
      <c r="V12" s="340">
        <f>SUM(S12:S12)-SUM(G12:G12)</f>
        <v>597815</v>
      </c>
      <c r="W12" s="183">
        <f>SUM(S12:S12)/SUM(G12:G12)</f>
        <v>1.7470959840537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>
        <v>1</v>
      </c>
      <c r="AR12" s="197">
        <f>IF(K12=0,"",IF(AQ12=0,"",(AQ12/K12)))</f>
        <v>0.0037174721189591</v>
      </c>
      <c r="AS12" s="196"/>
      <c r="AT12" s="198">
        <f>IFERROR(AS12/AQ12,"-")</f>
        <v>0</v>
      </c>
      <c r="AU12" s="199"/>
      <c r="AV12" s="200">
        <f>IFERROR(AU12/AQ12,"-")</f>
        <v>0</v>
      </c>
      <c r="AW12" s="201"/>
      <c r="AX12" s="201"/>
      <c r="AY12" s="201"/>
      <c r="AZ12" s="202">
        <v>13</v>
      </c>
      <c r="BA12" s="203">
        <f>IF(K12=0,"",IF(AZ12=0,"",(AZ12/K12)))</f>
        <v>0.048327137546468</v>
      </c>
      <c r="BB12" s="202"/>
      <c r="BC12" s="204">
        <f>IFERROR(BB12/AZ12,"-")</f>
        <v>0</v>
      </c>
      <c r="BD12" s="205"/>
      <c r="BE12" s="206">
        <f>IFERROR(BD12/AZ12,"-")</f>
        <v>0</v>
      </c>
      <c r="BF12" s="207"/>
      <c r="BG12" s="207"/>
      <c r="BH12" s="207"/>
      <c r="BI12" s="208">
        <v>146</v>
      </c>
      <c r="BJ12" s="209">
        <f>IF(K12=0,"",IF(BI12=0,"",(BI12/K12)))</f>
        <v>0.54275092936803</v>
      </c>
      <c r="BK12" s="210">
        <v>17</v>
      </c>
      <c r="BL12" s="211">
        <f>IFERROR(BK12/BI12,"-")</f>
        <v>0.11643835616438</v>
      </c>
      <c r="BM12" s="212">
        <v>583000</v>
      </c>
      <c r="BN12" s="213">
        <f>IFERROR(BM12/BI12,"-")</f>
        <v>3993.1506849315</v>
      </c>
      <c r="BO12" s="214">
        <v>7</v>
      </c>
      <c r="BP12" s="214">
        <v>4</v>
      </c>
      <c r="BQ12" s="214">
        <v>6</v>
      </c>
      <c r="BR12" s="215">
        <v>87</v>
      </c>
      <c r="BS12" s="216">
        <f>IF(K12=0,"",IF(BR12=0,"",(BR12/K12)))</f>
        <v>0.32342007434944</v>
      </c>
      <c r="BT12" s="217">
        <v>14</v>
      </c>
      <c r="BU12" s="218">
        <f>IFERROR(BT12/BR12,"-")</f>
        <v>0.16091954022989</v>
      </c>
      <c r="BV12" s="219">
        <v>572000</v>
      </c>
      <c r="BW12" s="220">
        <f>IFERROR(BV12/BR12,"-")</f>
        <v>6574.7126436782</v>
      </c>
      <c r="BX12" s="221">
        <v>6</v>
      </c>
      <c r="BY12" s="221">
        <v>2</v>
      </c>
      <c r="BZ12" s="221">
        <v>6</v>
      </c>
      <c r="CA12" s="222">
        <v>22</v>
      </c>
      <c r="CB12" s="223">
        <f>IF(K12=0,"",IF(CA12=0,"",(CA12/K12)))</f>
        <v>0.0817843866171</v>
      </c>
      <c r="CC12" s="224">
        <v>2</v>
      </c>
      <c r="CD12" s="225">
        <f>IFERROR(CC12/CA12,"-")</f>
        <v>0.090909090909091</v>
      </c>
      <c r="CE12" s="226">
        <v>243000</v>
      </c>
      <c r="CF12" s="227">
        <f>IFERROR(CE12/CA12,"-")</f>
        <v>11045.454545455</v>
      </c>
      <c r="CG12" s="228">
        <v>1</v>
      </c>
      <c r="CH12" s="228"/>
      <c r="CI12" s="228">
        <v>1</v>
      </c>
      <c r="CJ12" s="229">
        <v>33</v>
      </c>
      <c r="CK12" s="230">
        <v>1398000</v>
      </c>
      <c r="CL12" s="230">
        <v>238000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289</v>
      </c>
      <c r="F15" s="251"/>
      <c r="G15" s="343">
        <f>SUM(G6:G14)</f>
        <v>6778077</v>
      </c>
      <c r="H15" s="250">
        <f>SUM(H6:H14)</f>
        <v>6326</v>
      </c>
      <c r="I15" s="250">
        <f>SUM(I6:I14)</f>
        <v>0</v>
      </c>
      <c r="J15" s="250">
        <f>SUM(J6:J14)</f>
        <v>180441</v>
      </c>
      <c r="K15" s="250">
        <f>SUM(K6:K14)</f>
        <v>2299</v>
      </c>
      <c r="L15" s="252">
        <f>IFERROR(K15/J15,"-")</f>
        <v>0.012741006755671</v>
      </c>
      <c r="M15" s="253">
        <f>SUM(M6:M14)</f>
        <v>440</v>
      </c>
      <c r="N15" s="253">
        <f>SUM(N6:N14)</f>
        <v>608</v>
      </c>
      <c r="O15" s="252">
        <f>IFERROR(M15/K15,"-")</f>
        <v>0.19138755980861</v>
      </c>
      <c r="P15" s="254">
        <f>IFERROR(G15/K15,"-")</f>
        <v>2948.2718573293</v>
      </c>
      <c r="Q15" s="255">
        <f>SUM(Q6:Q14)</f>
        <v>222</v>
      </c>
      <c r="R15" s="252">
        <f>IFERROR(Q15/K15,"-")</f>
        <v>0.096563723357982</v>
      </c>
      <c r="S15" s="343">
        <f>SUM(S6:S14)</f>
        <v>4423500</v>
      </c>
      <c r="T15" s="343">
        <f>IFERROR(S15/K15,"-")</f>
        <v>1924.0974336668</v>
      </c>
      <c r="U15" s="343">
        <f>IFERROR(S15/Q15,"-")</f>
        <v>19925.675675676</v>
      </c>
      <c r="V15" s="343">
        <f>S15-G15</f>
        <v>-2354577</v>
      </c>
      <c r="W15" s="256">
        <f>S15/G15</f>
        <v>0.6526187294715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