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<sst xmlns="http://schemas.openxmlformats.org/spreadsheetml/2006/main" uniqueCount="353">
  <si>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</si>
  <si>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</si>
  <si>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</si>
  <si>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</si>
  <si>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</si>
  <si>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</si>
  <si>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</si>
  <si>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</si>
  <si>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</si>
  <si>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</si>
  <si>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</si>
  <si>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</si>
  <si>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</si>
  <si>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</si>
  <si>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</si>
  <si>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</si>
  <si>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</si>
  <si>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</si>
  <si>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</si>
  <si>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</si>
  <si>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</si>
  <si>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</si>
  <si>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</si>
  <si>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</si>
  <si>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</si>
  <si>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</si>
  <si>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</si>
  <si>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</si>
  <si>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</si>
  <si>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</si>
  <si>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</si>
  <si>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</si>
  <si>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</si>
  <si>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</si>
  <si>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</si>
  <si>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</si>
  <si>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</si>
  <si>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</si>
  <si>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</si>
  <si>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</si>
  <si>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</si>
  <si>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</si>
  <si>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</si>
  <si>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</si>
  <si>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</si>
  <si>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</si>
  <si>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</si>
  <si>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</si>
  <si>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</si>
  <si>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</si>
  <si>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</si>
  <si>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</si>
  <si>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</si>
  <si>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</si>
  <si>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</si>
  <si>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</si>
  <si>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</si>
  <si>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</si>
  <si>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</si>
  <si>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</si>
  <si>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</si>
  <si>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</si>
  <si>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</si>
  <si>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</si>
  <si>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ln_ink863</t>
  </si>
  <si>
    <t>老人ホーム版(LINEver)（--）</t>
  </si>
  <si>
    <t>LINEで出会いリクルート80歳まで応募可</t>
  </si>
  <si>
    <t>line</t>
  </si>
  <si>
    <t>サンスポ関東</t>
  </si>
  <si>
    <t>全5段つかみ15段</t>
  </si>
  <si>
    <t>1～15日</t>
  </si>
  <si>
    <t>ic3819</t>
  </si>
  <si>
    <t>空電</t>
  </si>
  <si>
    <t>ln_ink864</t>
  </si>
  <si>
    <t>半5段つかみ15段</t>
  </si>
  <si>
    <t>ic3820</t>
  </si>
  <si>
    <t>ln_ink865</t>
  </si>
  <si>
    <t>枯れ専女子版（LINEver)（藤井レイラ）</t>
  </si>
  <si>
    <t>日本の出会い系番付第1位に推薦します</t>
  </si>
  <si>
    <t>16～31日</t>
  </si>
  <si>
    <t>ic3821</t>
  </si>
  <si>
    <t>ln_ink866</t>
  </si>
  <si>
    <t>ic3822</t>
  </si>
  <si>
    <t>ln_ink867</t>
  </si>
  <si>
    <t>催促メッセージ版(LINEver)（藤井レイラ）</t>
  </si>
  <si>
    <t>男性争奪戦勃発</t>
  </si>
  <si>
    <t>サンスポ関西</t>
  </si>
  <si>
    <t>ic3823</t>
  </si>
  <si>
    <t>ln_ink868</t>
  </si>
  <si>
    <t>ic3824</t>
  </si>
  <si>
    <t>ln_ink869</t>
  </si>
  <si>
    <t>デリヘル版3(LINEver)（晶エリー）</t>
  </si>
  <si>
    <t>LINEで出会いリクルート70歳まで応募可</t>
  </si>
  <si>
    <t>ic3825</t>
  </si>
  <si>
    <t>ln_ink870</t>
  </si>
  <si>
    <t>ic3826</t>
  </si>
  <si>
    <t>ln_ink871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</si>
  <si>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</si>
  <si>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</si>
  <si>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</si>
  <si>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</si>
  <si>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5/1～</t>
  </si>
  <si>
    <t>ic3827</t>
  </si>
  <si>
    <t>新書籍版2（晶エリー）</t>
  </si>
  <si>
    <t>70歳までの出会いお手伝い</t>
  </si>
  <si>
    <t>lp07</t>
  </si>
  <si>
    <t>ln_ink872</t>
  </si>
  <si>
    <t>QRお股版(LINEver)（高宮菜々子）</t>
  </si>
  <si>
    <t>50歳からのパートナー探し（性生活を充実させたいのは女性も同じ）</t>
  </si>
  <si>
    <t>ln_ink873</t>
  </si>
  <si>
    <t>ln_ink874</t>
  </si>
  <si>
    <t>デリヘル版3(LINEver)（高宮菜々子）</t>
  </si>
  <si>
    <t>ic3828</t>
  </si>
  <si>
    <t>(空電共通)</t>
  </si>
  <si>
    <t>ln_ink875</t>
  </si>
  <si>
    <t>いろいろな疑問版(LINEver)（藤井レイラ）</t>
  </si>
  <si>
    <t>登録すればわかります</t>
  </si>
  <si>
    <t>スポニチ関東</t>
  </si>
  <si>
    <t>半2段つかみ20段保証</t>
  </si>
  <si>
    <t>20段保証</t>
  </si>
  <si>
    <t>ic3829</t>
  </si>
  <si>
    <t>デリヘル版3（高宮菜々子）</t>
  </si>
  <si>
    <t>ln_ink876</t>
  </si>
  <si>
    <t>女優大版１(LINEver)（藤井レイラ）</t>
  </si>
  <si>
    <t>出会い探しは</t>
  </si>
  <si>
    <t>ln_ink877</t>
  </si>
  <si>
    <t>電話orライン２(LINEver)（高宮菜々子）</t>
  </si>
  <si>
    <t>出会いの力を</t>
  </si>
  <si>
    <t>ic3830</t>
  </si>
  <si>
    <t>ic3831</t>
  </si>
  <si>
    <t>求人風（高宮菜々子）</t>
  </si>
  <si>
    <t>「出会い不足解消に〇〇」</t>
  </si>
  <si>
    <t>スポニチ関西</t>
  </si>
  <si>
    <t>ln_ink878</t>
  </si>
  <si>
    <t>再婚&amp;理解者版(LINEver)（高宮菜々子）</t>
  </si>
  <si>
    <t>再婚&amp;理解者(LINEver)</t>
  </si>
  <si>
    <t>ln_ink879</t>
  </si>
  <si>
    <t>看板案内版(LINEver)（晶エリー）</t>
  </si>
  <si>
    <t>美しい熟女との出会いまでここから約3分(LINEver)</t>
  </si>
  <si>
    <t>ln_ink880</t>
  </si>
  <si>
    <t>ic3832</t>
  </si>
  <si>
    <t>ic3833</t>
  </si>
  <si>
    <t>興奮版（高宮菜々子）</t>
  </si>
  <si>
    <t>学生いませんギャルもいません熟女熟女熟女熟女</t>
  </si>
  <si>
    <t>スポーツ報知関東</t>
  </si>
  <si>
    <t>半2段つかみ10段保証</t>
  </si>
  <si>
    <t>10段保証</t>
  </si>
  <si>
    <t>ln_ink881</t>
  </si>
  <si>
    <t>デリヘル版3(LINEver)（藤井レイラ）</t>
  </si>
  <si>
    <t>ln_ink882</t>
  </si>
  <si>
    <t>写メ動画公開版(LINEver)（高宮菜々子）</t>
  </si>
  <si>
    <t>今の時代はLINEで交換が当たり前！！あなたも素人熟女と大人遊びを楽しめる！！</t>
  </si>
  <si>
    <t>ln_ink883</t>
  </si>
  <si>
    <t>再婚&amp;理解者版(LINEver)（晶エリー）</t>
  </si>
  <si>
    <t>ic3834</t>
  </si>
  <si>
    <t>ln_ink884</t>
  </si>
  <si>
    <t>コンシェルジュ版(LINEver)（藤井レイラ）</t>
  </si>
  <si>
    <t>心配ご無用！</t>
  </si>
  <si>
    <t>ニッカン関西</t>
  </si>
  <si>
    <t>1～10日</t>
  </si>
  <si>
    <t>ln_ink885</t>
  </si>
  <si>
    <t>電話orライン１(LINEver)（複数）</t>
  </si>
  <si>
    <t>50歳以上あなたはどちらのタイプ</t>
  </si>
  <si>
    <t>11～20日</t>
  </si>
  <si>
    <t>ic3835</t>
  </si>
  <si>
    <t>21～31日</t>
  </si>
  <si>
    <t>ic3836</t>
  </si>
  <si>
    <t>ln_ink886</t>
  </si>
  <si>
    <t>ニッカン西部</t>
  </si>
  <si>
    <t>ic3837</t>
  </si>
  <si>
    <t>胸の上広告版（藤井レイラ）</t>
  </si>
  <si>
    <t>ln_ink887</t>
  </si>
  <si>
    <t>ic3838</t>
  </si>
  <si>
    <t>ln_ink888</t>
  </si>
  <si>
    <t>タイプ問いかけ版(LINEver)（複数）</t>
  </si>
  <si>
    <t>出会い求める50代以上</t>
  </si>
  <si>
    <t>東スポ</t>
  </si>
  <si>
    <t>半2段つかみ10回</t>
  </si>
  <si>
    <t>1週目・3週目</t>
  </si>
  <si>
    <t>ln_ink889</t>
  </si>
  <si>
    <t>2週目・4週目</t>
  </si>
  <si>
    <t>ic3839</t>
  </si>
  <si>
    <t>ln_ink890</t>
  </si>
  <si>
    <t>中京スポーツ</t>
  </si>
  <si>
    <t>ln_ink891</t>
  </si>
  <si>
    <t>令和最新版(LINEver)（複数）</t>
  </si>
  <si>
    <t>熟女の祭典</t>
  </si>
  <si>
    <t>ic3840</t>
  </si>
  <si>
    <t>ln_ink892</t>
  </si>
  <si>
    <t>ダイヤルQ２版(LINEver)（藤井レイラ）</t>
  </si>
  <si>
    <t>寂しい夜をあなたと過ごしたい</t>
  </si>
  <si>
    <t>大スポ</t>
  </si>
  <si>
    <t>ln_ink893</t>
  </si>
  <si>
    <t>ic3841</t>
  </si>
  <si>
    <t>ln_ink894</t>
  </si>
  <si>
    <t>素人パッケージ版(LINEver)（藤井レイラ）</t>
  </si>
  <si>
    <t>LINEで誘ってきた</t>
  </si>
  <si>
    <t>九スポ</t>
  </si>
  <si>
    <t>ln_ink895</t>
  </si>
  <si>
    <t>エロ想像(LINEver)（藤井レイラ）</t>
  </si>
  <si>
    <t>今すぐ即会いサイト</t>
  </si>
  <si>
    <t>ic3842</t>
  </si>
  <si>
    <t>ln_ink896</t>
  </si>
  <si>
    <t>寂しい女たち版(LINEver)（ー）</t>
  </si>
  <si>
    <t>私じゃダメですか</t>
  </si>
  <si>
    <t>アダルト面4C大雑4～5回</t>
  </si>
  <si>
    <t>5月03日(金)</t>
  </si>
  <si>
    <t>ln_ink897</t>
  </si>
  <si>
    <t>即ヤリ版(LINEver)（高宮菜々子）</t>
  </si>
  <si>
    <t>魅惑の体験</t>
  </si>
  <si>
    <t>5月10日(金)</t>
  </si>
  <si>
    <t>ln_ink898</t>
  </si>
  <si>
    <t>登録すれば恋が始まる(LINEver)（高宮菜々子）</t>
  </si>
  <si>
    <t>60歳以上の男性パートナー探し</t>
  </si>
  <si>
    <t>5月17日(金)</t>
  </si>
  <si>
    <t>ln_ink899</t>
  </si>
  <si>
    <t>密会版(LINEver)（晶エリー）</t>
  </si>
  <si>
    <t>ほぼ初体験</t>
  </si>
  <si>
    <t>5月24日(金)</t>
  </si>
  <si>
    <t>ic3843</t>
  </si>
  <si>
    <t>ln_ink900</t>
  </si>
  <si>
    <t>寂しい女たち版(LINEver)（フリー女性②）</t>
  </si>
  <si>
    <t>私じゃダメですか尻画像</t>
  </si>
  <si>
    <t>アダルト面4C全3段</t>
  </si>
  <si>
    <t>5月27日(月)</t>
  </si>
  <si>
    <t>ic3844</t>
  </si>
  <si>
    <t>ln_ink901</t>
  </si>
  <si>
    <t>欲におぼれた女版(LINEver)（複数）</t>
  </si>
  <si>
    <t>私を見て‼</t>
  </si>
  <si>
    <t>ln_ink902</t>
  </si>
  <si>
    <t>熟女がエロくて版2(LINEver)（複数）</t>
  </si>
  <si>
    <t>欲におぼれた女が続々登録</t>
  </si>
  <si>
    <t>ln_ink903</t>
  </si>
  <si>
    <t>ヤリもく限定版(LINEver)（晶エリー）</t>
  </si>
  <si>
    <t>真面目な出会いはお断り</t>
  </si>
  <si>
    <t>ln_ink904</t>
  </si>
  <si>
    <t>熟女がエロくて版１(LINEver)（複数）</t>
  </si>
  <si>
    <t>LINE友だち登録で簡単</t>
  </si>
  <si>
    <t>ln_ink905</t>
  </si>
  <si>
    <t>ヤリモクじゃダメですか(LINEver)（フリー女性⑧）</t>
  </si>
  <si>
    <t>高速マッチング恋愛</t>
  </si>
  <si>
    <t>6月01日(土)</t>
  </si>
  <si>
    <t>ic3845</t>
  </si>
  <si>
    <t>ln_ink906</t>
  </si>
  <si>
    <t>ln_ink907</t>
  </si>
  <si>
    <t>ln_ink908</t>
  </si>
  <si>
    <t>ヤリモクじゃダメですか(LINEver)（ー）</t>
  </si>
  <si>
    <t>ln_ink909</t>
  </si>
  <si>
    <t>ln_ink910</t>
  </si>
  <si>
    <t>ic3846</t>
  </si>
  <si>
    <t>ln_ink911</t>
  </si>
  <si>
    <t>スポーツ報知関西　1回目</t>
  </si>
  <si>
    <t>4C終面雑報</t>
  </si>
  <si>
    <t>ic3847</t>
  </si>
  <si>
    <t>雑誌版SPA（藤井レイラ）</t>
  </si>
  <si>
    <t>スポーツ報知関西　2回目</t>
  </si>
  <si>
    <t>ln_ink912</t>
  </si>
  <si>
    <t>いろいろな疑問版(LINEver)（高宮菜々子）</t>
  </si>
  <si>
    <t>スポーツ報知関西　3回目</t>
  </si>
  <si>
    <t>ln_ink913</t>
  </si>
  <si>
    <t>旧デイリー版(LINEver)（高宮菜々子）</t>
  </si>
  <si>
    <t>上目遣いの熟女に酔いしれる(LINEver)</t>
  </si>
  <si>
    <t>スポーツ報知関西　4回目</t>
  </si>
  <si>
    <t>ln_ink914</t>
  </si>
  <si>
    <t>スポーツ報知関西　5回目</t>
  </si>
  <si>
    <t>ln_ink915</t>
  </si>
  <si>
    <t>スポーツ報知関西　6回目</t>
  </si>
  <si>
    <t>ic3848</t>
  </si>
  <si>
    <t>スポーツ報知関西　7回目</t>
  </si>
  <si>
    <t>ln_ink916</t>
  </si>
  <si>
    <t>スポーツ報知関西　8回目</t>
  </si>
  <si>
    <t>ln_ink917</t>
  </si>
  <si>
    <t>スポーツ報知関西　9回目</t>
  </si>
  <si>
    <t>ln_ink918</t>
  </si>
  <si>
    <t>スポーツ報知関西　10回目</t>
  </si>
  <si>
    <t>ln_ink919</t>
  </si>
  <si>
    <t>スポーツ報知関西　11回目</t>
  </si>
  <si>
    <t>ic3849</t>
  </si>
  <si>
    <t>スポーツ報知関西　12回目</t>
  </si>
  <si>
    <t>ln_ink920</t>
  </si>
  <si>
    <t>スポーツ報知関西　13回目</t>
  </si>
  <si>
    <t>ic3850</t>
  </si>
  <si>
    <t>共通</t>
  </si>
  <si>
    <t>ln_ink921</t>
  </si>
  <si>
    <t>雑誌版SPA(LINEver)（高宮菜々子）</t>
  </si>
  <si>
    <t>え?LINEでこんなに出会えんの！？ダメ元で始めたはずが</t>
  </si>
  <si>
    <t>全5段</t>
  </si>
  <si>
    <t>ic3851</t>
  </si>
  <si>
    <t>ln_ink922</t>
  </si>
  <si>
    <t>右女9版(ヘスティア)(LINEver)（晶エリー）</t>
  </si>
  <si>
    <t>白髪まじりの男性に出会いたい女性がLINEを待ってる</t>
  </si>
  <si>
    <t>ic3852</t>
  </si>
  <si>
    <t>新聞 TOTAL</t>
  </si>
  <si>
    <t>●雑誌 広告</t>
  </si>
  <si>
    <t>ad856</t>
  </si>
  <si>
    <t>日本文芸社</t>
  </si>
  <si>
    <t>2Pスポーツ新聞_v01_ヘスティア(高宮菜々子さん)</t>
  </si>
  <si>
    <t>週刊漫画ゴラク.1W金</t>
  </si>
  <si>
    <t>1C2P</t>
  </si>
  <si>
    <t>ad857</t>
  </si>
  <si>
    <t>ln_adn047</t>
  </si>
  <si>
    <t>徳間書店</t>
  </si>
  <si>
    <t>DVD漫画きよし_袋裏用セリフアレンジ_LINE版</t>
  </si>
  <si>
    <t>アサヒ芸能.2W火</t>
  </si>
  <si>
    <t>DVD袋裏4C</t>
  </si>
  <si>
    <t>5月14日(火)</t>
  </si>
  <si>
    <t>ad858</t>
  </si>
  <si>
    <t>ln_adn048</t>
  </si>
  <si>
    <t>文友舎</t>
  </si>
  <si>
    <t>5P風俗ヘスティア(高宮菜々子さん)_LINE版</t>
  </si>
  <si>
    <t>EXCITING MAX! DELUXE</t>
  </si>
  <si>
    <t>1C5P</t>
  </si>
  <si>
    <t>5月30日(木)</t>
  </si>
  <si>
    <t>ad859</t>
  </si>
  <si>
    <t>ad860</t>
  </si>
  <si>
    <t>大洋図書</t>
  </si>
  <si>
    <t>5P風俗ヘスティア(高宮菜々子さん)</t>
  </si>
  <si>
    <t>実話ナックルズ ウルトラ</t>
  </si>
  <si>
    <t>ad861</t>
  </si>
  <si>
    <t>雑誌 TOTAL</t>
  </si>
  <si>
    <t>●DVD 広告</t>
  </si>
  <si>
    <t>ln_adn046</t>
  </si>
  <si>
    <t>DVD漫画きよし(LINE版)</t>
  </si>
  <si>
    <t>毎月売</t>
  </si>
  <si>
    <t>EXCITING MAX!SPECIAL</t>
  </si>
  <si>
    <t>DVD袋裏1C+コンテンツ枠</t>
  </si>
  <si>
    <t>5月11日(土)</t>
  </si>
  <si>
    <t>pa631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</si>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</sst>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94</v>
      </c>
      <c r="D6" s="330">
        <v>3190000</v>
      </c>
      <c r="E6" s="79">
        <v>795</v>
      </c>
      <c r="F6" s="79">
        <v>403</v>
      </c>
      <c r="G6" s="79">
        <v>538</v>
      </c>
      <c r="H6" s="89">
        <v>212</v>
      </c>
      <c r="I6" s="90">
        <v>2</v>
      </c>
      <c r="J6" s="143">
        <f>H6+I6</f>
        <v>214</v>
      </c>
      <c r="K6" s="80">
        <f>IFERROR(J6/G6,"-")</f>
        <v>0.39776951672862</v>
      </c>
      <c r="L6" s="79">
        <v>17</v>
      </c>
      <c r="M6" s="79">
        <v>37</v>
      </c>
      <c r="N6" s="80">
        <f>IFERROR(L6/J6,"-")</f>
        <v>0.079439252336449</v>
      </c>
      <c r="O6" s="81">
        <f>IFERROR(D6/J6,"-")</f>
        <v>14906.542056075</v>
      </c>
      <c r="P6" s="82">
        <v>24</v>
      </c>
      <c r="Q6" s="80">
        <f>IFERROR(P6/J6,"-")</f>
        <v>0.11214953271028</v>
      </c>
      <c r="R6" s="335">
        <v>2171000</v>
      </c>
      <c r="S6" s="336">
        <f>IFERROR(R6/J6,"-")</f>
        <v>10144.859813084</v>
      </c>
      <c r="T6" s="336">
        <f>IFERROR(R6/P6,"-")</f>
        <v>90458.333333333</v>
      </c>
      <c r="U6" s="330">
        <f>IFERROR(R6-D6,"-")</f>
        <v>-1019000</v>
      </c>
      <c r="V6" s="83">
        <f>R6/D6</f>
        <v>0.68056426332288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340000</v>
      </c>
      <c r="E7" s="79">
        <v>354</v>
      </c>
      <c r="F7" s="79">
        <v>103</v>
      </c>
      <c r="G7" s="79">
        <v>184</v>
      </c>
      <c r="H7" s="89">
        <v>85</v>
      </c>
      <c r="I7" s="90">
        <v>0</v>
      </c>
      <c r="J7" s="143">
        <f>H7+I7</f>
        <v>85</v>
      </c>
      <c r="K7" s="80">
        <f>IFERROR(J7/G7,"-")</f>
        <v>0.46195652173913</v>
      </c>
      <c r="L7" s="79">
        <v>11</v>
      </c>
      <c r="M7" s="79">
        <v>13</v>
      </c>
      <c r="N7" s="80">
        <f>IFERROR(L7/J7,"-")</f>
        <v>0.12941176470588</v>
      </c>
      <c r="O7" s="81">
        <f>IFERROR(D7/J7,"-")</f>
        <v>4000</v>
      </c>
      <c r="P7" s="82">
        <v>11</v>
      </c>
      <c r="Q7" s="80">
        <f>IFERROR(P7/J7,"-")</f>
        <v>0.12941176470588</v>
      </c>
      <c r="R7" s="335">
        <v>1738000</v>
      </c>
      <c r="S7" s="336">
        <f>IFERROR(R7/J7,"-")</f>
        <v>20447.058823529</v>
      </c>
      <c r="T7" s="336">
        <f>IFERROR(R7/P7,"-")</f>
        <v>158000</v>
      </c>
      <c r="U7" s="330">
        <f>IFERROR(R7-D7,"-")</f>
        <v>1398000</v>
      </c>
      <c r="V7" s="83">
        <f>R7/D7</f>
        <v>5.1117647058824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155</v>
      </c>
      <c r="F8" s="79">
        <v>105</v>
      </c>
      <c r="G8" s="79">
        <v>56</v>
      </c>
      <c r="H8" s="89">
        <v>56</v>
      </c>
      <c r="I8" s="90">
        <v>1</v>
      </c>
      <c r="J8" s="143">
        <f>H8+I8</f>
        <v>57</v>
      </c>
      <c r="K8" s="80">
        <f>IFERROR(J8/G8,"-")</f>
        <v>1.0178571428571</v>
      </c>
      <c r="L8" s="79">
        <v>5</v>
      </c>
      <c r="M8" s="79">
        <v>10</v>
      </c>
      <c r="N8" s="80">
        <f>IFERROR(L8/J8,"-")</f>
        <v>0.087719298245614</v>
      </c>
      <c r="O8" s="81">
        <f>IFERROR(D8/J8,"-")</f>
        <v>2192.9824561404</v>
      </c>
      <c r="P8" s="82">
        <v>3</v>
      </c>
      <c r="Q8" s="80">
        <f>IFERROR(P8/J8,"-")</f>
        <v>0.052631578947368</v>
      </c>
      <c r="R8" s="335">
        <v>217000</v>
      </c>
      <c r="S8" s="336">
        <f>IFERROR(R8/J8,"-")</f>
        <v>3807.0175438596</v>
      </c>
      <c r="T8" s="336">
        <f>IFERROR(R8/P8,"-")</f>
        <v>72333.333333333</v>
      </c>
      <c r="U8" s="330">
        <f>IFERROR(R8-D8,"-")</f>
        <v>92000</v>
      </c>
      <c r="V8" s="83">
        <f>R8/D8</f>
        <v>1.736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1</v>
      </c>
      <c r="F9" s="79">
        <v>0</v>
      </c>
      <c r="G9" s="79">
        <v>7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6476904</v>
      </c>
      <c r="E10" s="79">
        <v>5955</v>
      </c>
      <c r="F10" s="79">
        <v>0</v>
      </c>
      <c r="G10" s="79">
        <v>300653</v>
      </c>
      <c r="H10" s="89">
        <v>2199</v>
      </c>
      <c r="I10" s="90">
        <v>87</v>
      </c>
      <c r="J10" s="143">
        <f>H10+I10</f>
        <v>2286</v>
      </c>
      <c r="K10" s="80">
        <f>IFERROR(J10/G10,"-")</f>
        <v>0.007603449824216</v>
      </c>
      <c r="L10" s="79">
        <v>134</v>
      </c>
      <c r="M10" s="79">
        <v>700</v>
      </c>
      <c r="N10" s="80">
        <f>IFERROR(L10/J10,"-")</f>
        <v>0.058617672790901</v>
      </c>
      <c r="O10" s="81">
        <f>IFERROR(D10/J10,"-")</f>
        <v>2833.2913385827</v>
      </c>
      <c r="P10" s="82">
        <v>287</v>
      </c>
      <c r="Q10" s="80">
        <f>IFERROR(P10/J10,"-")</f>
        <v>0.12554680664917</v>
      </c>
      <c r="R10" s="335">
        <v>18334680</v>
      </c>
      <c r="S10" s="336">
        <f>IFERROR(R10/J10,"-")</f>
        <v>8020.4199475066</v>
      </c>
      <c r="T10" s="336">
        <f>IFERROR(R10/P10,"-")</f>
        <v>63883.902439024</v>
      </c>
      <c r="U10" s="330">
        <f>IFERROR(R10-D10,"-")</f>
        <v>11857776</v>
      </c>
      <c r="V10" s="83">
        <f>R10/D10</f>
        <v>2.8307784089435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10131904</v>
      </c>
      <c r="E13" s="41">
        <f>SUM(E6:E11)</f>
        <v>7260</v>
      </c>
      <c r="F13" s="41">
        <f>SUM(F6:F11)</f>
        <v>611</v>
      </c>
      <c r="G13" s="41">
        <f>SUM(G6:G11)</f>
        <v>301438</v>
      </c>
      <c r="H13" s="41">
        <f>SUM(H6:H11)</f>
        <v>2552</v>
      </c>
      <c r="I13" s="41">
        <f>SUM(I6:I11)</f>
        <v>90</v>
      </c>
      <c r="J13" s="41">
        <f>SUM(J6:J11)</f>
        <v>2642</v>
      </c>
      <c r="K13" s="42">
        <f>IFERROR(J13/G13,"-")</f>
        <v>0.008764654754875</v>
      </c>
      <c r="L13" s="76">
        <f>SUM(L6:L11)</f>
        <v>167</v>
      </c>
      <c r="M13" s="76">
        <f>SUM(M6:M11)</f>
        <v>760</v>
      </c>
      <c r="N13" s="42">
        <f>IFERROR(L13/J13,"-")</f>
        <v>0.063209689629069</v>
      </c>
      <c r="O13" s="43">
        <f>IFERROR(D13/J13,"-")</f>
        <v>3834.9371688115</v>
      </c>
      <c r="P13" s="44">
        <f>SUM(P6:P11)</f>
        <v>325</v>
      </c>
      <c r="Q13" s="42">
        <f>IFERROR(P13/J13,"-")</f>
        <v>0.12301286903861</v>
      </c>
      <c r="R13" s="333">
        <f>SUM(R6:R11)</f>
        <v>22460680</v>
      </c>
      <c r="S13" s="333">
        <f>IFERROR(R13/J13,"-")</f>
        <v>8501.3928841787</v>
      </c>
      <c r="T13" s="333">
        <f>IFERROR(R13/P13,"-")</f>
        <v>69109.784615385</v>
      </c>
      <c r="U13" s="333">
        <f>SUM(U6:U11)</f>
        <v>12328776</v>
      </c>
      <c r="V13" s="45">
        <f>IFERROR(R13/D13,"-")</f>
        <v>2.2168271629893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1.3823529411765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1</v>
      </c>
      <c r="S6" s="79">
        <v>0</v>
      </c>
      <c r="T6" s="80">
        <f>IFERROR(R6/(P6),"-")</f>
        <v>0.16666666666667</v>
      </c>
      <c r="U6" s="336">
        <f>IFERROR(J6/SUM(N6:O21),"-")</f>
        <v>11724.137931034</v>
      </c>
      <c r="V6" s="82">
        <v>2</v>
      </c>
      <c r="W6" s="80">
        <f>IF(P6=0,"-",V6/P6)</f>
        <v>0.33333333333333</v>
      </c>
      <c r="X6" s="335">
        <v>416000</v>
      </c>
      <c r="Y6" s="336">
        <f>IFERROR(X6/P6,"-")</f>
        <v>69333.333333333</v>
      </c>
      <c r="Z6" s="336">
        <f>IFERROR(X6/V6,"-")</f>
        <v>208000</v>
      </c>
      <c r="AA6" s="330">
        <f>SUM(X6:X21)-SUM(J6:J21)</f>
        <v>130000</v>
      </c>
      <c r="AB6" s="83">
        <f>SUM(X6:X21)/SUM(J6:J21)</f>
        <v>1.3823529411765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0.5</v>
      </c>
      <c r="CH6" s="133">
        <v>2</v>
      </c>
      <c r="CI6" s="134">
        <f>IFERROR(CH6/CF6,"-")</f>
        <v>0.66666666666667</v>
      </c>
      <c r="CJ6" s="135">
        <v>416000</v>
      </c>
      <c r="CK6" s="136">
        <f>IFERROR(CJ6/CF6,"-")</f>
        <v>138666.66666667</v>
      </c>
      <c r="CL6" s="137">
        <v>1</v>
      </c>
      <c r="CM6" s="137"/>
      <c r="CN6" s="137">
        <v>1</v>
      </c>
      <c r="CO6" s="138">
        <v>2</v>
      </c>
      <c r="CP6" s="139">
        <v>416000</v>
      </c>
      <c r="CQ6" s="139">
        <v>413000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22</v>
      </c>
      <c r="L7" s="79">
        <v>19</v>
      </c>
      <c r="M7" s="79">
        <v>7</v>
      </c>
      <c r="N7" s="89">
        <v>4</v>
      </c>
      <c r="O7" s="90">
        <v>0</v>
      </c>
      <c r="P7" s="91">
        <f>N7+O7</f>
        <v>4</v>
      </c>
      <c r="Q7" s="80">
        <f>IFERROR(P7/M7,"-")</f>
        <v>0.57142857142857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5</v>
      </c>
      <c r="O10" s="90">
        <v>0</v>
      </c>
      <c r="P10" s="91">
        <f>N10+O10</f>
        <v>5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30</v>
      </c>
      <c r="L11" s="79">
        <v>19</v>
      </c>
      <c r="M11" s="79">
        <v>5</v>
      </c>
      <c r="N11" s="89">
        <v>2</v>
      </c>
      <c r="O11" s="90">
        <v>0</v>
      </c>
      <c r="P11" s="91">
        <f>N11+O11</f>
        <v>2</v>
      </c>
      <c r="Q11" s="80">
        <f>IFERROR(P11/M11,"-")</f>
        <v>0.4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67</v>
      </c>
      <c r="G14" s="88" t="s">
        <v>86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3</v>
      </c>
      <c r="O14" s="90">
        <v>0</v>
      </c>
      <c r="P14" s="91">
        <f>N14+O14</f>
        <v>3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72</v>
      </c>
      <c r="G15" s="88"/>
      <c r="H15" s="88"/>
      <c r="I15" s="88"/>
      <c r="J15" s="330"/>
      <c r="K15" s="79">
        <v>12</v>
      </c>
      <c r="L15" s="79">
        <v>9</v>
      </c>
      <c r="M15" s="79">
        <v>1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67</v>
      </c>
      <c r="G16" s="88" t="s">
        <v>86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72</v>
      </c>
      <c r="G17" s="88"/>
      <c r="H17" s="88"/>
      <c r="I17" s="88"/>
      <c r="J17" s="330"/>
      <c r="K17" s="79">
        <v>4</v>
      </c>
      <c r="L17" s="79">
        <v>3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67</v>
      </c>
      <c r="G18" s="88" t="s">
        <v>86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1</v>
      </c>
      <c r="S18" s="79">
        <v>0</v>
      </c>
      <c r="T18" s="80">
        <f>IFERROR(R18/(P18),"-")</f>
        <v>0.33333333333333</v>
      </c>
      <c r="U18" s="336"/>
      <c r="V18" s="82">
        <v>1</v>
      </c>
      <c r="W18" s="80">
        <f>IF(P18=0,"-",V18/P18)</f>
        <v>0.33333333333333</v>
      </c>
      <c r="X18" s="335">
        <v>54000</v>
      </c>
      <c r="Y18" s="336">
        <f>IFERROR(X18/P18,"-")</f>
        <v>18000</v>
      </c>
      <c r="Z18" s="336">
        <f>IFERROR(X18/V18,"-")</f>
        <v>54000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>
        <v>1</v>
      </c>
      <c r="BZ18" s="127">
        <f>IFERROR(BY18/BW18,"-")</f>
        <v>1</v>
      </c>
      <c r="CA18" s="128">
        <v>54000</v>
      </c>
      <c r="CB18" s="129">
        <f>IFERROR(CA18/BW18,"-")</f>
        <v>54000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54000</v>
      </c>
      <c r="CQ18" s="139">
        <v>54000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72</v>
      </c>
      <c r="G19" s="88"/>
      <c r="H19" s="88"/>
      <c r="I19" s="88"/>
      <c r="J19" s="330"/>
      <c r="K19" s="79">
        <v>15</v>
      </c>
      <c r="L19" s="79">
        <v>12</v>
      </c>
      <c r="M19" s="79">
        <v>8</v>
      </c>
      <c r="N19" s="89">
        <v>3</v>
      </c>
      <c r="O19" s="90">
        <v>0</v>
      </c>
      <c r="P19" s="91">
        <f>N19+O19</f>
        <v>3</v>
      </c>
      <c r="Q19" s="80">
        <f>IFERROR(P19/M19,"-")</f>
        <v>0.375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67</v>
      </c>
      <c r="G20" s="88" t="s">
        <v>86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3</v>
      </c>
      <c r="O20" s="90">
        <v>0</v>
      </c>
      <c r="P20" s="91">
        <f>N20+O20</f>
        <v>3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72</v>
      </c>
      <c r="G21" s="88"/>
      <c r="H21" s="88"/>
      <c r="I21" s="88"/>
      <c r="J21" s="330"/>
      <c r="K21" s="79">
        <v>14</v>
      </c>
      <c r="L21" s="79">
        <v>9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0.090909090909091</v>
      </c>
      <c r="B22" s="347" t="s">
        <v>96</v>
      </c>
      <c r="C22" s="347"/>
      <c r="D22" s="347" t="s">
        <v>97</v>
      </c>
      <c r="E22" s="347" t="s">
        <v>98</v>
      </c>
      <c r="F22" s="347" t="s">
        <v>67</v>
      </c>
      <c r="G22" s="88" t="s">
        <v>99</v>
      </c>
      <c r="H22" s="88" t="s">
        <v>100</v>
      </c>
      <c r="I22" s="88" t="s">
        <v>101</v>
      </c>
      <c r="J22" s="330">
        <v>330000</v>
      </c>
      <c r="K22" s="79">
        <v>0</v>
      </c>
      <c r="L22" s="79">
        <v>0</v>
      </c>
      <c r="M22" s="79">
        <v>0</v>
      </c>
      <c r="N22" s="89">
        <v>5</v>
      </c>
      <c r="O22" s="90">
        <v>0</v>
      </c>
      <c r="P22" s="91">
        <f>N22+O22</f>
        <v>5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10645.161290323</v>
      </c>
      <c r="V22" s="82">
        <v>1</v>
      </c>
      <c r="W22" s="80">
        <f>IF(P22=0,"-",V22/P22)</f>
        <v>0.2</v>
      </c>
      <c r="X22" s="335">
        <v>0</v>
      </c>
      <c r="Y22" s="336">
        <f>IFERROR(X22/P22,"-")</f>
        <v>0</v>
      </c>
      <c r="Z22" s="336">
        <f>IFERROR(X22/V22,"-")</f>
        <v>0</v>
      </c>
      <c r="AA22" s="330">
        <f>SUM(X22:X27)-SUM(J22:J27)</f>
        <v>-300000</v>
      </c>
      <c r="AB22" s="83">
        <f>SUM(X22:X27)/SUM(J22:J27)</f>
        <v>0.090909090909091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0.6</v>
      </c>
      <c r="BP22" s="119">
        <v>1</v>
      </c>
      <c r="BQ22" s="120">
        <f>IFERROR(BP22/BN22,"-")</f>
        <v>0.33333333333333</v>
      </c>
      <c r="BR22" s="121">
        <v>15000</v>
      </c>
      <c r="BS22" s="122">
        <f>IFERROR(BR22/BN22,"-")</f>
        <v>5000</v>
      </c>
      <c r="BT22" s="123"/>
      <c r="BU22" s="123"/>
      <c r="BV22" s="123">
        <v>1</v>
      </c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0.2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102</v>
      </c>
      <c r="C23" s="347"/>
      <c r="D23" s="347" t="s">
        <v>103</v>
      </c>
      <c r="E23" s="347" t="s">
        <v>104</v>
      </c>
      <c r="F23" s="347" t="s">
        <v>105</v>
      </c>
      <c r="G23" s="88"/>
      <c r="H23" s="88" t="s">
        <v>100</v>
      </c>
      <c r="I23" s="88"/>
      <c r="J23" s="330"/>
      <c r="K23" s="79">
        <v>9</v>
      </c>
      <c r="L23" s="79">
        <v>0</v>
      </c>
      <c r="M23" s="79">
        <v>43</v>
      </c>
      <c r="N23" s="89">
        <v>6</v>
      </c>
      <c r="O23" s="90">
        <v>0</v>
      </c>
      <c r="P23" s="91">
        <f>N23+O23</f>
        <v>6</v>
      </c>
      <c r="Q23" s="80">
        <f>IFERROR(P23/M23,"-")</f>
        <v>0.13953488372093</v>
      </c>
      <c r="R23" s="79">
        <v>0</v>
      </c>
      <c r="S23" s="79">
        <v>4</v>
      </c>
      <c r="T23" s="80">
        <f>IFERROR(R23/(P23),"-")</f>
        <v>0</v>
      </c>
      <c r="U23" s="336"/>
      <c r="V23" s="82">
        <v>1</v>
      </c>
      <c r="W23" s="80">
        <f>IF(P23=0,"-",V23/P23)</f>
        <v>0.16666666666667</v>
      </c>
      <c r="X23" s="335">
        <v>0</v>
      </c>
      <c r="Y23" s="336">
        <f>IFERROR(X23/P23,"-")</f>
        <v>0</v>
      </c>
      <c r="Z23" s="336">
        <f>IFERROR(X23/V23,"-")</f>
        <v>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0.66666666666667</v>
      </c>
      <c r="BP23" s="119">
        <v>1</v>
      </c>
      <c r="BQ23" s="120">
        <f>IFERROR(BP23/BN23,"-")</f>
        <v>0.25</v>
      </c>
      <c r="BR23" s="121">
        <v>3000</v>
      </c>
      <c r="BS23" s="122">
        <f>IFERROR(BR23/BN23,"-")</f>
        <v>750</v>
      </c>
      <c r="BT23" s="123">
        <v>1</v>
      </c>
      <c r="BU23" s="123"/>
      <c r="BV23" s="123"/>
      <c r="BW23" s="124">
        <v>2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106</v>
      </c>
      <c r="C24" s="347"/>
      <c r="D24" s="347" t="s">
        <v>107</v>
      </c>
      <c r="E24" s="347" t="s">
        <v>108</v>
      </c>
      <c r="F24" s="347" t="s">
        <v>67</v>
      </c>
      <c r="G24" s="88"/>
      <c r="H24" s="88" t="s">
        <v>100</v>
      </c>
      <c r="I24" s="88"/>
      <c r="J24" s="330"/>
      <c r="K24" s="79">
        <v>0</v>
      </c>
      <c r="L24" s="79">
        <v>0</v>
      </c>
      <c r="M24" s="79">
        <v>0</v>
      </c>
      <c r="N24" s="89">
        <v>10</v>
      </c>
      <c r="O24" s="90">
        <v>0</v>
      </c>
      <c r="P24" s="91">
        <f>N24+O24</f>
        <v>10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5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0.2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109</v>
      </c>
      <c r="C25" s="347"/>
      <c r="D25" s="347" t="s">
        <v>77</v>
      </c>
      <c r="E25" s="347" t="s">
        <v>78</v>
      </c>
      <c r="F25" s="347" t="s">
        <v>67</v>
      </c>
      <c r="G25" s="88"/>
      <c r="H25" s="88" t="s">
        <v>100</v>
      </c>
      <c r="I25" s="88"/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110</v>
      </c>
      <c r="C26" s="347"/>
      <c r="D26" s="347" t="s">
        <v>111</v>
      </c>
      <c r="E26" s="347" t="s">
        <v>92</v>
      </c>
      <c r="F26" s="347" t="s">
        <v>67</v>
      </c>
      <c r="G26" s="88"/>
      <c r="H26" s="88" t="s">
        <v>100</v>
      </c>
      <c r="I26" s="88"/>
      <c r="J26" s="330"/>
      <c r="K26" s="79">
        <v>0</v>
      </c>
      <c r="L26" s="79">
        <v>0</v>
      </c>
      <c r="M26" s="79">
        <v>0</v>
      </c>
      <c r="N26" s="89">
        <v>3</v>
      </c>
      <c r="O26" s="90">
        <v>0</v>
      </c>
      <c r="P26" s="91">
        <f>N26+O26</f>
        <v>3</v>
      </c>
      <c r="Q26" s="80" t="str">
        <f>IFERROR(P26/M26,"-")</f>
        <v>-</v>
      </c>
      <c r="R26" s="79">
        <v>1</v>
      </c>
      <c r="S26" s="79">
        <v>0</v>
      </c>
      <c r="T26" s="80">
        <f>IFERROR(R26/(P26),"-")</f>
        <v>0.33333333333333</v>
      </c>
      <c r="U26" s="336"/>
      <c r="V26" s="82">
        <v>1</v>
      </c>
      <c r="W26" s="80">
        <f>IF(P26=0,"-",V26/P26)</f>
        <v>0.33333333333333</v>
      </c>
      <c r="X26" s="335">
        <v>30000</v>
      </c>
      <c r="Y26" s="336">
        <f>IFERROR(X26/P26,"-")</f>
        <v>10000</v>
      </c>
      <c r="Z26" s="336">
        <f>IFERROR(X26/V26,"-")</f>
        <v>30000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>
        <v>1</v>
      </c>
      <c r="BZ26" s="127">
        <f>IFERROR(BY26/BW26,"-")</f>
        <v>1</v>
      </c>
      <c r="CA26" s="128">
        <v>30000</v>
      </c>
      <c r="CB26" s="129">
        <f>IFERROR(CA26/BW26,"-")</f>
        <v>30000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30000</v>
      </c>
      <c r="CQ26" s="139">
        <v>30000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112</v>
      </c>
      <c r="C27" s="347"/>
      <c r="D27" s="347" t="s">
        <v>113</v>
      </c>
      <c r="E27" s="347" t="s">
        <v>113</v>
      </c>
      <c r="F27" s="347" t="s">
        <v>72</v>
      </c>
      <c r="G27" s="88"/>
      <c r="H27" s="88"/>
      <c r="I27" s="88"/>
      <c r="J27" s="330"/>
      <c r="K27" s="79">
        <v>84</v>
      </c>
      <c r="L27" s="79">
        <v>39</v>
      </c>
      <c r="M27" s="79">
        <v>33</v>
      </c>
      <c r="N27" s="89">
        <v>6</v>
      </c>
      <c r="O27" s="90">
        <v>0</v>
      </c>
      <c r="P27" s="91">
        <f>N27+O27</f>
        <v>6</v>
      </c>
      <c r="Q27" s="80">
        <f>IFERROR(P27/M27,"-")</f>
        <v>0.18181818181818</v>
      </c>
      <c r="R27" s="79">
        <v>2</v>
      </c>
      <c r="S27" s="79">
        <v>2</v>
      </c>
      <c r="T27" s="80">
        <f>IFERROR(R27/(P27),"-")</f>
        <v>0.33333333333333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0.16666666666667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3</v>
      </c>
      <c r="BX27" s="125">
        <f>IF(P27=0,"",IF(BW27=0,"",(BW27/P27)))</f>
        <v>0.5</v>
      </c>
      <c r="BY27" s="126">
        <v>1</v>
      </c>
      <c r="BZ27" s="127">
        <f>IFERROR(BY27/BW27,"-")</f>
        <v>0.33333333333333</v>
      </c>
      <c r="CA27" s="128">
        <v>11000</v>
      </c>
      <c r="CB27" s="129">
        <f>IFERROR(CA27/BW27,"-")</f>
        <v>3666.6666666667</v>
      </c>
      <c r="CC27" s="130"/>
      <c r="CD27" s="130"/>
      <c r="CE27" s="130">
        <v>1</v>
      </c>
      <c r="CF27" s="131">
        <v>2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>
        <v>11000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114</v>
      </c>
      <c r="C28" s="347"/>
      <c r="D28" s="347" t="s">
        <v>115</v>
      </c>
      <c r="E28" s="347" t="s">
        <v>116</v>
      </c>
      <c r="F28" s="347" t="s">
        <v>67</v>
      </c>
      <c r="G28" s="88" t="s">
        <v>117</v>
      </c>
      <c r="H28" s="88" t="s">
        <v>118</v>
      </c>
      <c r="I28" s="88" t="s">
        <v>119</v>
      </c>
      <c r="J28" s="330">
        <v>400000</v>
      </c>
      <c r="K28" s="79">
        <v>0</v>
      </c>
      <c r="L28" s="79">
        <v>0</v>
      </c>
      <c r="M28" s="79">
        <v>0</v>
      </c>
      <c r="N28" s="89">
        <v>3</v>
      </c>
      <c r="O28" s="90">
        <v>0</v>
      </c>
      <c r="P28" s="91">
        <f>N28+O28</f>
        <v>3</v>
      </c>
      <c r="Q28" s="80" t="str">
        <f>IFERROR(P28/M28,"-")</f>
        <v>-</v>
      </c>
      <c r="R28" s="79">
        <v>0</v>
      </c>
      <c r="S28" s="79">
        <v>1</v>
      </c>
      <c r="T28" s="80">
        <f>IFERROR(R28/(P28),"-")</f>
        <v>0</v>
      </c>
      <c r="U28" s="336">
        <f>IFERROR(J28/SUM(N28:O32),"-")</f>
        <v>14285.714285714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-400000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0.33333333333333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0.33333333333333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121</v>
      </c>
      <c r="E29" s="347" t="s">
        <v>104</v>
      </c>
      <c r="F29" s="347" t="s">
        <v>105</v>
      </c>
      <c r="G29" s="88"/>
      <c r="H29" s="88" t="s">
        <v>118</v>
      </c>
      <c r="I29" s="88"/>
      <c r="J29" s="330"/>
      <c r="K29" s="79">
        <v>33</v>
      </c>
      <c r="L29" s="79">
        <v>0</v>
      </c>
      <c r="M29" s="79">
        <v>115</v>
      </c>
      <c r="N29" s="89">
        <v>7</v>
      </c>
      <c r="O29" s="90">
        <v>1</v>
      </c>
      <c r="P29" s="91">
        <f>N29+O29</f>
        <v>8</v>
      </c>
      <c r="Q29" s="80">
        <f>IFERROR(P29/M29,"-")</f>
        <v>0.069565217391304</v>
      </c>
      <c r="R29" s="79">
        <v>0</v>
      </c>
      <c r="S29" s="79">
        <v>1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2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0.125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0.375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123</v>
      </c>
      <c r="E30" s="347" t="s">
        <v>124</v>
      </c>
      <c r="F30" s="347" t="s">
        <v>67</v>
      </c>
      <c r="G30" s="88"/>
      <c r="H30" s="88" t="s">
        <v>118</v>
      </c>
      <c r="I30" s="88"/>
      <c r="J30" s="330"/>
      <c r="K30" s="79">
        <v>0</v>
      </c>
      <c r="L30" s="79">
        <v>0</v>
      </c>
      <c r="M30" s="79">
        <v>0</v>
      </c>
      <c r="N30" s="89">
        <v>5</v>
      </c>
      <c r="O30" s="90">
        <v>0</v>
      </c>
      <c r="P30" s="91">
        <f>N30+O30</f>
        <v>5</v>
      </c>
      <c r="Q30" s="80" t="str">
        <f>IFERROR(P30/M30,"-")</f>
        <v>-</v>
      </c>
      <c r="R30" s="79">
        <v>0</v>
      </c>
      <c r="S30" s="79">
        <v>1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0.2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 t="s">
        <v>126</v>
      </c>
      <c r="E31" s="347" t="s">
        <v>127</v>
      </c>
      <c r="F31" s="347" t="s">
        <v>67</v>
      </c>
      <c r="G31" s="88"/>
      <c r="H31" s="88" t="s">
        <v>118</v>
      </c>
      <c r="I31" s="88"/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1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128</v>
      </c>
      <c r="C32" s="347"/>
      <c r="D32" s="347" t="s">
        <v>113</v>
      </c>
      <c r="E32" s="347" t="s">
        <v>113</v>
      </c>
      <c r="F32" s="347" t="s">
        <v>72</v>
      </c>
      <c r="G32" s="88"/>
      <c r="H32" s="88"/>
      <c r="I32" s="88"/>
      <c r="J32" s="330"/>
      <c r="K32" s="79">
        <v>81</v>
      </c>
      <c r="L32" s="79">
        <v>43</v>
      </c>
      <c r="M32" s="79">
        <v>33</v>
      </c>
      <c r="N32" s="89">
        <v>11</v>
      </c>
      <c r="O32" s="90">
        <v>0</v>
      </c>
      <c r="P32" s="91">
        <f>N32+O32</f>
        <v>11</v>
      </c>
      <c r="Q32" s="80">
        <f>IFERROR(P32/M32,"-")</f>
        <v>0.33333333333333</v>
      </c>
      <c r="R32" s="79">
        <v>2</v>
      </c>
      <c r="S32" s="79">
        <v>3</v>
      </c>
      <c r="T32" s="80">
        <f>IFERROR(R32/(P32),"-")</f>
        <v>0.18181818181818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0.090909090909091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0.090909090909091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0.090909090909091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3</v>
      </c>
      <c r="BX32" s="125">
        <f>IF(P32=0,"",IF(BW32=0,"",(BW32/P32)))</f>
        <v>0.27272727272727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5</v>
      </c>
      <c r="CG32" s="132">
        <f>IF(P32=0,"",IF(CF32=0,"",(CF32/P32)))</f>
        <v>0.45454545454545</v>
      </c>
      <c r="CH32" s="133">
        <v>1</v>
      </c>
      <c r="CI32" s="134">
        <f>IFERROR(CH32/CF32,"-")</f>
        <v>0.2</v>
      </c>
      <c r="CJ32" s="135">
        <v>12000</v>
      </c>
      <c r="CK32" s="136">
        <f>IFERROR(CJ32/CF32,"-")</f>
        <v>2400</v>
      </c>
      <c r="CL32" s="137"/>
      <c r="CM32" s="137"/>
      <c r="CN32" s="137">
        <v>1</v>
      </c>
      <c r="CO32" s="138">
        <v>0</v>
      </c>
      <c r="CP32" s="139">
        <v>0</v>
      </c>
      <c r="CQ32" s="139">
        <v>12000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0.0375</v>
      </c>
      <c r="B33" s="347" t="s">
        <v>129</v>
      </c>
      <c r="C33" s="347"/>
      <c r="D33" s="347" t="s">
        <v>130</v>
      </c>
      <c r="E33" s="347" t="s">
        <v>131</v>
      </c>
      <c r="F33" s="347" t="s">
        <v>105</v>
      </c>
      <c r="G33" s="88" t="s">
        <v>132</v>
      </c>
      <c r="H33" s="88" t="s">
        <v>118</v>
      </c>
      <c r="I33" s="88" t="s">
        <v>119</v>
      </c>
      <c r="J33" s="330">
        <v>400000</v>
      </c>
      <c r="K33" s="79">
        <v>6</v>
      </c>
      <c r="L33" s="79">
        <v>0</v>
      </c>
      <c r="M33" s="79">
        <v>27</v>
      </c>
      <c r="N33" s="89">
        <v>2</v>
      </c>
      <c r="O33" s="90">
        <v>0</v>
      </c>
      <c r="P33" s="91">
        <f>N33+O33</f>
        <v>2</v>
      </c>
      <c r="Q33" s="80">
        <f>IFERROR(P33/M33,"-")</f>
        <v>0.074074074074074</v>
      </c>
      <c r="R33" s="79">
        <v>0</v>
      </c>
      <c r="S33" s="79">
        <v>1</v>
      </c>
      <c r="T33" s="80">
        <f>IFERROR(R33/(P33),"-")</f>
        <v>0</v>
      </c>
      <c r="U33" s="336">
        <f>IFERROR(J33/SUM(N33:O37),"-")</f>
        <v>33333.333333333</v>
      </c>
      <c r="V33" s="82">
        <v>1</v>
      </c>
      <c r="W33" s="80">
        <f>IF(P33=0,"-",V33/P33)</f>
        <v>0.5</v>
      </c>
      <c r="X33" s="335">
        <v>0</v>
      </c>
      <c r="Y33" s="336">
        <f>IFERROR(X33/P33,"-")</f>
        <v>0</v>
      </c>
      <c r="Z33" s="336">
        <f>IFERROR(X33/V33,"-")</f>
        <v>0</v>
      </c>
      <c r="AA33" s="330">
        <f>SUM(X33:X37)-SUM(J33:J37)</f>
        <v>-385000</v>
      </c>
      <c r="AB33" s="83">
        <f>SUM(X33:X37)/SUM(J33:J37)</f>
        <v>0.0375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0.5</v>
      </c>
      <c r="BY33" s="126">
        <v>1</v>
      </c>
      <c r="BZ33" s="127">
        <f>IFERROR(BY33/BW33,"-")</f>
        <v>1</v>
      </c>
      <c r="CA33" s="128">
        <v>5000</v>
      </c>
      <c r="CB33" s="129">
        <f>IFERROR(CA33/BW33,"-")</f>
        <v>5000</v>
      </c>
      <c r="CC33" s="130">
        <v>1</v>
      </c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0</v>
      </c>
      <c r="CQ33" s="139">
        <v>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134</v>
      </c>
      <c r="E34" s="347" t="s">
        <v>135</v>
      </c>
      <c r="F34" s="347" t="s">
        <v>67</v>
      </c>
      <c r="G34" s="88"/>
      <c r="H34" s="88" t="s">
        <v>118</v>
      </c>
      <c r="I34" s="88"/>
      <c r="J34" s="330"/>
      <c r="K34" s="79">
        <v>0</v>
      </c>
      <c r="L34" s="79">
        <v>0</v>
      </c>
      <c r="M34" s="79">
        <v>0</v>
      </c>
      <c r="N34" s="89">
        <v>3</v>
      </c>
      <c r="O34" s="90">
        <v>0</v>
      </c>
      <c r="P34" s="91">
        <f>N34+O34</f>
        <v>3</v>
      </c>
      <c r="Q34" s="80" t="str">
        <f>IFERROR(P34/M34,"-")</f>
        <v>-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0.66666666666667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136</v>
      </c>
      <c r="C35" s="347"/>
      <c r="D35" s="347" t="s">
        <v>137</v>
      </c>
      <c r="E35" s="347" t="s">
        <v>138</v>
      </c>
      <c r="F35" s="347" t="s">
        <v>67</v>
      </c>
      <c r="G35" s="88"/>
      <c r="H35" s="88" t="s">
        <v>118</v>
      </c>
      <c r="I35" s="88"/>
      <c r="J35" s="330"/>
      <c r="K35" s="79">
        <v>0</v>
      </c>
      <c r="L35" s="79">
        <v>0</v>
      </c>
      <c r="M35" s="79">
        <v>0</v>
      </c>
      <c r="N35" s="89">
        <v>3</v>
      </c>
      <c r="O35" s="90">
        <v>0</v>
      </c>
      <c r="P35" s="91">
        <f>N35+O35</f>
        <v>3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0.33333333333333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0.66666666666667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139</v>
      </c>
      <c r="C36" s="347"/>
      <c r="D36" s="347" t="s">
        <v>115</v>
      </c>
      <c r="E36" s="347" t="s">
        <v>116</v>
      </c>
      <c r="F36" s="347" t="s">
        <v>67</v>
      </c>
      <c r="G36" s="88"/>
      <c r="H36" s="88" t="s">
        <v>118</v>
      </c>
      <c r="I36" s="88"/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140</v>
      </c>
      <c r="C37" s="347"/>
      <c r="D37" s="347" t="s">
        <v>113</v>
      </c>
      <c r="E37" s="347" t="s">
        <v>113</v>
      </c>
      <c r="F37" s="347" t="s">
        <v>72</v>
      </c>
      <c r="G37" s="88"/>
      <c r="H37" s="88"/>
      <c r="I37" s="88"/>
      <c r="J37" s="330"/>
      <c r="K37" s="79">
        <v>42</v>
      </c>
      <c r="L37" s="79">
        <v>30</v>
      </c>
      <c r="M37" s="79">
        <v>22</v>
      </c>
      <c r="N37" s="89">
        <v>4</v>
      </c>
      <c r="O37" s="90">
        <v>0</v>
      </c>
      <c r="P37" s="91">
        <f>N37+O37</f>
        <v>4</v>
      </c>
      <c r="Q37" s="80">
        <f>IFERROR(P37/M37,"-")</f>
        <v>0.18181818181818</v>
      </c>
      <c r="R37" s="79">
        <v>2</v>
      </c>
      <c r="S37" s="79">
        <v>1</v>
      </c>
      <c r="T37" s="80">
        <f>IFERROR(R37/(P37),"-")</f>
        <v>0.5</v>
      </c>
      <c r="U37" s="336"/>
      <c r="V37" s="82">
        <v>1</v>
      </c>
      <c r="W37" s="80">
        <f>IF(P37=0,"-",V37/P37)</f>
        <v>0.25</v>
      </c>
      <c r="X37" s="335">
        <v>15000</v>
      </c>
      <c r="Y37" s="336">
        <f>IFERROR(X37/P37,"-")</f>
        <v>3750</v>
      </c>
      <c r="Z37" s="336">
        <f>IFERROR(X37/V37,"-")</f>
        <v>15000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0.5</v>
      </c>
      <c r="BP37" s="119">
        <v>1</v>
      </c>
      <c r="BQ37" s="120">
        <f>IFERROR(BP37/BN37,"-")</f>
        <v>0.5</v>
      </c>
      <c r="BR37" s="121">
        <v>15000</v>
      </c>
      <c r="BS37" s="122">
        <f>IFERROR(BR37/BN37,"-")</f>
        <v>7500</v>
      </c>
      <c r="BT37" s="123"/>
      <c r="BU37" s="123"/>
      <c r="BV37" s="123">
        <v>1</v>
      </c>
      <c r="BW37" s="124">
        <v>2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15000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0.10769230769231</v>
      </c>
      <c r="B38" s="347" t="s">
        <v>141</v>
      </c>
      <c r="C38" s="347"/>
      <c r="D38" s="347" t="s">
        <v>142</v>
      </c>
      <c r="E38" s="347" t="s">
        <v>143</v>
      </c>
      <c r="F38" s="347" t="s">
        <v>105</v>
      </c>
      <c r="G38" s="88" t="s">
        <v>144</v>
      </c>
      <c r="H38" s="88" t="s">
        <v>145</v>
      </c>
      <c r="I38" s="88" t="s">
        <v>146</v>
      </c>
      <c r="J38" s="330">
        <v>260000</v>
      </c>
      <c r="K38" s="79">
        <v>7</v>
      </c>
      <c r="L38" s="79">
        <v>0</v>
      </c>
      <c r="M38" s="79">
        <v>30</v>
      </c>
      <c r="N38" s="89">
        <v>3</v>
      </c>
      <c r="O38" s="90">
        <v>0</v>
      </c>
      <c r="P38" s="91">
        <f>N38+O38</f>
        <v>3</v>
      </c>
      <c r="Q38" s="80">
        <f>IFERROR(P38/M38,"-")</f>
        <v>0.1</v>
      </c>
      <c r="R38" s="79">
        <v>0</v>
      </c>
      <c r="S38" s="79">
        <v>0</v>
      </c>
      <c r="T38" s="80">
        <f>IFERROR(R38/(P38),"-")</f>
        <v>0</v>
      </c>
      <c r="U38" s="336">
        <f>IFERROR(J38/SUM(N38:O42),"-")</f>
        <v>21666.666666667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SUM(X38:X42)-SUM(J38:J42)</f>
        <v>-232000</v>
      </c>
      <c r="AB38" s="83">
        <f>SUM(X38:X42)/SUM(J38:J42)</f>
        <v>0.10769230769231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0.66666666666667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147</v>
      </c>
      <c r="C39" s="347"/>
      <c r="D39" s="347" t="s">
        <v>148</v>
      </c>
      <c r="E39" s="347" t="s">
        <v>92</v>
      </c>
      <c r="F39" s="347" t="s">
        <v>67</v>
      </c>
      <c r="G39" s="88"/>
      <c r="H39" s="88" t="s">
        <v>145</v>
      </c>
      <c r="I39" s="88"/>
      <c r="J39" s="330"/>
      <c r="K39" s="79">
        <v>0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149</v>
      </c>
      <c r="C40" s="347"/>
      <c r="D40" s="347" t="s">
        <v>150</v>
      </c>
      <c r="E40" s="347" t="s">
        <v>151</v>
      </c>
      <c r="F40" s="347" t="s">
        <v>67</v>
      </c>
      <c r="G40" s="88"/>
      <c r="H40" s="88" t="s">
        <v>145</v>
      </c>
      <c r="I40" s="88"/>
      <c r="J40" s="330"/>
      <c r="K40" s="79">
        <v>0</v>
      </c>
      <c r="L40" s="79">
        <v>0</v>
      </c>
      <c r="M40" s="79">
        <v>0</v>
      </c>
      <c r="N40" s="89">
        <v>2</v>
      </c>
      <c r="O40" s="90">
        <v>0</v>
      </c>
      <c r="P40" s="91">
        <f>N40+O40</f>
        <v>2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152</v>
      </c>
      <c r="C41" s="347"/>
      <c r="D41" s="347" t="s">
        <v>153</v>
      </c>
      <c r="E41" s="347" t="s">
        <v>135</v>
      </c>
      <c r="F41" s="347" t="s">
        <v>67</v>
      </c>
      <c r="G41" s="88"/>
      <c r="H41" s="88" t="s">
        <v>145</v>
      </c>
      <c r="I41" s="88"/>
      <c r="J41" s="330"/>
      <c r="K41" s="79">
        <v>0</v>
      </c>
      <c r="L41" s="79">
        <v>0</v>
      </c>
      <c r="M41" s="79">
        <v>0</v>
      </c>
      <c r="N41" s="89">
        <v>3</v>
      </c>
      <c r="O41" s="90">
        <v>0</v>
      </c>
      <c r="P41" s="91">
        <f>N41+O41</f>
        <v>3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1</v>
      </c>
      <c r="W41" s="80">
        <f>IF(P41=0,"-",V41/P41)</f>
        <v>0.33333333333333</v>
      </c>
      <c r="X41" s="335">
        <v>12000</v>
      </c>
      <c r="Y41" s="336">
        <f>IFERROR(X41/P41,"-")</f>
        <v>4000</v>
      </c>
      <c r="Z41" s="336">
        <f>IFERROR(X41/V41,"-")</f>
        <v>12000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>
        <v>1</v>
      </c>
      <c r="BQ41" s="120">
        <f>IFERROR(BP41/BN41,"-")</f>
        <v>1</v>
      </c>
      <c r="BR41" s="121">
        <v>15000</v>
      </c>
      <c r="BS41" s="122">
        <f>IFERROR(BR41/BN41,"-")</f>
        <v>15000</v>
      </c>
      <c r="BT41" s="123"/>
      <c r="BU41" s="123"/>
      <c r="BV41" s="123">
        <v>1</v>
      </c>
      <c r="BW41" s="124">
        <v>2</v>
      </c>
      <c r="BX41" s="125">
        <f>IF(P41=0,"",IF(BW41=0,"",(BW41/P41)))</f>
        <v>0.66666666666667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12000</v>
      </c>
      <c r="CQ41" s="139">
        <v>15000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154</v>
      </c>
      <c r="C42" s="347"/>
      <c r="D42" s="347" t="s">
        <v>113</v>
      </c>
      <c r="E42" s="347" t="s">
        <v>113</v>
      </c>
      <c r="F42" s="347" t="s">
        <v>72</v>
      </c>
      <c r="G42" s="88"/>
      <c r="H42" s="88"/>
      <c r="I42" s="88"/>
      <c r="J42" s="330"/>
      <c r="K42" s="79">
        <v>77</v>
      </c>
      <c r="L42" s="79">
        <v>32</v>
      </c>
      <c r="M42" s="79">
        <v>15</v>
      </c>
      <c r="N42" s="89">
        <v>3</v>
      </c>
      <c r="O42" s="90">
        <v>0</v>
      </c>
      <c r="P42" s="91">
        <f>N42+O42</f>
        <v>3</v>
      </c>
      <c r="Q42" s="80">
        <f>IFERROR(P42/M42,"-")</f>
        <v>0.2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16000</v>
      </c>
      <c r="Y42" s="336">
        <f>IFERROR(X42/P42,"-")</f>
        <v>5333.3333333333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0.66666666666667</v>
      </c>
      <c r="BY42" s="126">
        <v>1</v>
      </c>
      <c r="BZ42" s="127">
        <f>IFERROR(BY42/BW42,"-")</f>
        <v>0.5</v>
      </c>
      <c r="CA42" s="128">
        <v>16000</v>
      </c>
      <c r="CB42" s="129">
        <f>IFERROR(CA42/BW42,"-")</f>
        <v>8000</v>
      </c>
      <c r="CC42" s="130"/>
      <c r="CD42" s="130"/>
      <c r="CE42" s="130">
        <v>1</v>
      </c>
      <c r="CF42" s="131">
        <v>1</v>
      </c>
      <c r="CG42" s="132">
        <f>IF(P42=0,"",IF(CF42=0,"",(CF42/P42)))</f>
        <v>0.33333333333333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16000</v>
      </c>
      <c r="CQ42" s="139">
        <v>16000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1.4780769230769</v>
      </c>
      <c r="B43" s="347" t="s">
        <v>155</v>
      </c>
      <c r="C43" s="347"/>
      <c r="D43" s="347" t="s">
        <v>156</v>
      </c>
      <c r="E43" s="347" t="s">
        <v>157</v>
      </c>
      <c r="F43" s="347" t="s">
        <v>67</v>
      </c>
      <c r="G43" s="88" t="s">
        <v>158</v>
      </c>
      <c r="H43" s="88" t="s">
        <v>145</v>
      </c>
      <c r="I43" s="88" t="s">
        <v>159</v>
      </c>
      <c r="J43" s="330">
        <v>260000</v>
      </c>
      <c r="K43" s="79">
        <v>0</v>
      </c>
      <c r="L43" s="79">
        <v>0</v>
      </c>
      <c r="M43" s="79">
        <v>0</v>
      </c>
      <c r="N43" s="89">
        <v>2</v>
      </c>
      <c r="O43" s="90">
        <v>1</v>
      </c>
      <c r="P43" s="91">
        <f>N43+O43</f>
        <v>3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>
        <f>IFERROR(J43/SUM(N43:O46),"-")</f>
        <v>16250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SUM(X43:X46)-SUM(J43:J46)</f>
        <v>124300</v>
      </c>
      <c r="AB43" s="83">
        <f>SUM(X43:X46)/SUM(J43:J46)</f>
        <v>1.4780769230769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3</v>
      </c>
      <c r="BX43" s="125">
        <f>IF(P43=0,"",IF(BW43=0,"",(BW43/P43)))</f>
        <v>1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160</v>
      </c>
      <c r="C44" s="347"/>
      <c r="D44" s="347" t="s">
        <v>161</v>
      </c>
      <c r="E44" s="347" t="s">
        <v>162</v>
      </c>
      <c r="F44" s="347" t="s">
        <v>67</v>
      </c>
      <c r="G44" s="88"/>
      <c r="H44" s="88" t="s">
        <v>145</v>
      </c>
      <c r="I44" s="88" t="s">
        <v>163</v>
      </c>
      <c r="J44" s="330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164</v>
      </c>
      <c r="C45" s="347"/>
      <c r="D45" s="347" t="s">
        <v>142</v>
      </c>
      <c r="E45" s="347" t="s">
        <v>143</v>
      </c>
      <c r="F45" s="347" t="s">
        <v>105</v>
      </c>
      <c r="G45" s="88"/>
      <c r="H45" s="88" t="s">
        <v>145</v>
      </c>
      <c r="I45" s="88" t="s">
        <v>165</v>
      </c>
      <c r="J45" s="330"/>
      <c r="K45" s="79">
        <v>23</v>
      </c>
      <c r="L45" s="79">
        <v>0</v>
      </c>
      <c r="M45" s="79">
        <v>85</v>
      </c>
      <c r="N45" s="89">
        <v>7</v>
      </c>
      <c r="O45" s="90">
        <v>0</v>
      </c>
      <c r="P45" s="91">
        <f>N45+O45</f>
        <v>7</v>
      </c>
      <c r="Q45" s="80">
        <f>IFERROR(P45/M45,"-")</f>
        <v>0.082352941176471</v>
      </c>
      <c r="R45" s="79">
        <v>0</v>
      </c>
      <c r="S45" s="79">
        <v>3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0.14285714285714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0.14285714285714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4</v>
      </c>
      <c r="BX45" s="125">
        <f>IF(P45=0,"",IF(BW45=0,"",(BW45/P45)))</f>
        <v>0.57142857142857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0.14285714285714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166</v>
      </c>
      <c r="C46" s="347"/>
      <c r="D46" s="347" t="s">
        <v>113</v>
      </c>
      <c r="E46" s="347" t="s">
        <v>113</v>
      </c>
      <c r="F46" s="347" t="s">
        <v>72</v>
      </c>
      <c r="G46" s="88"/>
      <c r="H46" s="88"/>
      <c r="I46" s="88"/>
      <c r="J46" s="330"/>
      <c r="K46" s="79">
        <v>59</v>
      </c>
      <c r="L46" s="79">
        <v>37</v>
      </c>
      <c r="M46" s="79">
        <v>26</v>
      </c>
      <c r="N46" s="89">
        <v>6</v>
      </c>
      <c r="O46" s="90">
        <v>0</v>
      </c>
      <c r="P46" s="91">
        <f>N46+O46</f>
        <v>6</v>
      </c>
      <c r="Q46" s="80">
        <f>IFERROR(P46/M46,"-")</f>
        <v>0.23076923076923</v>
      </c>
      <c r="R46" s="79">
        <v>3</v>
      </c>
      <c r="S46" s="79">
        <v>0</v>
      </c>
      <c r="T46" s="80">
        <f>IFERROR(R46/(P46),"-")</f>
        <v>0.5</v>
      </c>
      <c r="U46" s="336"/>
      <c r="V46" s="82">
        <v>2</v>
      </c>
      <c r="W46" s="80">
        <f>IF(P46=0,"-",V46/P46)</f>
        <v>0.33333333333333</v>
      </c>
      <c r="X46" s="335">
        <v>384300</v>
      </c>
      <c r="Y46" s="336">
        <f>IFERROR(X46/P46,"-")</f>
        <v>64050</v>
      </c>
      <c r="Z46" s="336">
        <f>IFERROR(X46/V46,"-")</f>
        <v>192150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0.16666666666667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3</v>
      </c>
      <c r="BX46" s="125">
        <f>IF(P46=0,"",IF(BW46=0,"",(BW46/P46)))</f>
        <v>0.5</v>
      </c>
      <c r="BY46" s="126">
        <v>2</v>
      </c>
      <c r="BZ46" s="127">
        <f>IFERROR(BY46/BW46,"-")</f>
        <v>0.66666666666667</v>
      </c>
      <c r="CA46" s="128">
        <v>282000</v>
      </c>
      <c r="CB46" s="129">
        <f>IFERROR(CA46/BW46,"-")</f>
        <v>94000</v>
      </c>
      <c r="CC46" s="130"/>
      <c r="CD46" s="130"/>
      <c r="CE46" s="130">
        <v>2</v>
      </c>
      <c r="CF46" s="131">
        <v>2</v>
      </c>
      <c r="CG46" s="132">
        <f>IF(P46=0,"",IF(CF46=0,"",(CF46/P46)))</f>
        <v>0.33333333333333</v>
      </c>
      <c r="CH46" s="133">
        <v>2</v>
      </c>
      <c r="CI46" s="134">
        <f>IFERROR(CH46/CF46,"-")</f>
        <v>1</v>
      </c>
      <c r="CJ46" s="135">
        <v>433300</v>
      </c>
      <c r="CK46" s="136">
        <f>IFERROR(CJ46/CF46,"-")</f>
        <v>216650</v>
      </c>
      <c r="CL46" s="137"/>
      <c r="CM46" s="137"/>
      <c r="CN46" s="137">
        <v>2</v>
      </c>
      <c r="CO46" s="138">
        <v>2</v>
      </c>
      <c r="CP46" s="139">
        <v>384300</v>
      </c>
      <c r="CQ46" s="139">
        <v>415000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1.05</v>
      </c>
      <c r="B47" s="347" t="s">
        <v>167</v>
      </c>
      <c r="C47" s="347"/>
      <c r="D47" s="347" t="s">
        <v>161</v>
      </c>
      <c r="E47" s="347" t="s">
        <v>162</v>
      </c>
      <c r="F47" s="347" t="s">
        <v>67</v>
      </c>
      <c r="G47" s="88" t="s">
        <v>168</v>
      </c>
      <c r="H47" s="88" t="s">
        <v>118</v>
      </c>
      <c r="I47" s="88" t="s">
        <v>159</v>
      </c>
      <c r="J47" s="330">
        <v>200000</v>
      </c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1</v>
      </c>
      <c r="T47" s="80">
        <f>IFERROR(R47/(P47),"-")</f>
        <v>0</v>
      </c>
      <c r="U47" s="336">
        <f>IFERROR(J47/SUM(N47:O50),"-")</f>
        <v>50000</v>
      </c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>
        <f>SUM(X47:X50)-SUM(J47:J50)</f>
        <v>10000</v>
      </c>
      <c r="AB47" s="83">
        <f>SUM(X47:X50)/SUM(J47:J50)</f>
        <v>1.05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169</v>
      </c>
      <c r="C48" s="347"/>
      <c r="D48" s="347" t="s">
        <v>170</v>
      </c>
      <c r="E48" s="347" t="s">
        <v>104</v>
      </c>
      <c r="F48" s="347" t="s">
        <v>105</v>
      </c>
      <c r="G48" s="88"/>
      <c r="H48" s="88" t="s">
        <v>118</v>
      </c>
      <c r="I48" s="88" t="s">
        <v>163</v>
      </c>
      <c r="J48" s="330"/>
      <c r="K48" s="79">
        <v>5</v>
      </c>
      <c r="L48" s="79">
        <v>0</v>
      </c>
      <c r="M48" s="79">
        <v>11</v>
      </c>
      <c r="N48" s="89">
        <v>1</v>
      </c>
      <c r="O48" s="90">
        <v>0</v>
      </c>
      <c r="P48" s="91">
        <f>N48+O48</f>
        <v>1</v>
      </c>
      <c r="Q48" s="80">
        <f>IFERROR(P48/M48,"-")</f>
        <v>0.090909090909091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171</v>
      </c>
      <c r="C49" s="347"/>
      <c r="D49" s="347" t="s">
        <v>126</v>
      </c>
      <c r="E49" s="347" t="s">
        <v>127</v>
      </c>
      <c r="F49" s="347" t="s">
        <v>67</v>
      </c>
      <c r="G49" s="88"/>
      <c r="H49" s="88" t="s">
        <v>118</v>
      </c>
      <c r="I49" s="88" t="s">
        <v>165</v>
      </c>
      <c r="J49" s="330"/>
      <c r="K49" s="79">
        <v>0</v>
      </c>
      <c r="L49" s="79">
        <v>0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172</v>
      </c>
      <c r="C50" s="347"/>
      <c r="D50" s="347" t="s">
        <v>113</v>
      </c>
      <c r="E50" s="347" t="s">
        <v>113</v>
      </c>
      <c r="F50" s="347" t="s">
        <v>72</v>
      </c>
      <c r="G50" s="88"/>
      <c r="H50" s="88"/>
      <c r="I50" s="88"/>
      <c r="J50" s="330"/>
      <c r="K50" s="79">
        <v>45</v>
      </c>
      <c r="L50" s="79">
        <v>28</v>
      </c>
      <c r="M50" s="79">
        <v>3</v>
      </c>
      <c r="N50" s="89">
        <v>2</v>
      </c>
      <c r="O50" s="90">
        <v>0</v>
      </c>
      <c r="P50" s="91">
        <f>N50+O50</f>
        <v>2</v>
      </c>
      <c r="Q50" s="80">
        <f>IFERROR(P50/M50,"-")</f>
        <v>0.66666666666667</v>
      </c>
      <c r="R50" s="79">
        <v>1</v>
      </c>
      <c r="S50" s="79">
        <v>0</v>
      </c>
      <c r="T50" s="80">
        <f>IFERROR(R50/(P50),"-")</f>
        <v>0.5</v>
      </c>
      <c r="U50" s="336"/>
      <c r="V50" s="82">
        <v>1</v>
      </c>
      <c r="W50" s="80">
        <f>IF(P50=0,"-",V50/P50)</f>
        <v>0.5</v>
      </c>
      <c r="X50" s="335">
        <v>210000</v>
      </c>
      <c r="Y50" s="336">
        <f>IFERROR(X50/P50,"-")</f>
        <v>105000</v>
      </c>
      <c r="Z50" s="336">
        <f>IFERROR(X50/V50,"-")</f>
        <v>210000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0.5</v>
      </c>
      <c r="BY50" s="126">
        <v>1</v>
      </c>
      <c r="BZ50" s="127">
        <f>IFERROR(BY50/BW50,"-")</f>
        <v>1</v>
      </c>
      <c r="CA50" s="128">
        <v>210000</v>
      </c>
      <c r="CB50" s="129">
        <f>IFERROR(CA50/BW50,"-")</f>
        <v>210000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210000</v>
      </c>
      <c r="CQ50" s="139">
        <v>210000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0.016666666666667</v>
      </c>
      <c r="B51" s="347" t="s">
        <v>173</v>
      </c>
      <c r="C51" s="347"/>
      <c r="D51" s="347" t="s">
        <v>174</v>
      </c>
      <c r="E51" s="347" t="s">
        <v>175</v>
      </c>
      <c r="F51" s="347" t="s">
        <v>67</v>
      </c>
      <c r="G51" s="88" t="s">
        <v>176</v>
      </c>
      <c r="H51" s="88" t="s">
        <v>177</v>
      </c>
      <c r="I51" s="88" t="s">
        <v>178</v>
      </c>
      <c r="J51" s="330">
        <v>300000</v>
      </c>
      <c r="K51" s="79">
        <v>0</v>
      </c>
      <c r="L51" s="79">
        <v>0</v>
      </c>
      <c r="M51" s="79">
        <v>0</v>
      </c>
      <c r="N51" s="89">
        <v>3</v>
      </c>
      <c r="O51" s="90">
        <v>0</v>
      </c>
      <c r="P51" s="91">
        <f>N51+O51</f>
        <v>3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>
        <f>IFERROR(J51/SUM(N51:O62),"-")</f>
        <v>30000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SUM(X51:X62)-SUM(J51:J62)</f>
        <v>-295000</v>
      </c>
      <c r="AB51" s="83">
        <f>SUM(X51:X62)/SUM(J51:J62)</f>
        <v>0.016666666666667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0.33333333333333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0.33333333333333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0.33333333333333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179</v>
      </c>
      <c r="C52" s="347"/>
      <c r="D52" s="347" t="s">
        <v>126</v>
      </c>
      <c r="E52" s="347" t="s">
        <v>127</v>
      </c>
      <c r="F52" s="347" t="s">
        <v>67</v>
      </c>
      <c r="G52" s="88"/>
      <c r="H52" s="88" t="s">
        <v>177</v>
      </c>
      <c r="I52" s="88" t="s">
        <v>180</v>
      </c>
      <c r="J52" s="330"/>
      <c r="K52" s="79">
        <v>0</v>
      </c>
      <c r="L52" s="79">
        <v>0</v>
      </c>
      <c r="M52" s="79">
        <v>0</v>
      </c>
      <c r="N52" s="89">
        <v>1</v>
      </c>
      <c r="O52" s="90">
        <v>0</v>
      </c>
      <c r="P52" s="91">
        <f>N52+O52</f>
        <v>1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1</v>
      </c>
      <c r="W52" s="80">
        <f>IF(P52=0,"-",V52/P52)</f>
        <v>1</v>
      </c>
      <c r="X52" s="335">
        <v>0</v>
      </c>
      <c r="Y52" s="336">
        <f>IFERROR(X52/P52,"-")</f>
        <v>0</v>
      </c>
      <c r="Z52" s="336">
        <f>IFERROR(X52/V52,"-")</f>
        <v>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>
        <v>1</v>
      </c>
      <c r="BZ52" s="127">
        <f>IFERROR(BY52/BW52,"-")</f>
        <v>1</v>
      </c>
      <c r="CA52" s="128">
        <v>13000</v>
      </c>
      <c r="CB52" s="129">
        <f>IFERROR(CA52/BW52,"-")</f>
        <v>13000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0</v>
      </c>
      <c r="CQ52" s="139">
        <v>13000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181</v>
      </c>
      <c r="C53" s="347"/>
      <c r="D53" s="347" t="s">
        <v>113</v>
      </c>
      <c r="E53" s="347" t="s">
        <v>113</v>
      </c>
      <c r="F53" s="347" t="s">
        <v>72</v>
      </c>
      <c r="G53" s="88"/>
      <c r="H53" s="88"/>
      <c r="I53" s="88"/>
      <c r="J53" s="330"/>
      <c r="K53" s="79">
        <v>14</v>
      </c>
      <c r="L53" s="79">
        <v>8</v>
      </c>
      <c r="M53" s="79">
        <v>4</v>
      </c>
      <c r="N53" s="89">
        <v>2</v>
      </c>
      <c r="O53" s="90">
        <v>0</v>
      </c>
      <c r="P53" s="91">
        <f>N53+O53</f>
        <v>2</v>
      </c>
      <c r="Q53" s="80">
        <f>IFERROR(P53/M53,"-")</f>
        <v>0.5</v>
      </c>
      <c r="R53" s="79">
        <v>0</v>
      </c>
      <c r="S53" s="79">
        <v>0</v>
      </c>
      <c r="T53" s="80">
        <f>IFERROR(R53/(P53),"-")</f>
        <v>0</v>
      </c>
      <c r="U53" s="336"/>
      <c r="V53" s="82">
        <v>1</v>
      </c>
      <c r="W53" s="80">
        <f>IF(P53=0,"-",V53/P53)</f>
        <v>0.5</v>
      </c>
      <c r="X53" s="335">
        <v>5000</v>
      </c>
      <c r="Y53" s="336">
        <f>IFERROR(X53/P53,"-")</f>
        <v>2500</v>
      </c>
      <c r="Z53" s="336">
        <f>IFERROR(X53/V53,"-")</f>
        <v>5000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>
        <v>1</v>
      </c>
      <c r="BQ53" s="120">
        <f>IFERROR(BP53/BN53,"-")</f>
        <v>1</v>
      </c>
      <c r="BR53" s="121">
        <v>5000</v>
      </c>
      <c r="BS53" s="122">
        <f>IFERROR(BR53/BN53,"-")</f>
        <v>5000</v>
      </c>
      <c r="BT53" s="123">
        <v>1</v>
      </c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5000</v>
      </c>
      <c r="CQ53" s="139">
        <v>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182</v>
      </c>
      <c r="C54" s="347"/>
      <c r="D54" s="347" t="s">
        <v>97</v>
      </c>
      <c r="E54" s="347" t="s">
        <v>98</v>
      </c>
      <c r="F54" s="347" t="s">
        <v>67</v>
      </c>
      <c r="G54" s="88" t="s">
        <v>183</v>
      </c>
      <c r="H54" s="88" t="s">
        <v>177</v>
      </c>
      <c r="I54" s="88" t="s">
        <v>178</v>
      </c>
      <c r="J54" s="330"/>
      <c r="K54" s="79">
        <v>0</v>
      </c>
      <c r="L54" s="79">
        <v>0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184</v>
      </c>
      <c r="C55" s="347"/>
      <c r="D55" s="347" t="s">
        <v>185</v>
      </c>
      <c r="E55" s="347" t="s">
        <v>186</v>
      </c>
      <c r="F55" s="347" t="s">
        <v>67</v>
      </c>
      <c r="G55" s="88"/>
      <c r="H55" s="88" t="s">
        <v>177</v>
      </c>
      <c r="I55" s="88" t="s">
        <v>180</v>
      </c>
      <c r="J55" s="330"/>
      <c r="K55" s="79">
        <v>0</v>
      </c>
      <c r="L55" s="79">
        <v>0</v>
      </c>
      <c r="M55" s="79">
        <v>0</v>
      </c>
      <c r="N55" s="89">
        <v>2</v>
      </c>
      <c r="O55" s="90">
        <v>0</v>
      </c>
      <c r="P55" s="91">
        <f>N55+O55</f>
        <v>2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0.5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1</v>
      </c>
      <c r="CG55" s="132">
        <f>IF(P55=0,"",IF(CF55=0,"",(CF55/P55)))</f>
        <v>0.5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187</v>
      </c>
      <c r="C56" s="347"/>
      <c r="D56" s="347" t="s">
        <v>113</v>
      </c>
      <c r="E56" s="347" t="s">
        <v>113</v>
      </c>
      <c r="F56" s="347" t="s">
        <v>72</v>
      </c>
      <c r="G56" s="88"/>
      <c r="H56" s="88"/>
      <c r="I56" s="88"/>
      <c r="J56" s="330"/>
      <c r="K56" s="79">
        <v>8</v>
      </c>
      <c r="L56" s="79">
        <v>7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188</v>
      </c>
      <c r="C57" s="347"/>
      <c r="D57" s="347" t="s">
        <v>189</v>
      </c>
      <c r="E57" s="347" t="s">
        <v>190</v>
      </c>
      <c r="F57" s="347" t="s">
        <v>67</v>
      </c>
      <c r="G57" s="88" t="s">
        <v>191</v>
      </c>
      <c r="H57" s="88" t="s">
        <v>177</v>
      </c>
      <c r="I57" s="88" t="s">
        <v>178</v>
      </c>
      <c r="J57" s="330"/>
      <c r="K57" s="79">
        <v>0</v>
      </c>
      <c r="L57" s="79">
        <v>0</v>
      </c>
      <c r="M57" s="79">
        <v>0</v>
      </c>
      <c r="N57" s="89">
        <v>1</v>
      </c>
      <c r="O57" s="90">
        <v>0</v>
      </c>
      <c r="P57" s="91">
        <f>N57+O57</f>
        <v>1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192</v>
      </c>
      <c r="C58" s="347"/>
      <c r="D58" s="347" t="s">
        <v>174</v>
      </c>
      <c r="E58" s="347" t="s">
        <v>175</v>
      </c>
      <c r="F58" s="347" t="s">
        <v>67</v>
      </c>
      <c r="G58" s="88"/>
      <c r="H58" s="88" t="s">
        <v>177</v>
      </c>
      <c r="I58" s="88" t="s">
        <v>180</v>
      </c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193</v>
      </c>
      <c r="C59" s="347"/>
      <c r="D59" s="347" t="s">
        <v>113</v>
      </c>
      <c r="E59" s="347" t="s">
        <v>113</v>
      </c>
      <c r="F59" s="347" t="s">
        <v>72</v>
      </c>
      <c r="G59" s="88"/>
      <c r="H59" s="88"/>
      <c r="I59" s="88"/>
      <c r="J59" s="330"/>
      <c r="K59" s="79">
        <v>8</v>
      </c>
      <c r="L59" s="79">
        <v>6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194</v>
      </c>
      <c r="C60" s="347"/>
      <c r="D60" s="347" t="s">
        <v>195</v>
      </c>
      <c r="E60" s="347" t="s">
        <v>196</v>
      </c>
      <c r="F60" s="347" t="s">
        <v>67</v>
      </c>
      <c r="G60" s="88" t="s">
        <v>197</v>
      </c>
      <c r="H60" s="88" t="s">
        <v>177</v>
      </c>
      <c r="I60" s="88" t="s">
        <v>178</v>
      </c>
      <c r="J60" s="330"/>
      <c r="K60" s="79">
        <v>0</v>
      </c>
      <c r="L60" s="79">
        <v>0</v>
      </c>
      <c r="M60" s="79">
        <v>0</v>
      </c>
      <c r="N60" s="89">
        <v>1</v>
      </c>
      <c r="O60" s="90">
        <v>0</v>
      </c>
      <c r="P60" s="91">
        <f>N60+O60</f>
        <v>1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198</v>
      </c>
      <c r="C61" s="347"/>
      <c r="D61" s="347" t="s">
        <v>199</v>
      </c>
      <c r="E61" s="347" t="s">
        <v>200</v>
      </c>
      <c r="F61" s="347" t="s">
        <v>67</v>
      </c>
      <c r="G61" s="88"/>
      <c r="H61" s="88" t="s">
        <v>177</v>
      </c>
      <c r="I61" s="88" t="s">
        <v>180</v>
      </c>
      <c r="J61" s="330"/>
      <c r="K61" s="79">
        <v>0</v>
      </c>
      <c r="L61" s="79">
        <v>0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201</v>
      </c>
      <c r="C62" s="347"/>
      <c r="D62" s="347" t="s">
        <v>113</v>
      </c>
      <c r="E62" s="347" t="s">
        <v>113</v>
      </c>
      <c r="F62" s="347" t="s">
        <v>72</v>
      </c>
      <c r="G62" s="88"/>
      <c r="H62" s="88"/>
      <c r="I62" s="88"/>
      <c r="J62" s="330"/>
      <c r="K62" s="79">
        <v>3</v>
      </c>
      <c r="L62" s="79">
        <v>2</v>
      </c>
      <c r="M62" s="79">
        <v>0</v>
      </c>
      <c r="N62" s="89">
        <v>0</v>
      </c>
      <c r="O62" s="90">
        <v>0</v>
      </c>
      <c r="P62" s="91">
        <f>N62+O62</f>
        <v>0</v>
      </c>
      <c r="Q62" s="80" t="str">
        <f>IFERROR(P62/M62,"-")</f>
        <v>-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0.051538461538462</v>
      </c>
      <c r="B63" s="347" t="s">
        <v>202</v>
      </c>
      <c r="C63" s="347"/>
      <c r="D63" s="347" t="s">
        <v>203</v>
      </c>
      <c r="E63" s="347" t="s">
        <v>204</v>
      </c>
      <c r="F63" s="347" t="s">
        <v>67</v>
      </c>
      <c r="G63" s="88" t="s">
        <v>176</v>
      </c>
      <c r="H63" s="88" t="s">
        <v>205</v>
      </c>
      <c r="I63" s="88" t="s">
        <v>206</v>
      </c>
      <c r="J63" s="330">
        <v>130000</v>
      </c>
      <c r="K63" s="79">
        <v>0</v>
      </c>
      <c r="L63" s="79">
        <v>0</v>
      </c>
      <c r="M63" s="79">
        <v>0</v>
      </c>
      <c r="N63" s="89">
        <v>8</v>
      </c>
      <c r="O63" s="90">
        <v>0</v>
      </c>
      <c r="P63" s="91">
        <f>N63+O63</f>
        <v>8</v>
      </c>
      <c r="Q63" s="80" t="str">
        <f>IFERROR(P63/M63,"-")</f>
        <v>-</v>
      </c>
      <c r="R63" s="79">
        <v>0</v>
      </c>
      <c r="S63" s="79">
        <v>1</v>
      </c>
      <c r="T63" s="80">
        <f>IFERROR(R63/(P63),"-")</f>
        <v>0</v>
      </c>
      <c r="U63" s="336">
        <f>IFERROR(J63/SUM(N63:O81),"-")</f>
        <v>3023.2558139535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SUM(X63:X81)-SUM(J63:J81)</f>
        <v>-123300</v>
      </c>
      <c r="AB63" s="83">
        <f>SUM(X63:X81)/SUM(J63:J81)</f>
        <v>0.051538461538462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3</v>
      </c>
      <c r="BF63" s="111">
        <f>IF(P63=0,"",IF(BE63=0,"",(BE63/P63)))</f>
        <v>0.375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4</v>
      </c>
      <c r="BO63" s="118">
        <f>IF(P63=0,"",IF(BN63=0,"",(BN63/P63)))</f>
        <v>0.5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0.125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207</v>
      </c>
      <c r="C64" s="347"/>
      <c r="D64" s="347" t="s">
        <v>208</v>
      </c>
      <c r="E64" s="347" t="s">
        <v>209</v>
      </c>
      <c r="F64" s="347" t="s">
        <v>67</v>
      </c>
      <c r="G64" s="88"/>
      <c r="H64" s="88" t="s">
        <v>205</v>
      </c>
      <c r="I64" s="88" t="s">
        <v>210</v>
      </c>
      <c r="J64" s="330"/>
      <c r="K64" s="79">
        <v>0</v>
      </c>
      <c r="L64" s="79">
        <v>0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1</v>
      </c>
      <c r="W64" s="80">
        <f>IF(P64=0,"-",V64/P64)</f>
        <v>0.33333333333333</v>
      </c>
      <c r="X64" s="335">
        <v>700</v>
      </c>
      <c r="Y64" s="336">
        <f>IFERROR(X64/P64,"-")</f>
        <v>233.33333333333</v>
      </c>
      <c r="Z64" s="336">
        <f>IFERROR(X64/V64,"-")</f>
        <v>700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>
        <v>1</v>
      </c>
      <c r="BQ64" s="120">
        <f>IFERROR(BP64/BN64,"-")</f>
        <v>1</v>
      </c>
      <c r="BR64" s="121">
        <v>700</v>
      </c>
      <c r="BS64" s="122">
        <f>IFERROR(BR64/BN64,"-")</f>
        <v>700</v>
      </c>
      <c r="BT64" s="123">
        <v>1</v>
      </c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1</v>
      </c>
      <c r="CG64" s="132">
        <f>IF(P64=0,"",IF(CF64=0,"",(CF64/P64)))</f>
        <v>0.33333333333333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1</v>
      </c>
      <c r="CP64" s="139">
        <v>700</v>
      </c>
      <c r="CQ64" s="139">
        <v>700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211</v>
      </c>
      <c r="C65" s="347"/>
      <c r="D65" s="347" t="s">
        <v>212</v>
      </c>
      <c r="E65" s="347" t="s">
        <v>213</v>
      </c>
      <c r="F65" s="347" t="s">
        <v>67</v>
      </c>
      <c r="G65" s="88"/>
      <c r="H65" s="88" t="s">
        <v>205</v>
      </c>
      <c r="I65" s="88" t="s">
        <v>214</v>
      </c>
      <c r="J65" s="330"/>
      <c r="K65" s="79">
        <v>0</v>
      </c>
      <c r="L65" s="79">
        <v>0</v>
      </c>
      <c r="M65" s="79">
        <v>0</v>
      </c>
      <c r="N65" s="89">
        <v>1</v>
      </c>
      <c r="O65" s="90">
        <v>0</v>
      </c>
      <c r="P65" s="91">
        <f>N65+O65</f>
        <v>1</v>
      </c>
      <c r="Q65" s="80" t="str">
        <f>IFERROR(P65/M65,"-")</f>
        <v>-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1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215</v>
      </c>
      <c r="C66" s="347"/>
      <c r="D66" s="347" t="s">
        <v>216</v>
      </c>
      <c r="E66" s="347" t="s">
        <v>217</v>
      </c>
      <c r="F66" s="347" t="s">
        <v>67</v>
      </c>
      <c r="G66" s="88"/>
      <c r="H66" s="88" t="s">
        <v>205</v>
      </c>
      <c r="I66" s="88" t="s">
        <v>218</v>
      </c>
      <c r="J66" s="330"/>
      <c r="K66" s="79">
        <v>0</v>
      </c>
      <c r="L66" s="79">
        <v>0</v>
      </c>
      <c r="M66" s="79">
        <v>0</v>
      </c>
      <c r="N66" s="89">
        <v>2</v>
      </c>
      <c r="O66" s="90">
        <v>0</v>
      </c>
      <c r="P66" s="91">
        <f>N66+O66</f>
        <v>2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1</v>
      </c>
      <c r="BX66" s="125">
        <f>IF(P66=0,"",IF(BW66=0,"",(BW66/P66)))</f>
        <v>0.5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219</v>
      </c>
      <c r="C67" s="347"/>
      <c r="D67" s="347" t="s">
        <v>113</v>
      </c>
      <c r="E67" s="347" t="s">
        <v>113</v>
      </c>
      <c r="F67" s="347" t="s">
        <v>72</v>
      </c>
      <c r="G67" s="88"/>
      <c r="H67" s="88"/>
      <c r="I67" s="88"/>
      <c r="J67" s="330"/>
      <c r="K67" s="79">
        <v>39</v>
      </c>
      <c r="L67" s="79">
        <v>24</v>
      </c>
      <c r="M67" s="79">
        <v>10</v>
      </c>
      <c r="N67" s="89">
        <v>5</v>
      </c>
      <c r="O67" s="90">
        <v>0</v>
      </c>
      <c r="P67" s="91">
        <f>N67+O67</f>
        <v>5</v>
      </c>
      <c r="Q67" s="80">
        <f>IFERROR(P67/M67,"-")</f>
        <v>0.5</v>
      </c>
      <c r="R67" s="79">
        <v>0</v>
      </c>
      <c r="S67" s="79">
        <v>1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1</v>
      </c>
      <c r="AN67" s="99">
        <f>IF(P67=0,"",IF(AM67=0,"",(AM67/P67)))</f>
        <v>0.2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>
        <v>1</v>
      </c>
      <c r="AW67" s="105">
        <f>IF(P67=0,"",IF(AV67=0,"",(AV67/P67)))</f>
        <v>0.2</v>
      </c>
      <c r="AX67" s="104"/>
      <c r="AY67" s="106">
        <f>IFERROR(AX67/AV67,"-")</f>
        <v>0</v>
      </c>
      <c r="AZ67" s="107"/>
      <c r="BA67" s="108">
        <f>IFERROR(AZ67/AV67,"-")</f>
        <v>0</v>
      </c>
      <c r="BB67" s="109"/>
      <c r="BC67" s="109"/>
      <c r="BD67" s="109"/>
      <c r="BE67" s="110">
        <v>1</v>
      </c>
      <c r="BF67" s="111">
        <f>IF(P67=0,"",IF(BE67=0,"",(BE67/P67)))</f>
        <v>0.2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0.2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220</v>
      </c>
      <c r="C68" s="347"/>
      <c r="D68" s="347" t="s">
        <v>221</v>
      </c>
      <c r="E68" s="347" t="s">
        <v>222</v>
      </c>
      <c r="F68" s="347" t="s">
        <v>67</v>
      </c>
      <c r="G68" s="88" t="s">
        <v>176</v>
      </c>
      <c r="H68" s="88" t="s">
        <v>223</v>
      </c>
      <c r="I68" s="88" t="s">
        <v>224</v>
      </c>
      <c r="J68" s="330"/>
      <c r="K68" s="79">
        <v>0</v>
      </c>
      <c r="L68" s="79">
        <v>0</v>
      </c>
      <c r="M68" s="79">
        <v>0</v>
      </c>
      <c r="N68" s="89">
        <v>1</v>
      </c>
      <c r="O68" s="90">
        <v>0</v>
      </c>
      <c r="P68" s="91">
        <f>N68+O68</f>
        <v>1</v>
      </c>
      <c r="Q68" s="80" t="str">
        <f>IFERROR(P68/M68,"-")</f>
        <v>-</v>
      </c>
      <c r="R68" s="79">
        <v>0</v>
      </c>
      <c r="S68" s="79">
        <v>1</v>
      </c>
      <c r="T68" s="80">
        <f>IFERROR(R68/(P68),"-")</f>
        <v>0</v>
      </c>
      <c r="U68" s="336"/>
      <c r="V68" s="82">
        <v>1</v>
      </c>
      <c r="W68" s="80">
        <f>IF(P68=0,"-",V68/P68)</f>
        <v>1</v>
      </c>
      <c r="X68" s="335">
        <v>3000</v>
      </c>
      <c r="Y68" s="336">
        <f>IFERROR(X68/P68,"-")</f>
        <v>3000</v>
      </c>
      <c r="Z68" s="336">
        <f>IFERROR(X68/V68,"-")</f>
        <v>3000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1</v>
      </c>
      <c r="AX68" s="104">
        <v>1</v>
      </c>
      <c r="AY68" s="106">
        <f>IFERROR(AX68/AV68,"-")</f>
        <v>1</v>
      </c>
      <c r="AZ68" s="107">
        <v>3000</v>
      </c>
      <c r="BA68" s="108">
        <f>IFERROR(AZ68/AV68,"-")</f>
        <v>3000</v>
      </c>
      <c r="BB68" s="109">
        <v>1</v>
      </c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3000</v>
      </c>
      <c r="CQ68" s="139">
        <v>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225</v>
      </c>
      <c r="C69" s="347"/>
      <c r="D69" s="347" t="s">
        <v>221</v>
      </c>
      <c r="E69" s="347" t="s">
        <v>222</v>
      </c>
      <c r="F69" s="347" t="s">
        <v>72</v>
      </c>
      <c r="G69" s="88"/>
      <c r="H69" s="88"/>
      <c r="I69" s="88"/>
      <c r="J69" s="330"/>
      <c r="K69" s="79">
        <v>38</v>
      </c>
      <c r="L69" s="79">
        <v>13</v>
      </c>
      <c r="M69" s="79">
        <v>1</v>
      </c>
      <c r="N69" s="89">
        <v>1</v>
      </c>
      <c r="O69" s="90">
        <v>0</v>
      </c>
      <c r="P69" s="91">
        <f>N69+O69</f>
        <v>1</v>
      </c>
      <c r="Q69" s="80">
        <f>IFERROR(P69/M69,"-")</f>
        <v>1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1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226</v>
      </c>
      <c r="C70" s="347"/>
      <c r="D70" s="347" t="s">
        <v>227</v>
      </c>
      <c r="E70" s="347" t="s">
        <v>228</v>
      </c>
      <c r="F70" s="347" t="s">
        <v>67</v>
      </c>
      <c r="G70" s="88" t="s">
        <v>183</v>
      </c>
      <c r="H70" s="88" t="s">
        <v>205</v>
      </c>
      <c r="I70" s="88" t="s">
        <v>206</v>
      </c>
      <c r="J70" s="330"/>
      <c r="K70" s="79">
        <v>0</v>
      </c>
      <c r="L70" s="79">
        <v>0</v>
      </c>
      <c r="M70" s="79">
        <v>0</v>
      </c>
      <c r="N70" s="89">
        <v>4</v>
      </c>
      <c r="O70" s="90">
        <v>0</v>
      </c>
      <c r="P70" s="91">
        <f>N70+O70</f>
        <v>4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0.25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229</v>
      </c>
      <c r="C71" s="347"/>
      <c r="D71" s="347" t="s">
        <v>230</v>
      </c>
      <c r="E71" s="347" t="s">
        <v>231</v>
      </c>
      <c r="F71" s="347" t="s">
        <v>67</v>
      </c>
      <c r="G71" s="88"/>
      <c r="H71" s="88" t="s">
        <v>205</v>
      </c>
      <c r="I71" s="88" t="s">
        <v>210</v>
      </c>
      <c r="J71" s="330"/>
      <c r="K71" s="79">
        <v>0</v>
      </c>
      <c r="L71" s="79">
        <v>0</v>
      </c>
      <c r="M71" s="79">
        <v>0</v>
      </c>
      <c r="N71" s="89">
        <v>2</v>
      </c>
      <c r="O71" s="90">
        <v>0</v>
      </c>
      <c r="P71" s="91">
        <f>N71+O71</f>
        <v>2</v>
      </c>
      <c r="Q71" s="80" t="str">
        <f>IFERROR(P71/M71,"-")</f>
        <v>-</v>
      </c>
      <c r="R71" s="79">
        <v>0</v>
      </c>
      <c r="S71" s="79">
        <v>2</v>
      </c>
      <c r="T71" s="80">
        <f>IFERROR(R71/(P71),"-")</f>
        <v>0</v>
      </c>
      <c r="U71" s="336"/>
      <c r="V71" s="82">
        <v>1</v>
      </c>
      <c r="W71" s="80">
        <f>IF(P71=0,"-",V71/P71)</f>
        <v>0.5</v>
      </c>
      <c r="X71" s="335">
        <v>3000</v>
      </c>
      <c r="Y71" s="336">
        <f>IFERROR(X71/P71,"-")</f>
        <v>1500</v>
      </c>
      <c r="Z71" s="336">
        <f>IFERROR(X71/V71,"-")</f>
        <v>3000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>
        <v>1</v>
      </c>
      <c r="BQ71" s="120">
        <f>IFERROR(BP71/BN71,"-")</f>
        <v>1</v>
      </c>
      <c r="BR71" s="121">
        <v>3000</v>
      </c>
      <c r="BS71" s="122">
        <f>IFERROR(BR71/BN71,"-")</f>
        <v>3000</v>
      </c>
      <c r="BT71" s="123">
        <v>1</v>
      </c>
      <c r="BU71" s="123"/>
      <c r="BV71" s="123"/>
      <c r="BW71" s="124">
        <v>1</v>
      </c>
      <c r="BX71" s="125">
        <f>IF(P71=0,"",IF(BW71=0,"",(BW71/P71)))</f>
        <v>0.5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3000</v>
      </c>
      <c r="CQ71" s="139">
        <v>3000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232</v>
      </c>
      <c r="C72" s="347"/>
      <c r="D72" s="347" t="s">
        <v>233</v>
      </c>
      <c r="E72" s="347" t="s">
        <v>234</v>
      </c>
      <c r="F72" s="347" t="s">
        <v>67</v>
      </c>
      <c r="G72" s="88"/>
      <c r="H72" s="88" t="s">
        <v>205</v>
      </c>
      <c r="I72" s="88" t="s">
        <v>214</v>
      </c>
      <c r="J72" s="330"/>
      <c r="K72" s="79">
        <v>0</v>
      </c>
      <c r="L72" s="79">
        <v>0</v>
      </c>
      <c r="M72" s="79">
        <v>0</v>
      </c>
      <c r="N72" s="89">
        <v>1</v>
      </c>
      <c r="O72" s="90">
        <v>0</v>
      </c>
      <c r="P72" s="91">
        <f>N72+O72</f>
        <v>1</v>
      </c>
      <c r="Q72" s="80" t="str">
        <f>IFERROR(P72/M72,"-")</f>
        <v>-</v>
      </c>
      <c r="R72" s="79">
        <v>0</v>
      </c>
      <c r="S72" s="79">
        <v>0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235</v>
      </c>
      <c r="C73" s="347"/>
      <c r="D73" s="347" t="s">
        <v>236</v>
      </c>
      <c r="E73" s="347" t="s">
        <v>237</v>
      </c>
      <c r="F73" s="347" t="s">
        <v>67</v>
      </c>
      <c r="G73" s="88"/>
      <c r="H73" s="88" t="s">
        <v>205</v>
      </c>
      <c r="I73" s="88" t="s">
        <v>218</v>
      </c>
      <c r="J73" s="330"/>
      <c r="K73" s="79">
        <v>0</v>
      </c>
      <c r="L73" s="79">
        <v>0</v>
      </c>
      <c r="M73" s="79">
        <v>0</v>
      </c>
      <c r="N73" s="89">
        <v>2</v>
      </c>
      <c r="O73" s="90">
        <v>0</v>
      </c>
      <c r="P73" s="91">
        <f>N73+O73</f>
        <v>2</v>
      </c>
      <c r="Q73" s="80" t="str">
        <f>IFERROR(P73/M73,"-")</f>
        <v>-</v>
      </c>
      <c r="R73" s="79">
        <v>0</v>
      </c>
      <c r="S73" s="79">
        <v>1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238</v>
      </c>
      <c r="C74" s="347"/>
      <c r="D74" s="347" t="s">
        <v>239</v>
      </c>
      <c r="E74" s="347" t="s">
        <v>240</v>
      </c>
      <c r="F74" s="347" t="s">
        <v>67</v>
      </c>
      <c r="G74" s="88"/>
      <c r="H74" s="88" t="s">
        <v>205</v>
      </c>
      <c r="I74" s="348" t="s">
        <v>241</v>
      </c>
      <c r="J74" s="330"/>
      <c r="K74" s="79">
        <v>0</v>
      </c>
      <c r="L74" s="79">
        <v>0</v>
      </c>
      <c r="M74" s="79">
        <v>0</v>
      </c>
      <c r="N74" s="89">
        <v>2</v>
      </c>
      <c r="O74" s="90">
        <v>0</v>
      </c>
      <c r="P74" s="91">
        <f>N74+O74</f>
        <v>2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242</v>
      </c>
      <c r="C75" s="347"/>
      <c r="D75" s="347" t="s">
        <v>113</v>
      </c>
      <c r="E75" s="347" t="s">
        <v>113</v>
      </c>
      <c r="F75" s="347" t="s">
        <v>72</v>
      </c>
      <c r="G75" s="88"/>
      <c r="H75" s="88"/>
      <c r="I75" s="88"/>
      <c r="J75" s="330"/>
      <c r="K75" s="79">
        <v>16</v>
      </c>
      <c r="L75" s="79">
        <v>13</v>
      </c>
      <c r="M75" s="79">
        <v>13</v>
      </c>
      <c r="N75" s="89">
        <v>3</v>
      </c>
      <c r="O75" s="90">
        <v>0</v>
      </c>
      <c r="P75" s="91">
        <f>N75+O75</f>
        <v>3</v>
      </c>
      <c r="Q75" s="80">
        <f>IFERROR(P75/M75,"-")</f>
        <v>0.23076923076923</v>
      </c>
      <c r="R75" s="79">
        <v>0</v>
      </c>
      <c r="S75" s="79">
        <v>2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>
        <v>1</v>
      </c>
      <c r="AN75" s="99">
        <f>IF(P75=0,"",IF(AM75=0,"",(AM75/P75)))</f>
        <v>0.33333333333333</v>
      </c>
      <c r="AO75" s="98"/>
      <c r="AP75" s="100">
        <f>IFERROR(AO75/AM75,"-")</f>
        <v>0</v>
      </c>
      <c r="AQ75" s="101"/>
      <c r="AR75" s="102">
        <f>IFERROR(AQ75/AM75,"-")</f>
        <v>0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0.33333333333333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0.33333333333333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243</v>
      </c>
      <c r="C76" s="347"/>
      <c r="D76" s="347" t="s">
        <v>203</v>
      </c>
      <c r="E76" s="347" t="s">
        <v>222</v>
      </c>
      <c r="F76" s="347" t="s">
        <v>67</v>
      </c>
      <c r="G76" s="88" t="s">
        <v>191</v>
      </c>
      <c r="H76" s="88" t="s">
        <v>205</v>
      </c>
      <c r="I76" s="88" t="s">
        <v>206</v>
      </c>
      <c r="J76" s="330"/>
      <c r="K76" s="79">
        <v>0</v>
      </c>
      <c r="L76" s="79">
        <v>0</v>
      </c>
      <c r="M76" s="79">
        <v>0</v>
      </c>
      <c r="N76" s="89">
        <v>2</v>
      </c>
      <c r="O76" s="90">
        <v>0</v>
      </c>
      <c r="P76" s="91">
        <f>N76+O76</f>
        <v>2</v>
      </c>
      <c r="Q76" s="80" t="str">
        <f>IFERROR(P76/M76,"-")</f>
        <v>-</v>
      </c>
      <c r="R76" s="79">
        <v>0</v>
      </c>
      <c r="S76" s="79">
        <v>1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0.5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244</v>
      </c>
      <c r="C77" s="347"/>
      <c r="D77" s="347" t="s">
        <v>227</v>
      </c>
      <c r="E77" s="347" t="s">
        <v>228</v>
      </c>
      <c r="F77" s="347" t="s">
        <v>67</v>
      </c>
      <c r="G77" s="88"/>
      <c r="H77" s="88" t="s">
        <v>205</v>
      </c>
      <c r="I77" s="88" t="s">
        <v>210</v>
      </c>
      <c r="J77" s="330"/>
      <c r="K77" s="79">
        <v>0</v>
      </c>
      <c r="L77" s="79">
        <v>0</v>
      </c>
      <c r="M77" s="79">
        <v>0</v>
      </c>
      <c r="N77" s="89">
        <v>1</v>
      </c>
      <c r="O77" s="90">
        <v>0</v>
      </c>
      <c r="P77" s="91">
        <f>N77+O77</f>
        <v>1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/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1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245</v>
      </c>
      <c r="C78" s="347"/>
      <c r="D78" s="347" t="s">
        <v>246</v>
      </c>
      <c r="E78" s="347" t="s">
        <v>240</v>
      </c>
      <c r="F78" s="347" t="s">
        <v>67</v>
      </c>
      <c r="G78" s="88"/>
      <c r="H78" s="88" t="s">
        <v>205</v>
      </c>
      <c r="I78" s="88" t="s">
        <v>214</v>
      </c>
      <c r="J78" s="330"/>
      <c r="K78" s="79">
        <v>0</v>
      </c>
      <c r="L78" s="79">
        <v>0</v>
      </c>
      <c r="M78" s="79">
        <v>0</v>
      </c>
      <c r="N78" s="89">
        <v>1</v>
      </c>
      <c r="O78" s="90">
        <v>0</v>
      </c>
      <c r="P78" s="91">
        <f>N78+O78</f>
        <v>1</v>
      </c>
      <c r="Q78" s="80" t="str">
        <f>IFERROR(P78/M78,"-")</f>
        <v>-</v>
      </c>
      <c r="R78" s="79">
        <v>0</v>
      </c>
      <c r="S78" s="79">
        <v>0</v>
      </c>
      <c r="T78" s="80">
        <f>IFERROR(R78/(P78),"-")</f>
        <v>0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1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247</v>
      </c>
      <c r="C79" s="347"/>
      <c r="D79" s="347" t="s">
        <v>233</v>
      </c>
      <c r="E79" s="347" t="s">
        <v>234</v>
      </c>
      <c r="F79" s="347" t="s">
        <v>67</v>
      </c>
      <c r="G79" s="88"/>
      <c r="H79" s="88" t="s">
        <v>205</v>
      </c>
      <c r="I79" s="88" t="s">
        <v>218</v>
      </c>
      <c r="J79" s="330"/>
      <c r="K79" s="79">
        <v>0</v>
      </c>
      <c r="L79" s="79">
        <v>0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248</v>
      </c>
      <c r="C80" s="347"/>
      <c r="D80" s="347" t="s">
        <v>216</v>
      </c>
      <c r="E80" s="347" t="s">
        <v>217</v>
      </c>
      <c r="F80" s="347" t="s">
        <v>67</v>
      </c>
      <c r="G80" s="88"/>
      <c r="H80" s="88" t="s">
        <v>205</v>
      </c>
      <c r="I80" s="348" t="s">
        <v>241</v>
      </c>
      <c r="J80" s="330"/>
      <c r="K80" s="79">
        <v>0</v>
      </c>
      <c r="L80" s="79">
        <v>0</v>
      </c>
      <c r="M80" s="79">
        <v>0</v>
      </c>
      <c r="N80" s="89">
        <v>1</v>
      </c>
      <c r="O80" s="90">
        <v>0</v>
      </c>
      <c r="P80" s="91">
        <f>N80+O80</f>
        <v>1</v>
      </c>
      <c r="Q80" s="80" t="str">
        <f>IFERROR(P80/M80,"-")</f>
        <v>-</v>
      </c>
      <c r="R80" s="79">
        <v>0</v>
      </c>
      <c r="S80" s="79">
        <v>1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249</v>
      </c>
      <c r="C81" s="347"/>
      <c r="D81" s="347" t="s">
        <v>113</v>
      </c>
      <c r="E81" s="347" t="s">
        <v>113</v>
      </c>
      <c r="F81" s="347" t="s">
        <v>72</v>
      </c>
      <c r="G81" s="88"/>
      <c r="H81" s="88"/>
      <c r="I81" s="88"/>
      <c r="J81" s="330"/>
      <c r="K81" s="79">
        <v>26</v>
      </c>
      <c r="L81" s="79">
        <v>14</v>
      </c>
      <c r="M81" s="79">
        <v>10</v>
      </c>
      <c r="N81" s="89">
        <v>3</v>
      </c>
      <c r="O81" s="90">
        <v>0</v>
      </c>
      <c r="P81" s="91">
        <f>N81+O81</f>
        <v>3</v>
      </c>
      <c r="Q81" s="80">
        <f>IFERROR(P81/M81,"-")</f>
        <v>0.3</v>
      </c>
      <c r="R81" s="79">
        <v>0</v>
      </c>
      <c r="S81" s="79">
        <v>1</v>
      </c>
      <c r="T81" s="80">
        <f>IFERROR(R81/(P81),"-")</f>
        <v>0</v>
      </c>
      <c r="U81" s="336"/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2</v>
      </c>
      <c r="BX81" s="125">
        <f>IF(P81=0,"",IF(BW81=0,"",(BW81/P81)))</f>
        <v>0.66666666666667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1.1666666666667</v>
      </c>
      <c r="B82" s="347" t="s">
        <v>250</v>
      </c>
      <c r="C82" s="347"/>
      <c r="D82" s="347" t="s">
        <v>153</v>
      </c>
      <c r="E82" s="347" t="s">
        <v>135</v>
      </c>
      <c r="F82" s="347" t="s">
        <v>67</v>
      </c>
      <c r="G82" s="88" t="s">
        <v>251</v>
      </c>
      <c r="H82" s="88" t="s">
        <v>252</v>
      </c>
      <c r="I82" s="88"/>
      <c r="J82" s="330">
        <v>300000</v>
      </c>
      <c r="K82" s="79">
        <v>0</v>
      </c>
      <c r="L82" s="79">
        <v>0</v>
      </c>
      <c r="M82" s="79">
        <v>0</v>
      </c>
      <c r="N82" s="89">
        <v>1</v>
      </c>
      <c r="O82" s="90">
        <v>0</v>
      </c>
      <c r="P82" s="91">
        <f>N82+O82</f>
        <v>1</v>
      </c>
      <c r="Q82" s="80" t="str">
        <f>IFERROR(P82/M82,"-")</f>
        <v>-</v>
      </c>
      <c r="R82" s="79">
        <v>0</v>
      </c>
      <c r="S82" s="79">
        <v>0</v>
      </c>
      <c r="T82" s="80">
        <f>IFERROR(R82/(P82),"-")</f>
        <v>0</v>
      </c>
      <c r="U82" s="336">
        <f>IFERROR(J82/SUM(N82:O95),"-")</f>
        <v>17647.058823529</v>
      </c>
      <c r="V82" s="82">
        <v>0</v>
      </c>
      <c r="W82" s="80">
        <f>IF(P82=0,"-",V82/P82)</f>
        <v>0</v>
      </c>
      <c r="X82" s="335">
        <v>0</v>
      </c>
      <c r="Y82" s="336">
        <f>IFERROR(X82/P82,"-")</f>
        <v>0</v>
      </c>
      <c r="Z82" s="336" t="str">
        <f>IFERROR(X82/V82,"-")</f>
        <v>-</v>
      </c>
      <c r="AA82" s="330">
        <f>SUM(X82:X95)-SUM(J82:J95)</f>
        <v>50000</v>
      </c>
      <c r="AB82" s="83">
        <f>SUM(X82:X95)/SUM(J82:J95)</f>
        <v>1.1666666666667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1</v>
      </c>
      <c r="BX82" s="125">
        <f>IF(P82=0,"",IF(BW82=0,"",(BW82/P82)))</f>
        <v>1</v>
      </c>
      <c r="BY82" s="126"/>
      <c r="BZ82" s="127">
        <f>IFERROR(BY82/BW82,"-")</f>
        <v>0</v>
      </c>
      <c r="CA82" s="128"/>
      <c r="CB82" s="129">
        <f>IFERROR(CA82/BW82,"-")</f>
        <v>0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253</v>
      </c>
      <c r="C83" s="347"/>
      <c r="D83" s="347" t="s">
        <v>254</v>
      </c>
      <c r="E83" s="347" t="s">
        <v>98</v>
      </c>
      <c r="F83" s="347" t="s">
        <v>105</v>
      </c>
      <c r="G83" s="88" t="s">
        <v>255</v>
      </c>
      <c r="H83" s="88" t="s">
        <v>252</v>
      </c>
      <c r="I83" s="88"/>
      <c r="J83" s="330"/>
      <c r="K83" s="79">
        <v>2</v>
      </c>
      <c r="L83" s="79">
        <v>0</v>
      </c>
      <c r="M83" s="79">
        <v>5</v>
      </c>
      <c r="N83" s="89">
        <v>1</v>
      </c>
      <c r="O83" s="90">
        <v>0</v>
      </c>
      <c r="P83" s="91">
        <f>N83+O83</f>
        <v>1</v>
      </c>
      <c r="Q83" s="80">
        <f>IFERROR(P83/M83,"-")</f>
        <v>0.2</v>
      </c>
      <c r="R83" s="79">
        <v>0</v>
      </c>
      <c r="S83" s="79">
        <v>0</v>
      </c>
      <c r="T83" s="80">
        <f>IFERROR(R83/(P83),"-")</f>
        <v>0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1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256</v>
      </c>
      <c r="C84" s="347"/>
      <c r="D84" s="347" t="s">
        <v>257</v>
      </c>
      <c r="E84" s="347" t="s">
        <v>116</v>
      </c>
      <c r="F84" s="347" t="s">
        <v>67</v>
      </c>
      <c r="G84" s="88" t="s">
        <v>258</v>
      </c>
      <c r="H84" s="88" t="s">
        <v>252</v>
      </c>
      <c r="I84" s="88"/>
      <c r="J84" s="330"/>
      <c r="K84" s="79">
        <v>0</v>
      </c>
      <c r="L84" s="79">
        <v>0</v>
      </c>
      <c r="M84" s="79">
        <v>0</v>
      </c>
      <c r="N84" s="89">
        <v>0</v>
      </c>
      <c r="O84" s="90">
        <v>0</v>
      </c>
      <c r="P84" s="91">
        <f>N84+O84</f>
        <v>0</v>
      </c>
      <c r="Q84" s="80" t="str">
        <f>IFERROR(P84/M84,"-")</f>
        <v>-</v>
      </c>
      <c r="R84" s="79">
        <v>0</v>
      </c>
      <c r="S84" s="79">
        <v>0</v>
      </c>
      <c r="T84" s="80" t="str">
        <f>IFERROR(R84/(P84),"-")</f>
        <v>-</v>
      </c>
      <c r="U84" s="336"/>
      <c r="V84" s="82">
        <v>0</v>
      </c>
      <c r="W84" s="80" t="str">
        <f>IF(P84=0,"-",V84/P84)</f>
        <v>-</v>
      </c>
      <c r="X84" s="335">
        <v>0</v>
      </c>
      <c r="Y84" s="336" t="str">
        <f>IFERROR(X84/P84,"-")</f>
        <v>-</v>
      </c>
      <c r="Z84" s="336" t="str">
        <f>IFERROR(X84/V84,"-")</f>
        <v>-</v>
      </c>
      <c r="AA84" s="330"/>
      <c r="AB84" s="83"/>
      <c r="AC84" s="77"/>
      <c r="AD84" s="92"/>
      <c r="AE84" s="93" t="str">
        <f>IF(P84=0,"",IF(AD84=0,"",(AD84/P84)))</f>
        <v/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 t="str">
        <f>IF(P84=0,"",IF(AM84=0,"",(AM84/P84)))</f>
        <v/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 t="str">
        <f>IF(P84=0,"",IF(AV84=0,"",(AV84/P84)))</f>
        <v/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 t="str">
        <f>IF(P84=0,"",IF(BE84=0,"",(BE84/P84)))</f>
        <v/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 t="str">
        <f>IF(P84=0,"",IF(BN84=0,"",(BN84/P84)))</f>
        <v/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 t="str">
        <f>IF(P84=0,"",IF(BW84=0,"",(BW84/P84)))</f>
        <v/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 t="str">
        <f>IF(P84=0,"",IF(CF84=0,"",(CF84/P84)))</f>
        <v/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259</v>
      </c>
      <c r="C85" s="347"/>
      <c r="D85" s="347" t="s">
        <v>260</v>
      </c>
      <c r="E85" s="347" t="s">
        <v>261</v>
      </c>
      <c r="F85" s="347" t="s">
        <v>67</v>
      </c>
      <c r="G85" s="88" t="s">
        <v>262</v>
      </c>
      <c r="H85" s="88" t="s">
        <v>252</v>
      </c>
      <c r="I85" s="88"/>
      <c r="J85" s="330"/>
      <c r="K85" s="79">
        <v>0</v>
      </c>
      <c r="L85" s="79">
        <v>0</v>
      </c>
      <c r="M85" s="79">
        <v>0</v>
      </c>
      <c r="N85" s="89">
        <v>1</v>
      </c>
      <c r="O85" s="90">
        <v>0</v>
      </c>
      <c r="P85" s="91">
        <f>N85+O85</f>
        <v>1</v>
      </c>
      <c r="Q85" s="80" t="str">
        <f>IFERROR(P85/M85,"-")</f>
        <v>-</v>
      </c>
      <c r="R85" s="79">
        <v>0</v>
      </c>
      <c r="S85" s="79">
        <v>0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>
        <v>1</v>
      </c>
      <c r="BX85" s="125">
        <f>IF(P85=0,"",IF(BW85=0,"",(BW85/P85)))</f>
        <v>1</v>
      </c>
      <c r="BY85" s="126"/>
      <c r="BZ85" s="127">
        <f>IFERROR(BY85/BW85,"-")</f>
        <v>0</v>
      </c>
      <c r="CA85" s="128"/>
      <c r="CB85" s="129">
        <f>IFERROR(CA85/BW85,"-")</f>
        <v>0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263</v>
      </c>
      <c r="C86" s="347"/>
      <c r="D86" s="347" t="s">
        <v>174</v>
      </c>
      <c r="E86" s="347" t="s">
        <v>175</v>
      </c>
      <c r="F86" s="347" t="s">
        <v>67</v>
      </c>
      <c r="G86" s="88" t="s">
        <v>264</v>
      </c>
      <c r="H86" s="88" t="s">
        <v>252</v>
      </c>
      <c r="I86" s="88"/>
      <c r="J86" s="330"/>
      <c r="K86" s="79">
        <v>0</v>
      </c>
      <c r="L86" s="79">
        <v>0</v>
      </c>
      <c r="M86" s="79">
        <v>0</v>
      </c>
      <c r="N86" s="89">
        <v>1</v>
      </c>
      <c r="O86" s="90">
        <v>0</v>
      </c>
      <c r="P86" s="91">
        <f>N86+O86</f>
        <v>1</v>
      </c>
      <c r="Q86" s="80" t="str">
        <f>IFERROR(P86/M86,"-")</f>
        <v>-</v>
      </c>
      <c r="R86" s="79">
        <v>1</v>
      </c>
      <c r="S86" s="79">
        <v>0</v>
      </c>
      <c r="T86" s="80">
        <f>IFERROR(R86/(P86),"-")</f>
        <v>1</v>
      </c>
      <c r="U86" s="336"/>
      <c r="V86" s="82">
        <v>1</v>
      </c>
      <c r="W86" s="80">
        <f>IF(P86=0,"-",V86/P86)</f>
        <v>1</v>
      </c>
      <c r="X86" s="335">
        <v>227000</v>
      </c>
      <c r="Y86" s="336">
        <f>IFERROR(X86/P86,"-")</f>
        <v>227000</v>
      </c>
      <c r="Z86" s="336">
        <f>IFERROR(X86/V86,"-")</f>
        <v>227000</v>
      </c>
      <c r="AA86" s="33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>
        <v>1</v>
      </c>
      <c r="BF86" s="111">
        <f>IF(P86=0,"",IF(BE86=0,"",(BE86/P86)))</f>
        <v>1</v>
      </c>
      <c r="BG86" s="110">
        <v>1</v>
      </c>
      <c r="BH86" s="112">
        <f>IFERROR(BG86/BE86,"-")</f>
        <v>1</v>
      </c>
      <c r="BI86" s="113">
        <v>257000</v>
      </c>
      <c r="BJ86" s="114">
        <f>IFERROR(BI86/BE86,"-")</f>
        <v>257000</v>
      </c>
      <c r="BK86" s="115"/>
      <c r="BL86" s="115"/>
      <c r="BM86" s="115">
        <v>1</v>
      </c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1</v>
      </c>
      <c r="CP86" s="139">
        <v>227000</v>
      </c>
      <c r="CQ86" s="139">
        <v>257000</v>
      </c>
      <c r="CR86" s="139"/>
      <c r="CS86" s="140" t="str">
        <f>IF(AND(CQ86=0,CR86=0),"",IF(AND(CQ86&lt;=100000,CR86&lt;=100000),"",IF(CQ86/CP86&gt;0.7,"男高",IF(CR86/CP86&gt;0.7,"女高",""))))</f>
        <v>男高</v>
      </c>
    </row>
    <row r="87" spans="1:98">
      <c r="A87" s="78"/>
      <c r="B87" s="347" t="s">
        <v>265</v>
      </c>
      <c r="C87" s="347"/>
      <c r="D87" s="347" t="s">
        <v>153</v>
      </c>
      <c r="E87" s="347" t="s">
        <v>135</v>
      </c>
      <c r="F87" s="347" t="s">
        <v>67</v>
      </c>
      <c r="G87" s="88" t="s">
        <v>266</v>
      </c>
      <c r="H87" s="88" t="s">
        <v>252</v>
      </c>
      <c r="I87" s="88"/>
      <c r="J87" s="330"/>
      <c r="K87" s="79">
        <v>0</v>
      </c>
      <c r="L87" s="79">
        <v>0</v>
      </c>
      <c r="M87" s="79">
        <v>0</v>
      </c>
      <c r="N87" s="89">
        <v>2</v>
      </c>
      <c r="O87" s="90">
        <v>0</v>
      </c>
      <c r="P87" s="91">
        <f>N87+O87</f>
        <v>2</v>
      </c>
      <c r="Q87" s="80" t="str">
        <f>IFERROR(P87/M87,"-")</f>
        <v>-</v>
      </c>
      <c r="R87" s="79">
        <v>0</v>
      </c>
      <c r="S87" s="79">
        <v>0</v>
      </c>
      <c r="T87" s="80">
        <f>IFERROR(R87/(P87),"-")</f>
        <v>0</v>
      </c>
      <c r="U87" s="336"/>
      <c r="V87" s="82">
        <v>0</v>
      </c>
      <c r="W87" s="80">
        <f>IF(P87=0,"-",V87/P87)</f>
        <v>0</v>
      </c>
      <c r="X87" s="335">
        <v>0</v>
      </c>
      <c r="Y87" s="336">
        <f>IFERROR(X87/P87,"-")</f>
        <v>0</v>
      </c>
      <c r="Z87" s="336" t="str">
        <f>IFERROR(X87/V87,"-")</f>
        <v>-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>
        <v>1</v>
      </c>
      <c r="BO87" s="118">
        <f>IF(P87=0,"",IF(BN87=0,"",(BN87/P87)))</f>
        <v>0.5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>
        <v>1</v>
      </c>
      <c r="BX87" s="125">
        <f>IF(P87=0,"",IF(BW87=0,"",(BW87/P87)))</f>
        <v>0.5</v>
      </c>
      <c r="BY87" s="126"/>
      <c r="BZ87" s="127">
        <f>IFERROR(BY87/BW87,"-")</f>
        <v>0</v>
      </c>
      <c r="CA87" s="128"/>
      <c r="CB87" s="129">
        <f>IFERROR(CA87/BW87,"-")</f>
        <v>0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347" t="s">
        <v>267</v>
      </c>
      <c r="C88" s="347"/>
      <c r="D88" s="347" t="s">
        <v>254</v>
      </c>
      <c r="E88" s="347" t="s">
        <v>98</v>
      </c>
      <c r="F88" s="347" t="s">
        <v>105</v>
      </c>
      <c r="G88" s="88" t="s">
        <v>268</v>
      </c>
      <c r="H88" s="88" t="s">
        <v>252</v>
      </c>
      <c r="I88" s="88"/>
      <c r="J88" s="330"/>
      <c r="K88" s="79">
        <v>0</v>
      </c>
      <c r="L88" s="79">
        <v>0</v>
      </c>
      <c r="M88" s="79">
        <v>6</v>
      </c>
      <c r="N88" s="89">
        <v>0</v>
      </c>
      <c r="O88" s="90">
        <v>0</v>
      </c>
      <c r="P88" s="91">
        <f>N88+O88</f>
        <v>0</v>
      </c>
      <c r="Q88" s="80">
        <f>IFERROR(P88/M88,"-")</f>
        <v>0</v>
      </c>
      <c r="R88" s="79">
        <v>0</v>
      </c>
      <c r="S88" s="79">
        <v>0</v>
      </c>
      <c r="T88" s="80" t="str">
        <f>IFERROR(R88/(P88),"-")</f>
        <v>-</v>
      </c>
      <c r="U88" s="336"/>
      <c r="V88" s="82">
        <v>0</v>
      </c>
      <c r="W88" s="80" t="str">
        <f>IF(P88=0,"-",V88/P88)</f>
        <v>-</v>
      </c>
      <c r="X88" s="335">
        <v>0</v>
      </c>
      <c r="Y88" s="336" t="str">
        <f>IFERROR(X88/P88,"-")</f>
        <v>-</v>
      </c>
      <c r="Z88" s="336" t="str">
        <f>IFERROR(X88/V88,"-")</f>
        <v>-</v>
      </c>
      <c r="AA88" s="330"/>
      <c r="AB88" s="83"/>
      <c r="AC88" s="77"/>
      <c r="AD88" s="92"/>
      <c r="AE88" s="93" t="str">
        <f>IF(P88=0,"",IF(AD88=0,"",(AD88/P88)))</f>
        <v/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 t="str">
        <f>IF(P88=0,"",IF(AM88=0,"",(AM88/P88)))</f>
        <v/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 t="str">
        <f>IF(P88=0,"",IF(AV88=0,"",(AV88/P88)))</f>
        <v/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 t="str">
        <f>IF(P88=0,"",IF(BE88=0,"",(BE88/P88)))</f>
        <v/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 t="str">
        <f>IF(P88=0,"",IF(BN88=0,"",(BN88/P88)))</f>
        <v/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 t="str">
        <f>IF(P88=0,"",IF(BW88=0,"",(BW88/P88)))</f>
        <v/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 t="str">
        <f>IF(P88=0,"",IF(CF88=0,"",(CF88/P88)))</f>
        <v/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269</v>
      </c>
      <c r="C89" s="347"/>
      <c r="D89" s="347" t="s">
        <v>257</v>
      </c>
      <c r="E89" s="347" t="s">
        <v>116</v>
      </c>
      <c r="F89" s="347" t="s">
        <v>67</v>
      </c>
      <c r="G89" s="88" t="s">
        <v>270</v>
      </c>
      <c r="H89" s="88" t="s">
        <v>252</v>
      </c>
      <c r="I89" s="88"/>
      <c r="J89" s="330"/>
      <c r="K89" s="79">
        <v>0</v>
      </c>
      <c r="L89" s="79">
        <v>0</v>
      </c>
      <c r="M89" s="79">
        <v>0</v>
      </c>
      <c r="N89" s="89">
        <v>1</v>
      </c>
      <c r="O89" s="90">
        <v>0</v>
      </c>
      <c r="P89" s="91">
        <f>N89+O89</f>
        <v>1</v>
      </c>
      <c r="Q89" s="80" t="str">
        <f>IFERROR(P89/M89,"-")</f>
        <v>-</v>
      </c>
      <c r="R89" s="79">
        <v>0</v>
      </c>
      <c r="S89" s="79">
        <v>0</v>
      </c>
      <c r="T89" s="80">
        <f>IFERROR(R89/(P89),"-")</f>
        <v>0</v>
      </c>
      <c r="U89" s="336"/>
      <c r="V89" s="82">
        <v>0</v>
      </c>
      <c r="W89" s="80">
        <f>IF(P89=0,"-",V89/P89)</f>
        <v>0</v>
      </c>
      <c r="X89" s="335">
        <v>0</v>
      </c>
      <c r="Y89" s="336">
        <f>IFERROR(X89/P89,"-")</f>
        <v>0</v>
      </c>
      <c r="Z89" s="336" t="str">
        <f>IFERROR(X89/V89,"-")</f>
        <v>-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>
        <v>1</v>
      </c>
      <c r="AW89" s="105">
        <f>IF(P89=0,"",IF(AV89=0,"",(AV89/P89)))</f>
        <v>1</v>
      </c>
      <c r="AX89" s="104"/>
      <c r="AY89" s="106">
        <f>IFERROR(AX89/AV89,"-")</f>
        <v>0</v>
      </c>
      <c r="AZ89" s="107"/>
      <c r="BA89" s="108">
        <f>IFERROR(AZ89/AV89,"-")</f>
        <v>0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271</v>
      </c>
      <c r="C90" s="347"/>
      <c r="D90" s="347" t="s">
        <v>260</v>
      </c>
      <c r="E90" s="347" t="s">
        <v>261</v>
      </c>
      <c r="F90" s="347" t="s">
        <v>67</v>
      </c>
      <c r="G90" s="88" t="s">
        <v>272</v>
      </c>
      <c r="H90" s="88" t="s">
        <v>252</v>
      </c>
      <c r="I90" s="88"/>
      <c r="J90" s="330"/>
      <c r="K90" s="79">
        <v>0</v>
      </c>
      <c r="L90" s="79">
        <v>0</v>
      </c>
      <c r="M90" s="79">
        <v>0</v>
      </c>
      <c r="N90" s="89">
        <v>1</v>
      </c>
      <c r="O90" s="90">
        <v>0</v>
      </c>
      <c r="P90" s="91">
        <f>N90+O90</f>
        <v>1</v>
      </c>
      <c r="Q90" s="80" t="str">
        <f>IFERROR(P90/M90,"-")</f>
        <v>-</v>
      </c>
      <c r="R90" s="79">
        <v>0</v>
      </c>
      <c r="S90" s="79">
        <v>0</v>
      </c>
      <c r="T90" s="80">
        <f>IFERROR(R90/(P90),"-")</f>
        <v>0</v>
      </c>
      <c r="U90" s="336"/>
      <c r="V90" s="82">
        <v>1</v>
      </c>
      <c r="W90" s="80">
        <f>IF(P90=0,"-",V90/P90)</f>
        <v>1</v>
      </c>
      <c r="X90" s="335">
        <v>0</v>
      </c>
      <c r="Y90" s="336">
        <f>IFERROR(X90/P90,"-")</f>
        <v>0</v>
      </c>
      <c r="Z90" s="336">
        <f>IFERROR(X90/V90,"-")</f>
        <v>0</v>
      </c>
      <c r="AA90" s="33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>
        <f>IF(P90=0,"",IF(BE90=0,"",(BE90/P90)))</f>
        <v>0</v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>
        <v>1</v>
      </c>
      <c r="BO90" s="118">
        <f>IF(P90=0,"",IF(BN90=0,"",(BN90/P90)))</f>
        <v>1</v>
      </c>
      <c r="BP90" s="119">
        <v>1</v>
      </c>
      <c r="BQ90" s="120">
        <f>IFERROR(BP90/BN90,"-")</f>
        <v>1</v>
      </c>
      <c r="BR90" s="121">
        <v>83000</v>
      </c>
      <c r="BS90" s="122">
        <f>IFERROR(BR90/BN90,"-")</f>
        <v>83000</v>
      </c>
      <c r="BT90" s="123"/>
      <c r="BU90" s="123"/>
      <c r="BV90" s="123">
        <v>1</v>
      </c>
      <c r="BW90" s="124"/>
      <c r="BX90" s="125">
        <f>IF(P90=0,"",IF(BW90=0,"",(BW90/P90)))</f>
        <v>0</v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1</v>
      </c>
      <c r="CP90" s="139">
        <v>0</v>
      </c>
      <c r="CQ90" s="139">
        <v>83000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347" t="s">
        <v>273</v>
      </c>
      <c r="C91" s="347"/>
      <c r="D91" s="347" t="s">
        <v>174</v>
      </c>
      <c r="E91" s="347" t="s">
        <v>175</v>
      </c>
      <c r="F91" s="347" t="s">
        <v>67</v>
      </c>
      <c r="G91" s="88" t="s">
        <v>274</v>
      </c>
      <c r="H91" s="88" t="s">
        <v>252</v>
      </c>
      <c r="I91" s="88"/>
      <c r="J91" s="330"/>
      <c r="K91" s="79">
        <v>0</v>
      </c>
      <c r="L91" s="79">
        <v>0</v>
      </c>
      <c r="M91" s="79">
        <v>0</v>
      </c>
      <c r="N91" s="89">
        <v>3</v>
      </c>
      <c r="O91" s="90">
        <v>0</v>
      </c>
      <c r="P91" s="91">
        <f>N91+O91</f>
        <v>3</v>
      </c>
      <c r="Q91" s="80" t="str">
        <f>IFERROR(P91/M91,"-")</f>
        <v>-</v>
      </c>
      <c r="R91" s="79">
        <v>0</v>
      </c>
      <c r="S91" s="79">
        <v>1</v>
      </c>
      <c r="T91" s="80">
        <f>IFERROR(R91/(P91),"-")</f>
        <v>0</v>
      </c>
      <c r="U91" s="336"/>
      <c r="V91" s="82">
        <v>1</v>
      </c>
      <c r="W91" s="80">
        <f>IF(P91=0,"-",V91/P91)</f>
        <v>0.33333333333333</v>
      </c>
      <c r="X91" s="335">
        <v>0</v>
      </c>
      <c r="Y91" s="336">
        <f>IFERROR(X91/P91,"-")</f>
        <v>0</v>
      </c>
      <c r="Z91" s="336">
        <f>IFERROR(X91/V91,"-")</f>
        <v>0</v>
      </c>
      <c r="AA91" s="330"/>
      <c r="AB91" s="83"/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2</v>
      </c>
      <c r="BO91" s="118">
        <f>IF(P91=0,"",IF(BN91=0,"",(BN91/P91)))</f>
        <v>0.66666666666667</v>
      </c>
      <c r="BP91" s="119">
        <v>1</v>
      </c>
      <c r="BQ91" s="120">
        <f>IFERROR(BP91/BN91,"-")</f>
        <v>0.5</v>
      </c>
      <c r="BR91" s="121">
        <v>5000</v>
      </c>
      <c r="BS91" s="122">
        <f>IFERROR(BR91/BN91,"-")</f>
        <v>2500</v>
      </c>
      <c r="BT91" s="123">
        <v>1</v>
      </c>
      <c r="BU91" s="123"/>
      <c r="BV91" s="123"/>
      <c r="BW91" s="124">
        <v>1</v>
      </c>
      <c r="BX91" s="125">
        <f>IF(P91=0,"",IF(BW91=0,"",(BW91/P91)))</f>
        <v>0.33333333333333</v>
      </c>
      <c r="BY91" s="126"/>
      <c r="BZ91" s="127">
        <f>IFERROR(BY91/BW91,"-")</f>
        <v>0</v>
      </c>
      <c r="CA91" s="128"/>
      <c r="CB91" s="129">
        <f>IFERROR(CA91/BW91,"-")</f>
        <v>0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1</v>
      </c>
      <c r="CP91" s="139">
        <v>0</v>
      </c>
      <c r="CQ91" s="139">
        <v>5000</v>
      </c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275</v>
      </c>
      <c r="C92" s="347"/>
      <c r="D92" s="347" t="s">
        <v>153</v>
      </c>
      <c r="E92" s="347" t="s">
        <v>135</v>
      </c>
      <c r="F92" s="347" t="s">
        <v>67</v>
      </c>
      <c r="G92" s="88" t="s">
        <v>276</v>
      </c>
      <c r="H92" s="88" t="s">
        <v>252</v>
      </c>
      <c r="I92" s="88"/>
      <c r="J92" s="330"/>
      <c r="K92" s="79">
        <v>0</v>
      </c>
      <c r="L92" s="79">
        <v>0</v>
      </c>
      <c r="M92" s="79">
        <v>0</v>
      </c>
      <c r="N92" s="89">
        <v>0</v>
      </c>
      <c r="O92" s="90">
        <v>0</v>
      </c>
      <c r="P92" s="91">
        <f>N92+O92</f>
        <v>0</v>
      </c>
      <c r="Q92" s="80" t="str">
        <f>IFERROR(P92/M92,"-")</f>
        <v>-</v>
      </c>
      <c r="R92" s="79">
        <v>0</v>
      </c>
      <c r="S92" s="79">
        <v>0</v>
      </c>
      <c r="T92" s="80" t="str">
        <f>IFERROR(R92/(P92),"-")</f>
        <v>-</v>
      </c>
      <c r="U92" s="336"/>
      <c r="V92" s="82">
        <v>0</v>
      </c>
      <c r="W92" s="80" t="str">
        <f>IF(P92=0,"-",V92/P92)</f>
        <v>-</v>
      </c>
      <c r="X92" s="335">
        <v>0</v>
      </c>
      <c r="Y92" s="336" t="str">
        <f>IFERROR(X92/P92,"-")</f>
        <v>-</v>
      </c>
      <c r="Z92" s="336" t="str">
        <f>IFERROR(X92/V92,"-")</f>
        <v>-</v>
      </c>
      <c r="AA92" s="330"/>
      <c r="AB92" s="83"/>
      <c r="AC92" s="77"/>
      <c r="AD92" s="92"/>
      <c r="AE92" s="93" t="str">
        <f>IF(P92=0,"",IF(AD92=0,"",(AD92/P92)))</f>
        <v/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 t="str">
        <f>IF(P92=0,"",IF(AM92=0,"",(AM92/P92)))</f>
        <v/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 t="str">
        <f>IF(P92=0,"",IF(AV92=0,"",(AV92/P92)))</f>
        <v/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 t="str">
        <f>IF(P92=0,"",IF(BE92=0,"",(BE92/P92)))</f>
        <v/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 t="str">
        <f>IF(P92=0,"",IF(BN92=0,"",(BN92/P92)))</f>
        <v/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 t="str">
        <f>IF(P92=0,"",IF(BW92=0,"",(BW92/P92)))</f>
        <v/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 t="str">
        <f>IF(P92=0,"",IF(CF92=0,"",(CF92/P92)))</f>
        <v/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347" t="s">
        <v>277</v>
      </c>
      <c r="C93" s="347"/>
      <c r="D93" s="347" t="s">
        <v>254</v>
      </c>
      <c r="E93" s="347" t="s">
        <v>98</v>
      </c>
      <c r="F93" s="347" t="s">
        <v>105</v>
      </c>
      <c r="G93" s="88" t="s">
        <v>278</v>
      </c>
      <c r="H93" s="88" t="s">
        <v>252</v>
      </c>
      <c r="I93" s="88"/>
      <c r="J93" s="330"/>
      <c r="K93" s="79">
        <v>4</v>
      </c>
      <c r="L93" s="79">
        <v>0</v>
      </c>
      <c r="M93" s="79">
        <v>12</v>
      </c>
      <c r="N93" s="89">
        <v>2</v>
      </c>
      <c r="O93" s="90">
        <v>0</v>
      </c>
      <c r="P93" s="91">
        <f>N93+O93</f>
        <v>2</v>
      </c>
      <c r="Q93" s="80">
        <f>IFERROR(P93/M93,"-")</f>
        <v>0.16666666666667</v>
      </c>
      <c r="R93" s="79">
        <v>0</v>
      </c>
      <c r="S93" s="79">
        <v>0</v>
      </c>
      <c r="T93" s="80">
        <f>IFERROR(R93/(P93),"-")</f>
        <v>0</v>
      </c>
      <c r="U93" s="336"/>
      <c r="V93" s="82">
        <v>0</v>
      </c>
      <c r="W93" s="80">
        <f>IF(P93=0,"-",V93/P93)</f>
        <v>0</v>
      </c>
      <c r="X93" s="335">
        <v>0</v>
      </c>
      <c r="Y93" s="336">
        <f>IFERROR(X93/P93,"-")</f>
        <v>0</v>
      </c>
      <c r="Z93" s="336" t="str">
        <f>IFERROR(X93/V93,"-")</f>
        <v>-</v>
      </c>
      <c r="AA93" s="330"/>
      <c r="AB93" s="83"/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>
        <f>IF(P93=0,"",IF(BE93=0,"",(BE93/P93)))</f>
        <v>0</v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/>
      <c r="BO93" s="118">
        <f>IF(P93=0,"",IF(BN93=0,"",(BN93/P93)))</f>
        <v>0</v>
      </c>
      <c r="BP93" s="119"/>
      <c r="BQ93" s="120" t="str">
        <f>IFERROR(BP93/BN93,"-")</f>
        <v>-</v>
      </c>
      <c r="BR93" s="121"/>
      <c r="BS93" s="122" t="str">
        <f>IFERROR(BR93/BN93,"-")</f>
        <v>-</v>
      </c>
      <c r="BT93" s="123"/>
      <c r="BU93" s="123"/>
      <c r="BV93" s="123"/>
      <c r="BW93" s="124">
        <v>2</v>
      </c>
      <c r="BX93" s="125">
        <f>IF(P93=0,"",IF(BW93=0,"",(BW93/P93)))</f>
        <v>1</v>
      </c>
      <c r="BY93" s="126"/>
      <c r="BZ93" s="127">
        <f>IFERROR(BY93/BW93,"-")</f>
        <v>0</v>
      </c>
      <c r="CA93" s="128"/>
      <c r="CB93" s="129">
        <f>IFERROR(CA93/BW93,"-")</f>
        <v>0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279</v>
      </c>
      <c r="C94" s="347"/>
      <c r="D94" s="347" t="s">
        <v>257</v>
      </c>
      <c r="E94" s="347" t="s">
        <v>116</v>
      </c>
      <c r="F94" s="347" t="s">
        <v>67</v>
      </c>
      <c r="G94" s="88" t="s">
        <v>280</v>
      </c>
      <c r="H94" s="88" t="s">
        <v>252</v>
      </c>
      <c r="I94" s="88"/>
      <c r="J94" s="330"/>
      <c r="K94" s="79">
        <v>0</v>
      </c>
      <c r="L94" s="79">
        <v>0</v>
      </c>
      <c r="M94" s="79">
        <v>0</v>
      </c>
      <c r="N94" s="89">
        <v>0</v>
      </c>
      <c r="O94" s="90">
        <v>0</v>
      </c>
      <c r="P94" s="91">
        <f>N94+O94</f>
        <v>0</v>
      </c>
      <c r="Q94" s="80" t="str">
        <f>IFERROR(P94/M94,"-")</f>
        <v>-</v>
      </c>
      <c r="R94" s="79">
        <v>0</v>
      </c>
      <c r="S94" s="79">
        <v>0</v>
      </c>
      <c r="T94" s="80" t="str">
        <f>IFERROR(R94/(P94),"-")</f>
        <v>-</v>
      </c>
      <c r="U94" s="336"/>
      <c r="V94" s="82">
        <v>0</v>
      </c>
      <c r="W94" s="80" t="str">
        <f>IF(P94=0,"-",V94/P94)</f>
        <v>-</v>
      </c>
      <c r="X94" s="335">
        <v>0</v>
      </c>
      <c r="Y94" s="336" t="str">
        <f>IFERROR(X94/P94,"-")</f>
        <v>-</v>
      </c>
      <c r="Z94" s="336" t="str">
        <f>IFERROR(X94/V94,"-")</f>
        <v>-</v>
      </c>
      <c r="AA94" s="330"/>
      <c r="AB94" s="83"/>
      <c r="AC94" s="77"/>
      <c r="AD94" s="92"/>
      <c r="AE94" s="93" t="str">
        <f>IF(P94=0,"",IF(AD94=0,"",(AD94/P94)))</f>
        <v/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 t="str">
        <f>IF(P94=0,"",IF(AM94=0,"",(AM94/P94)))</f>
        <v/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 t="str">
        <f>IF(P94=0,"",IF(AV94=0,"",(AV94/P94)))</f>
        <v/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 t="str">
        <f>IF(P94=0,"",IF(BE94=0,"",(BE94/P94)))</f>
        <v/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/>
      <c r="BO94" s="118" t="str">
        <f>IF(P94=0,"",IF(BN94=0,"",(BN94/P94)))</f>
        <v/>
      </c>
      <c r="BP94" s="119"/>
      <c r="BQ94" s="120" t="str">
        <f>IFERROR(BP94/BN94,"-")</f>
        <v>-</v>
      </c>
      <c r="BR94" s="121"/>
      <c r="BS94" s="122" t="str">
        <f>IFERROR(BR94/BN94,"-")</f>
        <v>-</v>
      </c>
      <c r="BT94" s="123"/>
      <c r="BU94" s="123"/>
      <c r="BV94" s="123"/>
      <c r="BW94" s="124"/>
      <c r="BX94" s="125" t="str">
        <f>IF(P94=0,"",IF(BW94=0,"",(BW94/P94)))</f>
        <v/>
      </c>
      <c r="BY94" s="126"/>
      <c r="BZ94" s="127" t="str">
        <f>IFERROR(BY94/BW94,"-")</f>
        <v>-</v>
      </c>
      <c r="CA94" s="128"/>
      <c r="CB94" s="129" t="str">
        <f>IFERROR(CA94/BW94,"-")</f>
        <v>-</v>
      </c>
      <c r="CC94" s="130"/>
      <c r="CD94" s="130"/>
      <c r="CE94" s="130"/>
      <c r="CF94" s="131"/>
      <c r="CG94" s="132" t="str">
        <f>IF(P94=0,"",IF(CF94=0,"",(CF94/P94)))</f>
        <v/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0</v>
      </c>
      <c r="CP94" s="139">
        <v>0</v>
      </c>
      <c r="CQ94" s="139"/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347" t="s">
        <v>281</v>
      </c>
      <c r="C95" s="347"/>
      <c r="D95" s="347" t="s">
        <v>113</v>
      </c>
      <c r="E95" s="347" t="s">
        <v>113</v>
      </c>
      <c r="F95" s="347" t="s">
        <v>72</v>
      </c>
      <c r="G95" s="88" t="s">
        <v>282</v>
      </c>
      <c r="H95" s="88"/>
      <c r="I95" s="88"/>
      <c r="J95" s="330"/>
      <c r="K95" s="79">
        <v>54</v>
      </c>
      <c r="L95" s="79">
        <v>24</v>
      </c>
      <c r="M95" s="79">
        <v>7</v>
      </c>
      <c r="N95" s="89">
        <v>4</v>
      </c>
      <c r="O95" s="90">
        <v>0</v>
      </c>
      <c r="P95" s="91">
        <f>N95+O95</f>
        <v>4</v>
      </c>
      <c r="Q95" s="80">
        <f>IFERROR(P95/M95,"-")</f>
        <v>0.57142857142857</v>
      </c>
      <c r="R95" s="79">
        <v>1</v>
      </c>
      <c r="S95" s="79">
        <v>1</v>
      </c>
      <c r="T95" s="80">
        <f>IFERROR(R95/(P95),"-")</f>
        <v>0.25</v>
      </c>
      <c r="U95" s="336"/>
      <c r="V95" s="82">
        <v>1</v>
      </c>
      <c r="W95" s="80">
        <f>IF(P95=0,"-",V95/P95)</f>
        <v>0.25</v>
      </c>
      <c r="X95" s="335">
        <v>123000</v>
      </c>
      <c r="Y95" s="336">
        <f>IFERROR(X95/P95,"-")</f>
        <v>30750</v>
      </c>
      <c r="Z95" s="336">
        <f>IFERROR(X95/V95,"-")</f>
        <v>123000</v>
      </c>
      <c r="AA95" s="33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>
        <f>IF(P95=0,"",IF(BE95=0,"",(BE95/P95)))</f>
        <v>0</v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>
        <v>3</v>
      </c>
      <c r="BO95" s="118">
        <f>IF(P95=0,"",IF(BN95=0,"",(BN95/P95)))</f>
        <v>0.75</v>
      </c>
      <c r="BP95" s="119">
        <v>1</v>
      </c>
      <c r="BQ95" s="120">
        <f>IFERROR(BP95/BN95,"-")</f>
        <v>0.33333333333333</v>
      </c>
      <c r="BR95" s="121">
        <v>123000</v>
      </c>
      <c r="BS95" s="122">
        <f>IFERROR(BR95/BN95,"-")</f>
        <v>41000</v>
      </c>
      <c r="BT95" s="123"/>
      <c r="BU95" s="123"/>
      <c r="BV95" s="123">
        <v>1</v>
      </c>
      <c r="BW95" s="124">
        <v>1</v>
      </c>
      <c r="BX95" s="125">
        <f>IF(P95=0,"",IF(BW95=0,"",(BW95/P95)))</f>
        <v>0.25</v>
      </c>
      <c r="BY95" s="126"/>
      <c r="BZ95" s="127">
        <f>IFERROR(BY95/BW95,"-")</f>
        <v>0</v>
      </c>
      <c r="CA95" s="128"/>
      <c r="CB95" s="129">
        <f>IFERROR(CA95/BW95,"-")</f>
        <v>0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1</v>
      </c>
      <c r="CP95" s="139">
        <v>123000</v>
      </c>
      <c r="CQ95" s="139">
        <v>123000</v>
      </c>
      <c r="CR95" s="139"/>
      <c r="CS95" s="140" t="str">
        <f>IF(AND(CQ95=0,CR95=0),"",IF(AND(CQ95&lt;=100000,CR95&lt;=100000),"",IF(CQ95/CP95&gt;0.7,"男高",IF(CR95/CP95&gt;0.7,"女高",""))))</f>
        <v>男高</v>
      </c>
    </row>
    <row r="96" spans="1:98">
      <c r="A96" s="78">
        <f>AB96</f>
        <v>4.95</v>
      </c>
      <c r="B96" s="347" t="s">
        <v>283</v>
      </c>
      <c r="C96" s="347"/>
      <c r="D96" s="347" t="s">
        <v>284</v>
      </c>
      <c r="E96" s="347" t="s">
        <v>285</v>
      </c>
      <c r="F96" s="347" t="s">
        <v>67</v>
      </c>
      <c r="G96" s="88" t="s">
        <v>117</v>
      </c>
      <c r="H96" s="88" t="s">
        <v>286</v>
      </c>
      <c r="I96" s="88"/>
      <c r="J96" s="330">
        <v>120000</v>
      </c>
      <c r="K96" s="79">
        <v>0</v>
      </c>
      <c r="L96" s="79">
        <v>0</v>
      </c>
      <c r="M96" s="79">
        <v>0</v>
      </c>
      <c r="N96" s="89">
        <v>7</v>
      </c>
      <c r="O96" s="90">
        <v>0</v>
      </c>
      <c r="P96" s="91">
        <f>N96+O96</f>
        <v>7</v>
      </c>
      <c r="Q96" s="80" t="str">
        <f>IFERROR(P96/M96,"-")</f>
        <v>-</v>
      </c>
      <c r="R96" s="79">
        <v>1</v>
      </c>
      <c r="S96" s="79">
        <v>1</v>
      </c>
      <c r="T96" s="80">
        <f>IFERROR(R96/(P96),"-")</f>
        <v>0.14285714285714</v>
      </c>
      <c r="U96" s="336">
        <f>IFERROR(J96/SUM(N96:O97),"-")</f>
        <v>15000</v>
      </c>
      <c r="V96" s="82">
        <v>1</v>
      </c>
      <c r="W96" s="80">
        <f>IF(P96=0,"-",V96/P96)</f>
        <v>0.14285714285714</v>
      </c>
      <c r="X96" s="335">
        <v>588000</v>
      </c>
      <c r="Y96" s="336">
        <f>IFERROR(X96/P96,"-")</f>
        <v>84000</v>
      </c>
      <c r="Z96" s="336">
        <f>IFERROR(X96/V96,"-")</f>
        <v>588000</v>
      </c>
      <c r="AA96" s="330">
        <f>SUM(X96:X97)-SUM(J96:J97)</f>
        <v>474000</v>
      </c>
      <c r="AB96" s="83">
        <f>SUM(X96:X97)/SUM(J96:J97)</f>
        <v>4.95</v>
      </c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>
        <v>1</v>
      </c>
      <c r="BF96" s="111">
        <f>IF(P96=0,"",IF(BE96=0,"",(BE96/P96)))</f>
        <v>0.14285714285714</v>
      </c>
      <c r="BG96" s="110"/>
      <c r="BH96" s="112">
        <f>IFERROR(BG96/BE96,"-")</f>
        <v>0</v>
      </c>
      <c r="BI96" s="113"/>
      <c r="BJ96" s="114">
        <f>IFERROR(BI96/BE96,"-")</f>
        <v>0</v>
      </c>
      <c r="BK96" s="115"/>
      <c r="BL96" s="115"/>
      <c r="BM96" s="115"/>
      <c r="BN96" s="117">
        <v>4</v>
      </c>
      <c r="BO96" s="118">
        <f>IF(P96=0,"",IF(BN96=0,"",(BN96/P96)))</f>
        <v>0.57142857142857</v>
      </c>
      <c r="BP96" s="119"/>
      <c r="BQ96" s="120">
        <f>IFERROR(BP96/BN96,"-")</f>
        <v>0</v>
      </c>
      <c r="BR96" s="121"/>
      <c r="BS96" s="122">
        <f>IFERROR(BR96/BN96,"-")</f>
        <v>0</v>
      </c>
      <c r="BT96" s="123"/>
      <c r="BU96" s="123"/>
      <c r="BV96" s="123"/>
      <c r="BW96" s="124">
        <v>1</v>
      </c>
      <c r="BX96" s="125">
        <f>IF(P96=0,"",IF(BW96=0,"",(BW96/P96)))</f>
        <v>0.14285714285714</v>
      </c>
      <c r="BY96" s="126"/>
      <c r="BZ96" s="127">
        <f>IFERROR(BY96/BW96,"-")</f>
        <v>0</v>
      </c>
      <c r="CA96" s="128"/>
      <c r="CB96" s="129">
        <f>IFERROR(CA96/BW96,"-")</f>
        <v>0</v>
      </c>
      <c r="CC96" s="130"/>
      <c r="CD96" s="130"/>
      <c r="CE96" s="130"/>
      <c r="CF96" s="131">
        <v>1</v>
      </c>
      <c r="CG96" s="132">
        <f>IF(P96=0,"",IF(CF96=0,"",(CF96/P96)))</f>
        <v>0.14285714285714</v>
      </c>
      <c r="CH96" s="133">
        <v>1</v>
      </c>
      <c r="CI96" s="134">
        <f>IFERROR(CH96/CF96,"-")</f>
        <v>1</v>
      </c>
      <c r="CJ96" s="135">
        <v>588000</v>
      </c>
      <c r="CK96" s="136">
        <f>IFERROR(CJ96/CF96,"-")</f>
        <v>588000</v>
      </c>
      <c r="CL96" s="137"/>
      <c r="CM96" s="137"/>
      <c r="CN96" s="137">
        <v>1</v>
      </c>
      <c r="CO96" s="138">
        <v>1</v>
      </c>
      <c r="CP96" s="139">
        <v>588000</v>
      </c>
      <c r="CQ96" s="139">
        <v>588000</v>
      </c>
      <c r="CR96" s="139"/>
      <c r="CS96" s="140" t="str">
        <f>IF(AND(CQ96=0,CR96=0),"",IF(AND(CQ96&lt;=100000,CR96&lt;=100000),"",IF(CQ96/CP96&gt;0.7,"男高",IF(CR96/CP96&gt;0.7,"女高",""))))</f>
        <v>男高</v>
      </c>
    </row>
    <row r="97" spans="1:98">
      <c r="A97" s="78"/>
      <c r="B97" s="347" t="s">
        <v>287</v>
      </c>
      <c r="C97" s="347"/>
      <c r="D97" s="347" t="s">
        <v>284</v>
      </c>
      <c r="E97" s="347" t="s">
        <v>285</v>
      </c>
      <c r="F97" s="347" t="s">
        <v>72</v>
      </c>
      <c r="G97" s="88"/>
      <c r="H97" s="88"/>
      <c r="I97" s="88"/>
      <c r="J97" s="330"/>
      <c r="K97" s="79">
        <v>4</v>
      </c>
      <c r="L97" s="79">
        <v>4</v>
      </c>
      <c r="M97" s="79">
        <v>2</v>
      </c>
      <c r="N97" s="89">
        <v>1</v>
      </c>
      <c r="O97" s="90">
        <v>0</v>
      </c>
      <c r="P97" s="91">
        <f>N97+O97</f>
        <v>1</v>
      </c>
      <c r="Q97" s="80">
        <f>IFERROR(P97/M97,"-")</f>
        <v>0.5</v>
      </c>
      <c r="R97" s="79">
        <v>1</v>
      </c>
      <c r="S97" s="79">
        <v>0</v>
      </c>
      <c r="T97" s="80">
        <f>IFERROR(R97/(P97),"-")</f>
        <v>1</v>
      </c>
      <c r="U97" s="336"/>
      <c r="V97" s="82">
        <v>1</v>
      </c>
      <c r="W97" s="80">
        <f>IF(P97=0,"-",V97/P97)</f>
        <v>1</v>
      </c>
      <c r="X97" s="335">
        <v>6000</v>
      </c>
      <c r="Y97" s="336">
        <f>IFERROR(X97/P97,"-")</f>
        <v>6000</v>
      </c>
      <c r="Z97" s="336">
        <f>IFERROR(X97/V97,"-")</f>
        <v>6000</v>
      </c>
      <c r="AA97" s="33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>
        <f>IF(P97=0,"",IF(BE97=0,"",(BE97/P97)))</f>
        <v>0</v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>
        <f>IF(P97=0,"",IF(BN97=0,"",(BN97/P97)))</f>
        <v>0</v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>
        <v>1</v>
      </c>
      <c r="BX97" s="125">
        <f>IF(P97=0,"",IF(BW97=0,"",(BW97/P97)))</f>
        <v>1</v>
      </c>
      <c r="BY97" s="126">
        <v>1</v>
      </c>
      <c r="BZ97" s="127">
        <f>IFERROR(BY97/BW97,"-")</f>
        <v>1</v>
      </c>
      <c r="CA97" s="128">
        <v>6000</v>
      </c>
      <c r="CB97" s="129">
        <f>IFERROR(CA97/BW97,"-")</f>
        <v>6000</v>
      </c>
      <c r="CC97" s="130"/>
      <c r="CD97" s="130">
        <v>1</v>
      </c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1</v>
      </c>
      <c r="CP97" s="139">
        <v>6000</v>
      </c>
      <c r="CQ97" s="139">
        <v>6000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>
        <f>AB98</f>
        <v>0.52</v>
      </c>
      <c r="B98" s="347" t="s">
        <v>288</v>
      </c>
      <c r="C98" s="347"/>
      <c r="D98" s="347" t="s">
        <v>289</v>
      </c>
      <c r="E98" s="347" t="s">
        <v>290</v>
      </c>
      <c r="F98" s="347" t="s">
        <v>67</v>
      </c>
      <c r="G98" s="88" t="s">
        <v>132</v>
      </c>
      <c r="H98" s="88" t="s">
        <v>286</v>
      </c>
      <c r="I98" s="88"/>
      <c r="J98" s="330">
        <v>150000</v>
      </c>
      <c r="K98" s="79">
        <v>0</v>
      </c>
      <c r="L98" s="79">
        <v>0</v>
      </c>
      <c r="M98" s="79">
        <v>0</v>
      </c>
      <c r="N98" s="89">
        <v>3</v>
      </c>
      <c r="O98" s="90">
        <v>0</v>
      </c>
      <c r="P98" s="91">
        <f>N98+O98</f>
        <v>3</v>
      </c>
      <c r="Q98" s="80" t="str">
        <f>IFERROR(P98/M98,"-")</f>
        <v>-</v>
      </c>
      <c r="R98" s="79">
        <v>0</v>
      </c>
      <c r="S98" s="79">
        <v>1</v>
      </c>
      <c r="T98" s="80">
        <f>IFERROR(R98/(P98),"-")</f>
        <v>0</v>
      </c>
      <c r="U98" s="336">
        <f>IFERROR(J98/SUM(N98:O99),"-")</f>
        <v>37500</v>
      </c>
      <c r="V98" s="82">
        <v>1</v>
      </c>
      <c r="W98" s="80">
        <f>IF(P98=0,"-",V98/P98)</f>
        <v>0.33333333333333</v>
      </c>
      <c r="X98" s="335">
        <v>78000</v>
      </c>
      <c r="Y98" s="336">
        <f>IFERROR(X98/P98,"-")</f>
        <v>26000</v>
      </c>
      <c r="Z98" s="336">
        <f>IFERROR(X98/V98,"-")</f>
        <v>78000</v>
      </c>
      <c r="AA98" s="330">
        <f>SUM(X98:X99)-SUM(J98:J99)</f>
        <v>-72000</v>
      </c>
      <c r="AB98" s="83">
        <f>SUM(X98:X99)/SUM(J98:J99)</f>
        <v>0.52</v>
      </c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>
        <v>1</v>
      </c>
      <c r="BF98" s="111">
        <f>IF(P98=0,"",IF(BE98=0,"",(BE98/P98)))</f>
        <v>0.33333333333333</v>
      </c>
      <c r="BG98" s="110"/>
      <c r="BH98" s="112">
        <f>IFERROR(BG98/BE98,"-")</f>
        <v>0</v>
      </c>
      <c r="BI98" s="113"/>
      <c r="BJ98" s="114">
        <f>IFERROR(BI98/BE98,"-")</f>
        <v>0</v>
      </c>
      <c r="BK98" s="115"/>
      <c r="BL98" s="115"/>
      <c r="BM98" s="115"/>
      <c r="BN98" s="117">
        <v>2</v>
      </c>
      <c r="BO98" s="118">
        <f>IF(P98=0,"",IF(BN98=0,"",(BN98/P98)))</f>
        <v>0.66666666666667</v>
      </c>
      <c r="BP98" s="119">
        <v>1</v>
      </c>
      <c r="BQ98" s="120">
        <f>IFERROR(BP98/BN98,"-")</f>
        <v>0.5</v>
      </c>
      <c r="BR98" s="121">
        <v>78000</v>
      </c>
      <c r="BS98" s="122">
        <f>IFERROR(BR98/BN98,"-")</f>
        <v>39000</v>
      </c>
      <c r="BT98" s="123"/>
      <c r="BU98" s="123"/>
      <c r="BV98" s="123">
        <v>1</v>
      </c>
      <c r="BW98" s="124"/>
      <c r="BX98" s="125">
        <f>IF(P98=0,"",IF(BW98=0,"",(BW98/P98)))</f>
        <v>0</v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>
        <f>IF(P98=0,"",IF(CF98=0,"",(CF98/P98)))</f>
        <v>0</v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1</v>
      </c>
      <c r="CP98" s="139">
        <v>78000</v>
      </c>
      <c r="CQ98" s="139">
        <v>78000</v>
      </c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291</v>
      </c>
      <c r="C99" s="347"/>
      <c r="D99" s="347" t="s">
        <v>289</v>
      </c>
      <c r="E99" s="347" t="s">
        <v>290</v>
      </c>
      <c r="F99" s="347" t="s">
        <v>72</v>
      </c>
      <c r="G99" s="88"/>
      <c r="H99" s="88"/>
      <c r="I99" s="88"/>
      <c r="J99" s="330"/>
      <c r="K99" s="79">
        <v>10</v>
      </c>
      <c r="L99" s="79">
        <v>7</v>
      </c>
      <c r="M99" s="79">
        <v>4</v>
      </c>
      <c r="N99" s="89">
        <v>1</v>
      </c>
      <c r="O99" s="90">
        <v>0</v>
      </c>
      <c r="P99" s="91">
        <f>N99+O99</f>
        <v>1</v>
      </c>
      <c r="Q99" s="80">
        <f>IFERROR(P99/M99,"-")</f>
        <v>0.25</v>
      </c>
      <c r="R99" s="79">
        <v>0</v>
      </c>
      <c r="S99" s="79">
        <v>0</v>
      </c>
      <c r="T99" s="80">
        <f>IFERROR(R99/(P99),"-")</f>
        <v>0</v>
      </c>
      <c r="U99" s="336"/>
      <c r="V99" s="82">
        <v>0</v>
      </c>
      <c r="W99" s="80">
        <f>IF(P99=0,"-",V99/P99)</f>
        <v>0</v>
      </c>
      <c r="X99" s="335">
        <v>0</v>
      </c>
      <c r="Y99" s="336">
        <f>IFERROR(X99/P99,"-")</f>
        <v>0</v>
      </c>
      <c r="Z99" s="336" t="str">
        <f>IFERROR(X99/V99,"-")</f>
        <v>-</v>
      </c>
      <c r="AA99" s="330"/>
      <c r="AB99" s="83"/>
      <c r="AC99" s="77"/>
      <c r="AD99" s="92"/>
      <c r="AE99" s="93">
        <f>IF(P99=0,"",IF(AD99=0,"",(AD99/P99)))</f>
        <v>0</v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>
        <f>IF(P99=0,"",IF(AM99=0,"",(AM99/P99)))</f>
        <v>0</v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>
        <f>IF(P99=0,"",IF(AV99=0,"",(AV99/P99)))</f>
        <v>0</v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>
        <f>IF(P99=0,"",IF(BE99=0,"",(BE99/P99)))</f>
        <v>0</v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>
        <f>IF(P99=0,"",IF(BN99=0,"",(BN99/P99)))</f>
        <v>0</v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>
        <f>IF(P99=0,"",IF(BW99=0,"",(BW99/P99)))</f>
        <v>0</v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>
        <v>1</v>
      </c>
      <c r="CG99" s="132">
        <f>IF(P99=0,"",IF(CF99=0,"",(CF99/P99)))</f>
        <v>1</v>
      </c>
      <c r="CH99" s="133"/>
      <c r="CI99" s="134">
        <f>IFERROR(CH99/CF99,"-")</f>
        <v>0</v>
      </c>
      <c r="CJ99" s="135"/>
      <c r="CK99" s="136">
        <f>IFERROR(CJ99/CF99,"-")</f>
        <v>0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30"/>
      <c r="B100" s="85"/>
      <c r="C100" s="86"/>
      <c r="D100" s="86"/>
      <c r="E100" s="86"/>
      <c r="F100" s="87"/>
      <c r="G100" s="88"/>
      <c r="H100" s="88"/>
      <c r="I100" s="88"/>
      <c r="J100" s="331"/>
      <c r="K100" s="34"/>
      <c r="L100" s="34"/>
      <c r="M100" s="31"/>
      <c r="N100" s="23"/>
      <c r="O100" s="23"/>
      <c r="P100" s="23"/>
      <c r="Q100" s="32"/>
      <c r="R100" s="32"/>
      <c r="S100" s="23"/>
      <c r="T100" s="32"/>
      <c r="U100" s="337"/>
      <c r="V100" s="25"/>
      <c r="W100" s="25"/>
      <c r="X100" s="337"/>
      <c r="Y100" s="337"/>
      <c r="Z100" s="337"/>
      <c r="AA100" s="337"/>
      <c r="AB100" s="33"/>
      <c r="AC100" s="57"/>
      <c r="AD100" s="61"/>
      <c r="AE100" s="62"/>
      <c r="AF100" s="61"/>
      <c r="AG100" s="65"/>
      <c r="AH100" s="66"/>
      <c r="AI100" s="67"/>
      <c r="AJ100" s="68"/>
      <c r="AK100" s="68"/>
      <c r="AL100" s="68"/>
      <c r="AM100" s="61"/>
      <c r="AN100" s="62"/>
      <c r="AO100" s="61"/>
      <c r="AP100" s="65"/>
      <c r="AQ100" s="66"/>
      <c r="AR100" s="67"/>
      <c r="AS100" s="68"/>
      <c r="AT100" s="68"/>
      <c r="AU100" s="68"/>
      <c r="AV100" s="61"/>
      <c r="AW100" s="62"/>
      <c r="AX100" s="61"/>
      <c r="AY100" s="65"/>
      <c r="AZ100" s="66"/>
      <c r="BA100" s="67"/>
      <c r="BB100" s="68"/>
      <c r="BC100" s="68"/>
      <c r="BD100" s="68"/>
      <c r="BE100" s="61"/>
      <c r="BF100" s="62"/>
      <c r="BG100" s="61"/>
      <c r="BH100" s="65"/>
      <c r="BI100" s="66"/>
      <c r="BJ100" s="67"/>
      <c r="BK100" s="68"/>
      <c r="BL100" s="68"/>
      <c r="BM100" s="68"/>
      <c r="BN100" s="63"/>
      <c r="BO100" s="64"/>
      <c r="BP100" s="61"/>
      <c r="BQ100" s="65"/>
      <c r="BR100" s="66"/>
      <c r="BS100" s="67"/>
      <c r="BT100" s="68"/>
      <c r="BU100" s="68"/>
      <c r="BV100" s="68"/>
      <c r="BW100" s="63"/>
      <c r="BX100" s="64"/>
      <c r="BY100" s="61"/>
      <c r="BZ100" s="65"/>
      <c r="CA100" s="66"/>
      <c r="CB100" s="67"/>
      <c r="CC100" s="68"/>
      <c r="CD100" s="68"/>
      <c r="CE100" s="68"/>
      <c r="CF100" s="63"/>
      <c r="CG100" s="64"/>
      <c r="CH100" s="61"/>
      <c r="CI100" s="65"/>
      <c r="CJ100" s="66"/>
      <c r="CK100" s="67"/>
      <c r="CL100" s="68"/>
      <c r="CM100" s="68"/>
      <c r="CN100" s="68"/>
      <c r="CO100" s="69"/>
      <c r="CP100" s="66"/>
      <c r="CQ100" s="66"/>
      <c r="CR100" s="66"/>
      <c r="CS100" s="70"/>
    </row>
    <row r="101" spans="1:98">
      <c r="A101" s="30"/>
      <c r="B101" s="37"/>
      <c r="C101" s="21"/>
      <c r="D101" s="21"/>
      <c r="E101" s="21"/>
      <c r="F101" s="22"/>
      <c r="G101" s="36"/>
      <c r="H101" s="36"/>
      <c r="I101" s="73"/>
      <c r="J101" s="332"/>
      <c r="K101" s="34"/>
      <c r="L101" s="34"/>
      <c r="M101" s="31"/>
      <c r="N101" s="23"/>
      <c r="O101" s="23"/>
      <c r="P101" s="23"/>
      <c r="Q101" s="32"/>
      <c r="R101" s="32"/>
      <c r="S101" s="23"/>
      <c r="T101" s="32"/>
      <c r="U101" s="337"/>
      <c r="V101" s="25"/>
      <c r="W101" s="25"/>
      <c r="X101" s="337"/>
      <c r="Y101" s="337"/>
      <c r="Z101" s="337"/>
      <c r="AA101" s="337"/>
      <c r="AB101" s="33"/>
      <c r="AC101" s="59"/>
      <c r="AD101" s="61"/>
      <c r="AE101" s="62"/>
      <c r="AF101" s="61"/>
      <c r="AG101" s="65"/>
      <c r="AH101" s="66"/>
      <c r="AI101" s="67"/>
      <c r="AJ101" s="68"/>
      <c r="AK101" s="68"/>
      <c r="AL101" s="68"/>
      <c r="AM101" s="61"/>
      <c r="AN101" s="62"/>
      <c r="AO101" s="61"/>
      <c r="AP101" s="65"/>
      <c r="AQ101" s="66"/>
      <c r="AR101" s="67"/>
      <c r="AS101" s="68"/>
      <c r="AT101" s="68"/>
      <c r="AU101" s="68"/>
      <c r="AV101" s="61"/>
      <c r="AW101" s="62"/>
      <c r="AX101" s="61"/>
      <c r="AY101" s="65"/>
      <c r="AZ101" s="66"/>
      <c r="BA101" s="67"/>
      <c r="BB101" s="68"/>
      <c r="BC101" s="68"/>
      <c r="BD101" s="68"/>
      <c r="BE101" s="61"/>
      <c r="BF101" s="62"/>
      <c r="BG101" s="61"/>
      <c r="BH101" s="65"/>
      <c r="BI101" s="66"/>
      <c r="BJ101" s="67"/>
      <c r="BK101" s="68"/>
      <c r="BL101" s="68"/>
      <c r="BM101" s="68"/>
      <c r="BN101" s="63"/>
      <c r="BO101" s="64"/>
      <c r="BP101" s="61"/>
      <c r="BQ101" s="65"/>
      <c r="BR101" s="66"/>
      <c r="BS101" s="67"/>
      <c r="BT101" s="68"/>
      <c r="BU101" s="68"/>
      <c r="BV101" s="68"/>
      <c r="BW101" s="63"/>
      <c r="BX101" s="64"/>
      <c r="BY101" s="61"/>
      <c r="BZ101" s="65"/>
      <c r="CA101" s="66"/>
      <c r="CB101" s="67"/>
      <c r="CC101" s="68"/>
      <c r="CD101" s="68"/>
      <c r="CE101" s="68"/>
      <c r="CF101" s="63"/>
      <c r="CG101" s="64"/>
      <c r="CH101" s="61"/>
      <c r="CI101" s="65"/>
      <c r="CJ101" s="66"/>
      <c r="CK101" s="67"/>
      <c r="CL101" s="68"/>
      <c r="CM101" s="68"/>
      <c r="CN101" s="68"/>
      <c r="CO101" s="69"/>
      <c r="CP101" s="66"/>
      <c r="CQ101" s="66"/>
      <c r="CR101" s="66"/>
      <c r="CS101" s="70"/>
    </row>
    <row r="102" spans="1:98">
      <c r="A102" s="19">
        <f>AB102</f>
        <v>0.68056426332288</v>
      </c>
      <c r="B102" s="39"/>
      <c r="C102" s="39"/>
      <c r="D102" s="39"/>
      <c r="E102" s="39"/>
      <c r="F102" s="39"/>
      <c r="G102" s="40" t="s">
        <v>292</v>
      </c>
      <c r="H102" s="40"/>
      <c r="I102" s="40"/>
      <c r="J102" s="333">
        <f>SUM(J6:J101)</f>
        <v>3190000</v>
      </c>
      <c r="K102" s="41">
        <f>SUM(K6:K101)</f>
        <v>795</v>
      </c>
      <c r="L102" s="41">
        <f>SUM(L6:L101)</f>
        <v>403</v>
      </c>
      <c r="M102" s="41">
        <f>SUM(M6:M101)</f>
        <v>538</v>
      </c>
      <c r="N102" s="41">
        <f>SUM(N6:N101)</f>
        <v>212</v>
      </c>
      <c r="O102" s="41">
        <f>SUM(O6:O101)</f>
        <v>2</v>
      </c>
      <c r="P102" s="41">
        <f>SUM(P6:P101)</f>
        <v>214</v>
      </c>
      <c r="Q102" s="42">
        <f>IFERROR(P102/M102,"-")</f>
        <v>0.39776951672862</v>
      </c>
      <c r="R102" s="76">
        <f>SUM(R6:R101)</f>
        <v>17</v>
      </c>
      <c r="S102" s="76">
        <f>SUM(S6:S101)</f>
        <v>37</v>
      </c>
      <c r="T102" s="42">
        <f>IFERROR(R102/P102,"-")</f>
        <v>0.079439252336449</v>
      </c>
      <c r="U102" s="338">
        <f>IFERROR(J102/P102,"-")</f>
        <v>14906.542056075</v>
      </c>
      <c r="V102" s="44">
        <f>SUM(V6:V101)</f>
        <v>24</v>
      </c>
      <c r="W102" s="42">
        <f>IFERROR(V102/P102,"-")</f>
        <v>0.11214953271028</v>
      </c>
      <c r="X102" s="333">
        <f>SUM(X6:X101)</f>
        <v>2171000</v>
      </c>
      <c r="Y102" s="333">
        <f>IFERROR(X102/P102,"-")</f>
        <v>10144.859813084</v>
      </c>
      <c r="Z102" s="333">
        <f>IFERROR(X102/V102,"-")</f>
        <v>90458.333333333</v>
      </c>
      <c r="AA102" s="333">
        <f>X102-J102</f>
        <v>-1019000</v>
      </c>
      <c r="AB102" s="45">
        <f>X102/J102</f>
        <v>0.68056426332288</v>
      </c>
      <c r="AC102" s="58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50"/>
    <mergeCell ref="J47:J50"/>
    <mergeCell ref="U47:U50"/>
    <mergeCell ref="AA47:AA50"/>
    <mergeCell ref="AB47:AB50"/>
    <mergeCell ref="A51:A62"/>
    <mergeCell ref="J51:J62"/>
    <mergeCell ref="U51:U62"/>
    <mergeCell ref="AA51:AA62"/>
    <mergeCell ref="AB51:AB62"/>
    <mergeCell ref="A63:A81"/>
    <mergeCell ref="J63:J81"/>
    <mergeCell ref="U63:U81"/>
    <mergeCell ref="AA63:AA81"/>
    <mergeCell ref="AB63:AB81"/>
    <mergeCell ref="A82:A95"/>
    <mergeCell ref="J82:J95"/>
    <mergeCell ref="U82:U95"/>
    <mergeCell ref="AA82:AA95"/>
    <mergeCell ref="AB82:AB95"/>
    <mergeCell ref="A96:A97"/>
    <mergeCell ref="J96:J97"/>
    <mergeCell ref="U96:U97"/>
    <mergeCell ref="AA96:AA97"/>
    <mergeCell ref="AB96:AB97"/>
    <mergeCell ref="A98:A99"/>
    <mergeCell ref="J98:J99"/>
    <mergeCell ref="U98:U99"/>
    <mergeCell ref="AA98:AA99"/>
    <mergeCell ref="AB98:AB9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293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1.12</v>
      </c>
      <c r="B6" s="347" t="s">
        <v>294</v>
      </c>
      <c r="C6" s="347" t="s">
        <v>295</v>
      </c>
      <c r="D6" s="347" t="s">
        <v>296</v>
      </c>
      <c r="E6" s="347"/>
      <c r="F6" s="347" t="s">
        <v>67</v>
      </c>
      <c r="G6" s="88" t="s">
        <v>297</v>
      </c>
      <c r="H6" s="88" t="s">
        <v>298</v>
      </c>
      <c r="I6" s="88" t="s">
        <v>210</v>
      </c>
      <c r="J6" s="330">
        <v>125000</v>
      </c>
      <c r="K6" s="79">
        <v>10</v>
      </c>
      <c r="L6" s="79">
        <v>0</v>
      </c>
      <c r="M6" s="79">
        <v>26</v>
      </c>
      <c r="N6" s="89">
        <v>5</v>
      </c>
      <c r="O6" s="90">
        <v>0</v>
      </c>
      <c r="P6" s="91">
        <f>N6+O6</f>
        <v>5</v>
      </c>
      <c r="Q6" s="80">
        <f>IFERROR(P6/M6,"-")</f>
        <v>0.19230769230769</v>
      </c>
      <c r="R6" s="79">
        <v>1</v>
      </c>
      <c r="S6" s="79">
        <v>2</v>
      </c>
      <c r="T6" s="80">
        <f>IFERROR(R6/(P6),"-")</f>
        <v>0.2</v>
      </c>
      <c r="U6" s="336">
        <f>IFERROR(J6/SUM(N6:O7),"-")</f>
        <v>20833.333333333</v>
      </c>
      <c r="V6" s="82">
        <v>1</v>
      </c>
      <c r="W6" s="80">
        <f>IF(P6=0,"-",V6/P6)</f>
        <v>0.2</v>
      </c>
      <c r="X6" s="335">
        <v>10000</v>
      </c>
      <c r="Y6" s="336">
        <f>IFERROR(X6/P6,"-")</f>
        <v>2000</v>
      </c>
      <c r="Z6" s="336">
        <f>IFERROR(X6/V6,"-")</f>
        <v>10000</v>
      </c>
      <c r="AA6" s="330">
        <f>SUM(X6:X7)-SUM(J6:J7)</f>
        <v>15000</v>
      </c>
      <c r="AB6" s="83">
        <f>SUM(X6:X7)/SUM(J6:J7)</f>
        <v>1.12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>
        <v>1</v>
      </c>
      <c r="AY6" s="106">
        <f>IFERROR(AX6/AV6,"-")</f>
        <v>1</v>
      </c>
      <c r="AZ6" s="107">
        <v>10000</v>
      </c>
      <c r="BA6" s="108">
        <f>IFERROR(AZ6/AV6,"-")</f>
        <v>10000</v>
      </c>
      <c r="BB6" s="109"/>
      <c r="BC6" s="109">
        <v>1</v>
      </c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10000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299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20</v>
      </c>
      <c r="L7" s="79">
        <v>15</v>
      </c>
      <c r="M7" s="79">
        <v>2</v>
      </c>
      <c r="N7" s="89">
        <v>1</v>
      </c>
      <c r="O7" s="90">
        <v>0</v>
      </c>
      <c r="P7" s="91">
        <f>N7+O7</f>
        <v>1</v>
      </c>
      <c r="Q7" s="80">
        <f>IFERROR(P7/M7,"-")</f>
        <v>0.5</v>
      </c>
      <c r="R7" s="79">
        <v>1</v>
      </c>
      <c r="S7" s="79">
        <v>0</v>
      </c>
      <c r="T7" s="80">
        <f>IFERROR(R7/(P7),"-")</f>
        <v>1</v>
      </c>
      <c r="U7" s="336"/>
      <c r="V7" s="82">
        <v>1</v>
      </c>
      <c r="W7" s="80">
        <f>IF(P7=0,"-",V7/P7)</f>
        <v>1</v>
      </c>
      <c r="X7" s="335">
        <v>130000</v>
      </c>
      <c r="Y7" s="336">
        <f>IFERROR(X7/P7,"-")</f>
        <v>130000</v>
      </c>
      <c r="Z7" s="336">
        <f>IFERROR(X7/V7,"-")</f>
        <v>130000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>
        <v>1</v>
      </c>
      <c r="BZ7" s="127">
        <f>IFERROR(BY7/BW7,"-")</f>
        <v>1</v>
      </c>
      <c r="CA7" s="128">
        <v>130000</v>
      </c>
      <c r="CB7" s="129">
        <f>IFERROR(CA7/BW7,"-")</f>
        <v>130000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130000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347" t="s">
        <v>300</v>
      </c>
      <c r="C8" s="347" t="s">
        <v>301</v>
      </c>
      <c r="D8" s="347" t="s">
        <v>302</v>
      </c>
      <c r="E8" s="347"/>
      <c r="F8" s="347" t="s">
        <v>67</v>
      </c>
      <c r="G8" s="88" t="s">
        <v>303</v>
      </c>
      <c r="H8" s="88" t="s">
        <v>304</v>
      </c>
      <c r="I8" s="88" t="s">
        <v>305</v>
      </c>
      <c r="J8" s="330">
        <v>75000</v>
      </c>
      <c r="K8" s="79">
        <v>0</v>
      </c>
      <c r="L8" s="79">
        <v>0</v>
      </c>
      <c r="M8" s="79">
        <v>0</v>
      </c>
      <c r="N8" s="89">
        <v>11</v>
      </c>
      <c r="O8" s="90">
        <v>0</v>
      </c>
      <c r="P8" s="91">
        <f>N8+O8</f>
        <v>11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5769.2307692308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0.63636363636364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0.18181818181818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0.090909090909091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306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17</v>
      </c>
      <c r="L9" s="79">
        <v>13</v>
      </c>
      <c r="M9" s="79">
        <v>3</v>
      </c>
      <c r="N9" s="89">
        <v>2</v>
      </c>
      <c r="O9" s="90">
        <v>0</v>
      </c>
      <c r="P9" s="91">
        <f>N9+O9</f>
        <v>2</v>
      </c>
      <c r="Q9" s="80">
        <f>IFERROR(P9/M9,"-")</f>
        <v>0.66666666666667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23.107692307692</v>
      </c>
      <c r="B10" s="347" t="s">
        <v>307</v>
      </c>
      <c r="C10" s="347" t="s">
        <v>308</v>
      </c>
      <c r="D10" s="347" t="s">
        <v>309</v>
      </c>
      <c r="E10" s="347"/>
      <c r="F10" s="347" t="s">
        <v>67</v>
      </c>
      <c r="G10" s="88" t="s">
        <v>310</v>
      </c>
      <c r="H10" s="88" t="s">
        <v>311</v>
      </c>
      <c r="I10" s="88" t="s">
        <v>312</v>
      </c>
      <c r="J10" s="330">
        <v>65000</v>
      </c>
      <c r="K10" s="79">
        <v>0</v>
      </c>
      <c r="L10" s="79">
        <v>0</v>
      </c>
      <c r="M10" s="79">
        <v>0</v>
      </c>
      <c r="N10" s="89">
        <v>37</v>
      </c>
      <c r="O10" s="90">
        <v>0</v>
      </c>
      <c r="P10" s="91">
        <f>N10+O10</f>
        <v>37</v>
      </c>
      <c r="Q10" s="80" t="str">
        <f>IFERROR(P10/M10,"-")</f>
        <v>-</v>
      </c>
      <c r="R10" s="79">
        <v>3</v>
      </c>
      <c r="S10" s="79">
        <v>4</v>
      </c>
      <c r="T10" s="80">
        <f>IFERROR(R10/(P10),"-")</f>
        <v>0.081081081081081</v>
      </c>
      <c r="U10" s="336">
        <f>IFERROR(J10/SUM(N10:O11),"-")</f>
        <v>1511.6279069767</v>
      </c>
      <c r="V10" s="82">
        <v>5</v>
      </c>
      <c r="W10" s="80">
        <f>IF(P10=0,"-",V10/P10)</f>
        <v>0.13513513513514</v>
      </c>
      <c r="X10" s="335">
        <v>1292000</v>
      </c>
      <c r="Y10" s="336">
        <f>IFERROR(X10/P10,"-")</f>
        <v>34918.918918919</v>
      </c>
      <c r="Z10" s="336">
        <f>IFERROR(X10/V10,"-")</f>
        <v>258400</v>
      </c>
      <c r="AA10" s="330">
        <f>SUM(X10:X11)-SUM(J10:J11)</f>
        <v>1437000</v>
      </c>
      <c r="AB10" s="83">
        <f>SUM(X10:X11)/SUM(J10:J11)</f>
        <v>23.107692307692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6</v>
      </c>
      <c r="AN10" s="99">
        <f>IF(P10=0,"",IF(AM10=0,"",(AM10/P10)))</f>
        <v>0.16216216216216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7</v>
      </c>
      <c r="AW10" s="105">
        <f>IF(P10=0,"",IF(AV10=0,"",(AV10/P10)))</f>
        <v>0.18918918918919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9</v>
      </c>
      <c r="BF10" s="111">
        <f>IF(P10=0,"",IF(BE10=0,"",(BE10/P10)))</f>
        <v>0.24324324324324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9</v>
      </c>
      <c r="BO10" s="118">
        <f>IF(P10=0,"",IF(BN10=0,"",(BN10/P10)))</f>
        <v>0.24324324324324</v>
      </c>
      <c r="BP10" s="119">
        <v>2</v>
      </c>
      <c r="BQ10" s="120">
        <f>IFERROR(BP10/BN10,"-")</f>
        <v>0.22222222222222</v>
      </c>
      <c r="BR10" s="121">
        <v>1141000</v>
      </c>
      <c r="BS10" s="122">
        <f>IFERROR(BR10/BN10,"-")</f>
        <v>126777.77777778</v>
      </c>
      <c r="BT10" s="123"/>
      <c r="BU10" s="123"/>
      <c r="BV10" s="123">
        <v>2</v>
      </c>
      <c r="BW10" s="124">
        <v>4</v>
      </c>
      <c r="BX10" s="125">
        <f>IF(P10=0,"",IF(BW10=0,"",(BW10/P10)))</f>
        <v>0.10810810810811</v>
      </c>
      <c r="BY10" s="126">
        <v>2</v>
      </c>
      <c r="BZ10" s="127">
        <f>IFERROR(BY10/BW10,"-")</f>
        <v>0.5</v>
      </c>
      <c r="CA10" s="128">
        <v>4000</v>
      </c>
      <c r="CB10" s="129">
        <f>IFERROR(CA10/BW10,"-")</f>
        <v>1000</v>
      </c>
      <c r="CC10" s="130">
        <v>2</v>
      </c>
      <c r="CD10" s="130"/>
      <c r="CE10" s="130"/>
      <c r="CF10" s="131">
        <v>2</v>
      </c>
      <c r="CG10" s="132">
        <f>IF(P10=0,"",IF(CF10=0,"",(CF10/P10)))</f>
        <v>0.054054054054054</v>
      </c>
      <c r="CH10" s="133">
        <v>1</v>
      </c>
      <c r="CI10" s="134">
        <f>IFERROR(CH10/CF10,"-")</f>
        <v>0.5</v>
      </c>
      <c r="CJ10" s="135">
        <v>150000</v>
      </c>
      <c r="CK10" s="136">
        <f>IFERROR(CJ10/CF10,"-")</f>
        <v>75000</v>
      </c>
      <c r="CL10" s="137"/>
      <c r="CM10" s="137"/>
      <c r="CN10" s="137">
        <v>1</v>
      </c>
      <c r="CO10" s="138">
        <v>5</v>
      </c>
      <c r="CP10" s="139">
        <v>1292000</v>
      </c>
      <c r="CQ10" s="139">
        <v>1081000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313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62</v>
      </c>
      <c r="L11" s="79">
        <v>30</v>
      </c>
      <c r="M11" s="79">
        <v>28</v>
      </c>
      <c r="N11" s="89">
        <v>6</v>
      </c>
      <c r="O11" s="90">
        <v>0</v>
      </c>
      <c r="P11" s="91">
        <f>N11+O11</f>
        <v>6</v>
      </c>
      <c r="Q11" s="80">
        <f>IFERROR(P11/M11,"-")</f>
        <v>0.21428571428571</v>
      </c>
      <c r="R11" s="79">
        <v>2</v>
      </c>
      <c r="S11" s="79">
        <v>2</v>
      </c>
      <c r="T11" s="80">
        <f>IFERROR(R11/(P11),"-")</f>
        <v>0.33333333333333</v>
      </c>
      <c r="U11" s="336"/>
      <c r="V11" s="82">
        <v>1</v>
      </c>
      <c r="W11" s="80">
        <f>IF(P11=0,"-",V11/P11)</f>
        <v>0.16666666666667</v>
      </c>
      <c r="X11" s="335">
        <v>210000</v>
      </c>
      <c r="Y11" s="336">
        <f>IFERROR(X11/P11,"-")</f>
        <v>35000</v>
      </c>
      <c r="Z11" s="336">
        <f>IFERROR(X11/V11,"-")</f>
        <v>210000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0.16666666666667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0.33333333333333</v>
      </c>
      <c r="BY11" s="126">
        <v>2</v>
      </c>
      <c r="BZ11" s="127">
        <f>IFERROR(BY11/BW11,"-")</f>
        <v>1</v>
      </c>
      <c r="CA11" s="128">
        <v>250000</v>
      </c>
      <c r="CB11" s="129">
        <f>IFERROR(CA11/BW11,"-")</f>
        <v>125000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210000</v>
      </c>
      <c r="CQ11" s="139">
        <v>160000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1.28</v>
      </c>
      <c r="B12" s="347" t="s">
        <v>314</v>
      </c>
      <c r="C12" s="347" t="s">
        <v>315</v>
      </c>
      <c r="D12" s="347" t="s">
        <v>316</v>
      </c>
      <c r="E12" s="347"/>
      <c r="F12" s="347" t="s">
        <v>67</v>
      </c>
      <c r="G12" s="88" t="s">
        <v>317</v>
      </c>
      <c r="H12" s="88" t="s">
        <v>311</v>
      </c>
      <c r="I12" s="88" t="s">
        <v>312</v>
      </c>
      <c r="J12" s="330">
        <v>75000</v>
      </c>
      <c r="K12" s="79">
        <v>37</v>
      </c>
      <c r="L12" s="79">
        <v>0</v>
      </c>
      <c r="M12" s="79">
        <v>81</v>
      </c>
      <c r="N12" s="89">
        <v>13</v>
      </c>
      <c r="O12" s="90">
        <v>0</v>
      </c>
      <c r="P12" s="91">
        <f>N12+O12</f>
        <v>13</v>
      </c>
      <c r="Q12" s="80">
        <f>IFERROR(P12/M12,"-")</f>
        <v>0.16049382716049</v>
      </c>
      <c r="R12" s="79">
        <v>3</v>
      </c>
      <c r="S12" s="79">
        <v>3</v>
      </c>
      <c r="T12" s="80">
        <f>IFERROR(R12/(P12),"-")</f>
        <v>0.23076923076923</v>
      </c>
      <c r="U12" s="336">
        <f>IFERROR(J12/SUM(N12:O13),"-")</f>
        <v>3260.8695652174</v>
      </c>
      <c r="V12" s="82">
        <v>2</v>
      </c>
      <c r="W12" s="80">
        <f>IF(P12=0,"-",V12/P12)</f>
        <v>0.15384615384615</v>
      </c>
      <c r="X12" s="335">
        <v>6000</v>
      </c>
      <c r="Y12" s="336">
        <f>IFERROR(X12/P12,"-")</f>
        <v>461.53846153846</v>
      </c>
      <c r="Z12" s="336">
        <f>IFERROR(X12/V12,"-")</f>
        <v>3000</v>
      </c>
      <c r="AA12" s="330">
        <f>SUM(X12:X13)-SUM(J12:J13)</f>
        <v>21000</v>
      </c>
      <c r="AB12" s="83">
        <f>SUM(X12:X13)/SUM(J12:J13)</f>
        <v>1.28</v>
      </c>
      <c r="AC12" s="77"/>
      <c r="AD12" s="92">
        <v>1</v>
      </c>
      <c r="AE12" s="93">
        <f>IF(P12=0,"",IF(AD12=0,"",(AD12/P12)))</f>
        <v>0.076923076923077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0.30769230769231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0.30769230769231</v>
      </c>
      <c r="BP12" s="119">
        <v>2</v>
      </c>
      <c r="BQ12" s="120">
        <f>IFERROR(BP12/BN12,"-")</f>
        <v>0.5</v>
      </c>
      <c r="BR12" s="121">
        <v>121000</v>
      </c>
      <c r="BS12" s="122">
        <f>IFERROR(BR12/BN12,"-")</f>
        <v>30250</v>
      </c>
      <c r="BT12" s="123">
        <v>1</v>
      </c>
      <c r="BU12" s="123"/>
      <c r="BV12" s="123">
        <v>1</v>
      </c>
      <c r="BW12" s="124">
        <v>3</v>
      </c>
      <c r="BX12" s="125">
        <f>IF(P12=0,"",IF(BW12=0,"",(BW12/P12)))</f>
        <v>0.23076923076923</v>
      </c>
      <c r="BY12" s="126">
        <v>1</v>
      </c>
      <c r="BZ12" s="127">
        <f>IFERROR(BY12/BW12,"-")</f>
        <v>0.33333333333333</v>
      </c>
      <c r="CA12" s="128">
        <v>6000</v>
      </c>
      <c r="CB12" s="129">
        <f>IFERROR(CA12/BW12,"-")</f>
        <v>2000</v>
      </c>
      <c r="CC12" s="130"/>
      <c r="CD12" s="130">
        <v>1</v>
      </c>
      <c r="CE12" s="130"/>
      <c r="CF12" s="131">
        <v>1</v>
      </c>
      <c r="CG12" s="132">
        <f>IF(P12=0,"",IF(CF12=0,"",(CF12/P12)))</f>
        <v>0.076923076923077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6000</v>
      </c>
      <c r="CQ12" s="139">
        <v>118000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318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208</v>
      </c>
      <c r="L13" s="79">
        <v>45</v>
      </c>
      <c r="M13" s="79">
        <v>44</v>
      </c>
      <c r="N13" s="89">
        <v>10</v>
      </c>
      <c r="O13" s="90">
        <v>0</v>
      </c>
      <c r="P13" s="91">
        <f>N13+O13</f>
        <v>10</v>
      </c>
      <c r="Q13" s="80">
        <f>IFERROR(P13/M13,"-")</f>
        <v>0.22727272727273</v>
      </c>
      <c r="R13" s="79">
        <v>1</v>
      </c>
      <c r="S13" s="79">
        <v>1</v>
      </c>
      <c r="T13" s="80">
        <f>IFERROR(R13/(P13),"-")</f>
        <v>0.1</v>
      </c>
      <c r="U13" s="336"/>
      <c r="V13" s="82">
        <v>1</v>
      </c>
      <c r="W13" s="80">
        <f>IF(P13=0,"-",V13/P13)</f>
        <v>0.1</v>
      </c>
      <c r="X13" s="335">
        <v>90000</v>
      </c>
      <c r="Y13" s="336">
        <f>IFERROR(X13/P13,"-")</f>
        <v>9000</v>
      </c>
      <c r="Z13" s="336">
        <f>IFERROR(X13/V13,"-")</f>
        <v>90000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3</v>
      </c>
      <c r="AN13" s="99">
        <f>IF(P13=0,"",IF(AM13=0,"",(AM13/P13)))</f>
        <v>0.3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0.4</v>
      </c>
      <c r="BY13" s="126">
        <v>1</v>
      </c>
      <c r="BZ13" s="127">
        <f>IFERROR(BY13/BW13,"-")</f>
        <v>0.25</v>
      </c>
      <c r="CA13" s="128">
        <v>90000</v>
      </c>
      <c r="CB13" s="129">
        <f>IFERROR(CA13/BW13,"-")</f>
        <v>22500</v>
      </c>
      <c r="CC13" s="130"/>
      <c r="CD13" s="130"/>
      <c r="CE13" s="130">
        <v>1</v>
      </c>
      <c r="CF13" s="131">
        <v>2</v>
      </c>
      <c r="CG13" s="132">
        <f>IF(P13=0,"",IF(CF13=0,"",(CF13/P13)))</f>
        <v>0.2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90000</v>
      </c>
      <c r="CQ13" s="139">
        <v>90000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5.1117647058824</v>
      </c>
      <c r="B16" s="39"/>
      <c r="C16" s="39"/>
      <c r="D16" s="39"/>
      <c r="E16" s="39"/>
      <c r="F16" s="39"/>
      <c r="G16" s="40" t="s">
        <v>319</v>
      </c>
      <c r="H16" s="40"/>
      <c r="I16" s="40"/>
      <c r="J16" s="333">
        <f>SUM(J6:J15)</f>
        <v>340000</v>
      </c>
      <c r="K16" s="41">
        <f>SUM(K6:K15)</f>
        <v>354</v>
      </c>
      <c r="L16" s="41">
        <f>SUM(L6:L15)</f>
        <v>103</v>
      </c>
      <c r="M16" s="41">
        <f>SUM(M6:M15)</f>
        <v>184</v>
      </c>
      <c r="N16" s="41">
        <f>SUM(N6:N15)</f>
        <v>85</v>
      </c>
      <c r="O16" s="41">
        <f>SUM(O6:O15)</f>
        <v>0</v>
      </c>
      <c r="P16" s="41">
        <f>SUM(P6:P15)</f>
        <v>85</v>
      </c>
      <c r="Q16" s="42">
        <f>IFERROR(P16/M16,"-")</f>
        <v>0.46195652173913</v>
      </c>
      <c r="R16" s="76">
        <f>SUM(R6:R15)</f>
        <v>11</v>
      </c>
      <c r="S16" s="76">
        <f>SUM(S6:S15)</f>
        <v>13</v>
      </c>
      <c r="T16" s="42">
        <f>IFERROR(R16/P16,"-")</f>
        <v>0.12941176470588</v>
      </c>
      <c r="U16" s="338">
        <f>IFERROR(J16/P16,"-")</f>
        <v>4000</v>
      </c>
      <c r="V16" s="44">
        <f>SUM(V6:V15)</f>
        <v>11</v>
      </c>
      <c r="W16" s="42">
        <f>IFERROR(V16/P16,"-")</f>
        <v>0.12941176470588</v>
      </c>
      <c r="X16" s="333">
        <f>SUM(X6:X15)</f>
        <v>1738000</v>
      </c>
      <c r="Y16" s="333">
        <f>IFERROR(X16/P16,"-")</f>
        <v>20447.058823529</v>
      </c>
      <c r="Z16" s="333">
        <f>IFERROR(X16/V16,"-")</f>
        <v>158000</v>
      </c>
      <c r="AA16" s="333">
        <f>X16-J16</f>
        <v>1398000</v>
      </c>
      <c r="AB16" s="45">
        <f>X16/J16</f>
        <v>5.1117647058824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320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1.736</v>
      </c>
      <c r="B6" s="347" t="s">
        <v>321</v>
      </c>
      <c r="C6" s="347" t="s">
        <v>308</v>
      </c>
      <c r="D6" s="347" t="s">
        <v>322</v>
      </c>
      <c r="E6" s="347" t="s">
        <v>323</v>
      </c>
      <c r="F6" s="347" t="s">
        <v>105</v>
      </c>
      <c r="G6" s="88" t="s">
        <v>324</v>
      </c>
      <c r="H6" s="88" t="s">
        <v>325</v>
      </c>
      <c r="I6" s="348" t="s">
        <v>326</v>
      </c>
      <c r="J6" s="330">
        <v>125000</v>
      </c>
      <c r="K6" s="79">
        <v>0</v>
      </c>
      <c r="L6" s="79">
        <v>0</v>
      </c>
      <c r="M6" s="79">
        <v>0</v>
      </c>
      <c r="N6" s="89">
        <v>28</v>
      </c>
      <c r="O6" s="90">
        <v>0</v>
      </c>
      <c r="P6" s="91">
        <f>N6+O6</f>
        <v>28</v>
      </c>
      <c r="Q6" s="80" t="str">
        <f>IFERROR(P6/M6,"-")</f>
        <v>-</v>
      </c>
      <c r="R6" s="79">
        <v>1</v>
      </c>
      <c r="S6" s="79">
        <v>6</v>
      </c>
      <c r="T6" s="80">
        <f>IFERROR(R6/(P6),"-")</f>
        <v>0.035714285714286</v>
      </c>
      <c r="U6" s="336">
        <f>IFERROR(J6/SUM(N6:O7),"-")</f>
        <v>2192.9824561404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92000</v>
      </c>
      <c r="AB6" s="83">
        <f>SUM(X6:X7)/SUM(J6:J7)</f>
        <v>1.736</v>
      </c>
      <c r="AC6" s="77"/>
      <c r="AD6" s="92">
        <v>1</v>
      </c>
      <c r="AE6" s="93">
        <f>IF(P6=0,"",IF(AD6=0,"",(AD6/P6)))</f>
        <v>0.035714285714286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0.32142857142857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0.17857142857143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0.10714285714286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0.10714285714286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0.10714285714286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327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155</v>
      </c>
      <c r="L7" s="79">
        <v>105</v>
      </c>
      <c r="M7" s="79">
        <v>56</v>
      </c>
      <c r="N7" s="89">
        <v>28</v>
      </c>
      <c r="O7" s="90">
        <v>1</v>
      </c>
      <c r="P7" s="91">
        <f>N7+O7</f>
        <v>29</v>
      </c>
      <c r="Q7" s="80">
        <f>IFERROR(P7/M7,"-")</f>
        <v>0.51785714285714</v>
      </c>
      <c r="R7" s="79">
        <v>4</v>
      </c>
      <c r="S7" s="79">
        <v>4</v>
      </c>
      <c r="T7" s="80">
        <f>IFERROR(R7/(P7),"-")</f>
        <v>0.13793103448276</v>
      </c>
      <c r="U7" s="336"/>
      <c r="V7" s="82">
        <v>3</v>
      </c>
      <c r="W7" s="80">
        <f>IF(P7=0,"-",V7/P7)</f>
        <v>0.10344827586207</v>
      </c>
      <c r="X7" s="335">
        <v>217000</v>
      </c>
      <c r="Y7" s="336">
        <f>IFERROR(X7/P7,"-")</f>
        <v>7482.7586206897</v>
      </c>
      <c r="Z7" s="336">
        <f>IFERROR(X7/V7,"-")</f>
        <v>72333.333333333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9</v>
      </c>
      <c r="AN7" s="99">
        <f>IF(P7=0,"",IF(AM7=0,"",(AM7/P7)))</f>
        <v>0.31034482758621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0.24137931034483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0.13793103448276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0.17241379310345</v>
      </c>
      <c r="BP7" s="119">
        <v>2</v>
      </c>
      <c r="BQ7" s="120">
        <f>IFERROR(BP7/BN7,"-")</f>
        <v>0.4</v>
      </c>
      <c r="BR7" s="121">
        <v>209000</v>
      </c>
      <c r="BS7" s="122">
        <f>IFERROR(BR7/BN7,"-")</f>
        <v>41800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0.068965517241379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0.068965517241379</v>
      </c>
      <c r="CH7" s="133">
        <v>1</v>
      </c>
      <c r="CI7" s="134">
        <f>IFERROR(CH7/CF7,"-")</f>
        <v>0.5</v>
      </c>
      <c r="CJ7" s="135">
        <v>8000</v>
      </c>
      <c r="CK7" s="136">
        <f>IFERROR(CJ7/CF7,"-")</f>
        <v>4000</v>
      </c>
      <c r="CL7" s="137"/>
      <c r="CM7" s="137">
        <v>1</v>
      </c>
      <c r="CN7" s="137"/>
      <c r="CO7" s="138">
        <v>3</v>
      </c>
      <c r="CP7" s="139">
        <v>217000</v>
      </c>
      <c r="CQ7" s="139">
        <v>206000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1.736</v>
      </c>
      <c r="B10" s="39"/>
      <c r="C10" s="39"/>
      <c r="D10" s="39"/>
      <c r="E10" s="39"/>
      <c r="F10" s="39"/>
      <c r="G10" s="40" t="s">
        <v>328</v>
      </c>
      <c r="H10" s="40"/>
      <c r="I10" s="40"/>
      <c r="J10" s="333">
        <f>SUM(J6:J9)</f>
        <v>125000</v>
      </c>
      <c r="K10" s="41">
        <f>SUM(K6:K9)</f>
        <v>155</v>
      </c>
      <c r="L10" s="41">
        <f>SUM(L6:L9)</f>
        <v>105</v>
      </c>
      <c r="M10" s="41">
        <f>SUM(M6:M9)</f>
        <v>56</v>
      </c>
      <c r="N10" s="41">
        <f>SUM(N6:N9)</f>
        <v>56</v>
      </c>
      <c r="O10" s="41">
        <f>SUM(O6:O9)</f>
        <v>1</v>
      </c>
      <c r="P10" s="41">
        <f>SUM(P6:P9)</f>
        <v>57</v>
      </c>
      <c r="Q10" s="42">
        <f>IFERROR(P10/M10,"-")</f>
        <v>1.0178571428571</v>
      </c>
      <c r="R10" s="76">
        <f>SUM(R6:R9)</f>
        <v>5</v>
      </c>
      <c r="S10" s="76">
        <f>SUM(S6:S9)</f>
        <v>10</v>
      </c>
      <c r="T10" s="42">
        <f>IFERROR(R10/P10,"-")</f>
        <v>0.087719298245614</v>
      </c>
      <c r="U10" s="338">
        <f>IFERROR(J10/P10,"-")</f>
        <v>2192.9824561404</v>
      </c>
      <c r="V10" s="44">
        <f>SUM(V6:V9)</f>
        <v>3</v>
      </c>
      <c r="W10" s="42">
        <f>IFERROR(V10/P10,"-")</f>
        <v>0.052631578947368</v>
      </c>
      <c r="X10" s="333">
        <f>SUM(X6:X9)</f>
        <v>217000</v>
      </c>
      <c r="Y10" s="333">
        <f>IFERROR(X10/P10,"-")</f>
        <v>3807.0175438596</v>
      </c>
      <c r="Z10" s="333">
        <f>IFERROR(X10/V10,"-")</f>
        <v>72333.333333333</v>
      </c>
      <c r="AA10" s="333">
        <f>X10-J10</f>
        <v>92000</v>
      </c>
      <c r="AB10" s="45">
        <f>X10/J10</f>
        <v>1.736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329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330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331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332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333</v>
      </c>
      <c r="C6" s="347"/>
      <c r="D6" s="347" t="s">
        <v>105</v>
      </c>
      <c r="E6" s="175" t="s">
        <v>334</v>
      </c>
      <c r="F6" s="175" t="s">
        <v>335</v>
      </c>
      <c r="G6" s="340">
        <v>0</v>
      </c>
      <c r="H6" s="340">
        <v>1500</v>
      </c>
      <c r="I6" s="176">
        <v>1</v>
      </c>
      <c r="J6" s="176">
        <v>0</v>
      </c>
      <c r="K6" s="176">
        <v>7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336</v>
      </c>
      <c r="C7" s="347"/>
      <c r="D7" s="347" t="s">
        <v>105</v>
      </c>
      <c r="E7" s="175" t="s">
        <v>337</v>
      </c>
      <c r="F7" s="175" t="s">
        <v>335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338</v>
      </c>
      <c r="F10" s="251"/>
      <c r="G10" s="343">
        <f>SUM(G6:G9)</f>
        <v>0</v>
      </c>
      <c r="H10" s="343"/>
      <c r="I10" s="250">
        <f>SUM(I6:I9)</f>
        <v>1</v>
      </c>
      <c r="J10" s="250">
        <f>SUM(J6:J9)</f>
        <v>0</v>
      </c>
      <c r="K10" s="250">
        <f>SUM(K6:K9)</f>
        <v>7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339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330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340</v>
      </c>
      <c r="C6" s="347" t="s">
        <v>341</v>
      </c>
      <c r="D6" s="347" t="s">
        <v>342</v>
      </c>
      <c r="E6" s="175" t="s">
        <v>343</v>
      </c>
      <c r="F6" s="175" t="s">
        <v>335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2.8315621077373</v>
      </c>
      <c r="B7" s="347" t="s">
        <v>344</v>
      </c>
      <c r="C7" s="347" t="s">
        <v>341</v>
      </c>
      <c r="D7" s="347" t="s">
        <v>342</v>
      </c>
      <c r="E7" s="175" t="s">
        <v>345</v>
      </c>
      <c r="F7" s="175" t="s">
        <v>335</v>
      </c>
      <c r="G7" s="340">
        <v>4574422</v>
      </c>
      <c r="H7" s="176">
        <v>4386</v>
      </c>
      <c r="I7" s="176">
        <v>0</v>
      </c>
      <c r="J7" s="176">
        <v>260836</v>
      </c>
      <c r="K7" s="177">
        <v>1544</v>
      </c>
      <c r="L7" s="179">
        <f>IFERROR(K7/J7,"-")</f>
        <v>0.0059194282997746</v>
      </c>
      <c r="M7" s="176">
        <v>93</v>
      </c>
      <c r="N7" s="176">
        <v>448</v>
      </c>
      <c r="O7" s="179">
        <f>IFERROR(M7/(K7),"-")</f>
        <v>0.060233160621762</v>
      </c>
      <c r="P7" s="180">
        <f>IFERROR(G7/SUM(K7:K7),"-")</f>
        <v>2962.7085492228</v>
      </c>
      <c r="Q7" s="181">
        <v>201</v>
      </c>
      <c r="R7" s="179">
        <f>IF(K7=0,"-",Q7/K7)</f>
        <v>0.13018134715026</v>
      </c>
      <c r="S7" s="345">
        <v>12952760</v>
      </c>
      <c r="T7" s="346">
        <f>IFERROR(S7/K7,"-")</f>
        <v>8389.0932642487</v>
      </c>
      <c r="U7" s="346">
        <f>IFERROR(S7/Q7,"-")</f>
        <v>64441.592039801</v>
      </c>
      <c r="V7" s="340">
        <f>SUM(S7:S7)-SUM(G7:G7)</f>
        <v>8378338</v>
      </c>
      <c r="W7" s="183">
        <f>SUM(S7:S7)/SUM(G7:G7)</f>
        <v>2.8315621077373</v>
      </c>
      <c r="Y7" s="184">
        <v>1</v>
      </c>
      <c r="Z7" s="185">
        <f>IF(K7=0,"",IF(Y7=0,"",(Y7/K7)))</f>
        <v>0.00064766839378238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</v>
      </c>
      <c r="AI7" s="191">
        <f>IF(K7=0,"",IF(AH7=0,"",(AH7/K7)))</f>
        <v>0.0019430051813472</v>
      </c>
      <c r="AJ7" s="190">
        <v>1</v>
      </c>
      <c r="AK7" s="192">
        <f>IFERROR(AJ7/AH7,"-")</f>
        <v>0.33333333333333</v>
      </c>
      <c r="AL7" s="193">
        <v>9000</v>
      </c>
      <c r="AM7" s="194">
        <f>IFERROR(AL7/AH7,"-")</f>
        <v>3000</v>
      </c>
      <c r="AN7" s="195"/>
      <c r="AO7" s="195"/>
      <c r="AP7" s="195">
        <v>1</v>
      </c>
      <c r="AQ7" s="196">
        <v>12</v>
      </c>
      <c r="AR7" s="197">
        <f>IF(K7=0,"",IF(AQ7=0,"",(AQ7/K7)))</f>
        <v>0.0077720207253886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59</v>
      </c>
      <c r="BA7" s="203">
        <f>IF(K7=0,"",IF(AZ7=0,"",(AZ7/K7)))</f>
        <v>0.038212435233161</v>
      </c>
      <c r="BB7" s="202">
        <v>5</v>
      </c>
      <c r="BC7" s="204">
        <f>IFERROR(BB7/AZ7,"-")</f>
        <v>0.084745762711864</v>
      </c>
      <c r="BD7" s="205">
        <v>27000</v>
      </c>
      <c r="BE7" s="206">
        <f>IFERROR(BD7/AZ7,"-")</f>
        <v>457.62711864407</v>
      </c>
      <c r="BF7" s="207">
        <v>3</v>
      </c>
      <c r="BG7" s="207">
        <v>2</v>
      </c>
      <c r="BH7" s="207"/>
      <c r="BI7" s="208">
        <v>771</v>
      </c>
      <c r="BJ7" s="209">
        <f>IF(K7=0,"",IF(BI7=0,"",(BI7/K7)))</f>
        <v>0.49935233160622</v>
      </c>
      <c r="BK7" s="210">
        <v>90</v>
      </c>
      <c r="BL7" s="211">
        <f>IFERROR(BK7/BI7,"-")</f>
        <v>0.11673151750973</v>
      </c>
      <c r="BM7" s="212">
        <v>3678110</v>
      </c>
      <c r="BN7" s="213">
        <f>IFERROR(BM7/BI7,"-")</f>
        <v>4770.5706874189</v>
      </c>
      <c r="BO7" s="214">
        <v>40</v>
      </c>
      <c r="BP7" s="214">
        <v>13</v>
      </c>
      <c r="BQ7" s="214">
        <v>37</v>
      </c>
      <c r="BR7" s="215">
        <v>546</v>
      </c>
      <c r="BS7" s="216">
        <f>IF(K7=0,"",IF(BR7=0,"",(BR7/K7)))</f>
        <v>0.35362694300518</v>
      </c>
      <c r="BT7" s="217">
        <v>85</v>
      </c>
      <c r="BU7" s="218">
        <f>IFERROR(BT7/BR7,"-")</f>
        <v>0.15567765567766</v>
      </c>
      <c r="BV7" s="219">
        <v>5972300</v>
      </c>
      <c r="BW7" s="220">
        <f>IFERROR(BV7/BR7,"-")</f>
        <v>10938.278388278</v>
      </c>
      <c r="BX7" s="221">
        <v>29</v>
      </c>
      <c r="BY7" s="221">
        <v>12</v>
      </c>
      <c r="BZ7" s="221">
        <v>44</v>
      </c>
      <c r="CA7" s="222">
        <v>152</v>
      </c>
      <c r="CB7" s="223">
        <f>IF(K7=0,"",IF(CA7=0,"",(CA7/K7)))</f>
        <v>0.098445595854922</v>
      </c>
      <c r="CC7" s="224">
        <v>20</v>
      </c>
      <c r="CD7" s="225">
        <f>IFERROR(CC7/CA7,"-")</f>
        <v>0.13157894736842</v>
      </c>
      <c r="CE7" s="226">
        <v>3266350</v>
      </c>
      <c r="CF7" s="227">
        <f>IFERROR(CE7/CA7,"-")</f>
        <v>21489.144736842</v>
      </c>
      <c r="CG7" s="228">
        <v>5</v>
      </c>
      <c r="CH7" s="228">
        <v>4</v>
      </c>
      <c r="CI7" s="228">
        <v>11</v>
      </c>
      <c r="CJ7" s="229">
        <v>201</v>
      </c>
      <c r="CK7" s="230">
        <v>12952760</v>
      </c>
      <c r="CL7" s="230">
        <v>1916000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2.8425888394888</v>
      </c>
      <c r="B8" s="347" t="s">
        <v>346</v>
      </c>
      <c r="C8" s="347" t="s">
        <v>341</v>
      </c>
      <c r="D8" s="347" t="s">
        <v>342</v>
      </c>
      <c r="E8" s="175" t="s">
        <v>347</v>
      </c>
      <c r="F8" s="175" t="s">
        <v>335</v>
      </c>
      <c r="G8" s="340">
        <v>1892261</v>
      </c>
      <c r="H8" s="176">
        <v>1562</v>
      </c>
      <c r="I8" s="176">
        <v>0</v>
      </c>
      <c r="J8" s="176">
        <v>39217</v>
      </c>
      <c r="K8" s="177">
        <v>740</v>
      </c>
      <c r="L8" s="179">
        <f>IFERROR(K8/J8,"-")</f>
        <v>0.018869367876176</v>
      </c>
      <c r="M8" s="176">
        <v>41</v>
      </c>
      <c r="N8" s="176">
        <v>251</v>
      </c>
      <c r="O8" s="179">
        <f>IFERROR(M8/(K8),"-")</f>
        <v>0.055405405405405</v>
      </c>
      <c r="P8" s="180">
        <f>IFERROR(G8/SUM(K8:K8),"-")</f>
        <v>2557.1094594595</v>
      </c>
      <c r="Q8" s="181">
        <v>85</v>
      </c>
      <c r="R8" s="179">
        <f>IF(K8=0,"-",Q8/K8)</f>
        <v>0.11486486486486</v>
      </c>
      <c r="S8" s="345">
        <v>5378920</v>
      </c>
      <c r="T8" s="346">
        <f>IFERROR(S8/K8,"-")</f>
        <v>7268.8108108108</v>
      </c>
      <c r="U8" s="346">
        <f>IFERROR(S8/Q8,"-")</f>
        <v>63281.411764706</v>
      </c>
      <c r="V8" s="340">
        <f>SUM(S8:S8)-SUM(G8:G8)</f>
        <v>3486659</v>
      </c>
      <c r="W8" s="183">
        <f>SUM(S8:S8)/SUM(G8:G8)</f>
        <v>2.8425888394888</v>
      </c>
      <c r="Y8" s="184">
        <v>50</v>
      </c>
      <c r="Z8" s="185">
        <f>IF(K8=0,"",IF(Y8=0,"",(Y8/K8)))</f>
        <v>0.067567567567568</v>
      </c>
      <c r="AA8" s="184">
        <v>2</v>
      </c>
      <c r="AB8" s="186">
        <f>IFERROR(AA8/Y8,"-")</f>
        <v>0.04</v>
      </c>
      <c r="AC8" s="187">
        <v>1850</v>
      </c>
      <c r="AD8" s="188">
        <f>IFERROR(AC8/Y8,"-")</f>
        <v>37</v>
      </c>
      <c r="AE8" s="189">
        <v>2</v>
      </c>
      <c r="AF8" s="189"/>
      <c r="AG8" s="189"/>
      <c r="AH8" s="190">
        <v>132</v>
      </c>
      <c r="AI8" s="191">
        <f>IF(K8=0,"",IF(AH8=0,"",(AH8/K8)))</f>
        <v>0.17837837837838</v>
      </c>
      <c r="AJ8" s="190">
        <v>8</v>
      </c>
      <c r="AK8" s="192">
        <f>IFERROR(AJ8/AH8,"-")</f>
        <v>0.060606060606061</v>
      </c>
      <c r="AL8" s="193">
        <v>39400</v>
      </c>
      <c r="AM8" s="194">
        <f>IFERROR(AL8/AH8,"-")</f>
        <v>298.48484848485</v>
      </c>
      <c r="AN8" s="195">
        <v>5</v>
      </c>
      <c r="AO8" s="195">
        <v>2</v>
      </c>
      <c r="AP8" s="195">
        <v>1</v>
      </c>
      <c r="AQ8" s="196">
        <v>76</v>
      </c>
      <c r="AR8" s="197">
        <f>IF(K8=0,"",IF(AQ8=0,"",(AQ8/K8)))</f>
        <v>0.1027027027027</v>
      </c>
      <c r="AS8" s="196">
        <v>5</v>
      </c>
      <c r="AT8" s="198">
        <f>IFERROR(AS8/AQ8,"-")</f>
        <v>0.065789473684211</v>
      </c>
      <c r="AU8" s="199">
        <v>31000</v>
      </c>
      <c r="AV8" s="200">
        <f>IFERROR(AU8/AQ8,"-")</f>
        <v>407.89473684211</v>
      </c>
      <c r="AW8" s="201">
        <v>2</v>
      </c>
      <c r="AX8" s="201">
        <v>2</v>
      </c>
      <c r="AY8" s="201">
        <v>1</v>
      </c>
      <c r="AZ8" s="202">
        <v>173</v>
      </c>
      <c r="BA8" s="203">
        <f>IF(K8=0,"",IF(AZ8=0,"",(AZ8/K8)))</f>
        <v>0.23378378378378</v>
      </c>
      <c r="BB8" s="202">
        <v>15</v>
      </c>
      <c r="BC8" s="204">
        <f>IFERROR(BB8/AZ8,"-")</f>
        <v>0.086705202312139</v>
      </c>
      <c r="BD8" s="205">
        <v>270800</v>
      </c>
      <c r="BE8" s="206">
        <f>IFERROR(BD8/AZ8,"-")</f>
        <v>1565.3179190751</v>
      </c>
      <c r="BF8" s="207">
        <v>6</v>
      </c>
      <c r="BG8" s="207">
        <v>3</v>
      </c>
      <c r="BH8" s="207">
        <v>6</v>
      </c>
      <c r="BI8" s="208">
        <v>215</v>
      </c>
      <c r="BJ8" s="209">
        <f>IF(K8=0,"",IF(BI8=0,"",(BI8/K8)))</f>
        <v>0.29054054054054</v>
      </c>
      <c r="BK8" s="210">
        <v>37</v>
      </c>
      <c r="BL8" s="211">
        <f>IFERROR(BK8/BI8,"-")</f>
        <v>0.17209302325581</v>
      </c>
      <c r="BM8" s="212">
        <v>1260870</v>
      </c>
      <c r="BN8" s="213">
        <f>IFERROR(BM8/BI8,"-")</f>
        <v>5864.511627907</v>
      </c>
      <c r="BO8" s="214">
        <v>16</v>
      </c>
      <c r="BP8" s="214">
        <v>6</v>
      </c>
      <c r="BQ8" s="214">
        <v>15</v>
      </c>
      <c r="BR8" s="215">
        <v>74</v>
      </c>
      <c r="BS8" s="216">
        <f>IF(K8=0,"",IF(BR8=0,"",(BR8/K8)))</f>
        <v>0.1</v>
      </c>
      <c r="BT8" s="217">
        <v>14</v>
      </c>
      <c r="BU8" s="218">
        <f>IFERROR(BT8/BR8,"-")</f>
        <v>0.18918918918919</v>
      </c>
      <c r="BV8" s="219">
        <v>3493000</v>
      </c>
      <c r="BW8" s="220">
        <f>IFERROR(BV8/BR8,"-")</f>
        <v>47202.702702703</v>
      </c>
      <c r="BX8" s="221">
        <v>5</v>
      </c>
      <c r="BY8" s="221">
        <v>2</v>
      </c>
      <c r="BZ8" s="221">
        <v>7</v>
      </c>
      <c r="CA8" s="222">
        <v>20</v>
      </c>
      <c r="CB8" s="223">
        <f>IF(K8=0,"",IF(CA8=0,"",(CA8/K8)))</f>
        <v>0.027027027027027</v>
      </c>
      <c r="CC8" s="224">
        <v>4</v>
      </c>
      <c r="CD8" s="225">
        <f>IFERROR(CC8/CA8,"-")</f>
        <v>0.2</v>
      </c>
      <c r="CE8" s="226">
        <v>282000</v>
      </c>
      <c r="CF8" s="227">
        <f>IFERROR(CE8/CA8,"-")</f>
        <v>14100</v>
      </c>
      <c r="CG8" s="228">
        <v>1</v>
      </c>
      <c r="CH8" s="228"/>
      <c r="CI8" s="228">
        <v>3</v>
      </c>
      <c r="CJ8" s="229">
        <v>85</v>
      </c>
      <c r="CK8" s="230">
        <v>5378920</v>
      </c>
      <c r="CL8" s="230">
        <v>3327000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348</v>
      </c>
      <c r="C9" s="347" t="s">
        <v>341</v>
      </c>
      <c r="D9" s="347" t="s">
        <v>342</v>
      </c>
      <c r="E9" s="175" t="s">
        <v>349</v>
      </c>
      <c r="F9" s="175" t="s">
        <v>335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0.29351335485765</v>
      </c>
      <c r="B10" s="347" t="s">
        <v>350</v>
      </c>
      <c r="C10" s="347" t="s">
        <v>341</v>
      </c>
      <c r="D10" s="347" t="s">
        <v>342</v>
      </c>
      <c r="E10" s="175" t="s">
        <v>351</v>
      </c>
      <c r="F10" s="175" t="s">
        <v>335</v>
      </c>
      <c r="G10" s="340">
        <v>10221</v>
      </c>
      <c r="H10" s="176">
        <v>7</v>
      </c>
      <c r="I10" s="176">
        <v>0</v>
      </c>
      <c r="J10" s="176">
        <v>600</v>
      </c>
      <c r="K10" s="177">
        <v>2</v>
      </c>
      <c r="L10" s="179">
        <f>IFERROR(K10/J10,"-")</f>
        <v>0.0033333333333333</v>
      </c>
      <c r="M10" s="176">
        <v>0</v>
      </c>
      <c r="N10" s="176">
        <v>1</v>
      </c>
      <c r="O10" s="179">
        <f>IFERROR(M10/(K10),"-")</f>
        <v>0</v>
      </c>
      <c r="P10" s="180">
        <f>IFERROR(G10/SUM(K10:K10),"-")</f>
        <v>5110.5</v>
      </c>
      <c r="Q10" s="181">
        <v>1</v>
      </c>
      <c r="R10" s="179">
        <f>IF(K10=0,"-",Q10/K10)</f>
        <v>0.5</v>
      </c>
      <c r="S10" s="345">
        <v>3000</v>
      </c>
      <c r="T10" s="346">
        <f>IFERROR(S10/K10,"-")</f>
        <v>1500</v>
      </c>
      <c r="U10" s="346">
        <f>IFERROR(S10/Q10,"-")</f>
        <v>3000</v>
      </c>
      <c r="V10" s="340">
        <f>SUM(S10:S10)-SUM(G10:G10)</f>
        <v>-7221</v>
      </c>
      <c r="W10" s="183">
        <f>SUM(S10:S10)/SUM(G10:G10)</f>
        <v>0.29351335485765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/>
      <c r="BA10" s="203">
        <f>IF(K10=0,"",IF(AZ10=0,"",(AZ10/K10)))</f>
        <v>0</v>
      </c>
      <c r="BB10" s="202"/>
      <c r="BC10" s="204" t="str">
        <f>IFERROR(BB10/AZ10,"-")</f>
        <v>-</v>
      </c>
      <c r="BD10" s="205"/>
      <c r="BE10" s="206" t="str">
        <f>IFERROR(BD10/AZ10,"-")</f>
        <v>-</v>
      </c>
      <c r="BF10" s="207"/>
      <c r="BG10" s="207"/>
      <c r="BH10" s="207"/>
      <c r="BI10" s="208">
        <v>1</v>
      </c>
      <c r="BJ10" s="209">
        <f>IF(K10=0,"",IF(BI10=0,"",(BI10/K10)))</f>
        <v>0.5</v>
      </c>
      <c r="BK10" s="210"/>
      <c r="BL10" s="211">
        <f>IFERROR(BK10/BI10,"-")</f>
        <v>0</v>
      </c>
      <c r="BM10" s="212"/>
      <c r="BN10" s="213">
        <f>IFERROR(BM10/BI10,"-")</f>
        <v>0</v>
      </c>
      <c r="BO10" s="214"/>
      <c r="BP10" s="214"/>
      <c r="BQ10" s="214"/>
      <c r="BR10" s="215">
        <v>1</v>
      </c>
      <c r="BS10" s="216">
        <f>IF(K10=0,"",IF(BR10=0,"",(BR10/K10)))</f>
        <v>0.5</v>
      </c>
      <c r="BT10" s="217">
        <v>1</v>
      </c>
      <c r="BU10" s="218">
        <f>IFERROR(BT10/BR10,"-")</f>
        <v>1</v>
      </c>
      <c r="BV10" s="219">
        <v>3000</v>
      </c>
      <c r="BW10" s="220">
        <f>IFERROR(BV10/BR10,"-")</f>
        <v>3000</v>
      </c>
      <c r="BX10" s="221">
        <v>1</v>
      </c>
      <c r="BY10" s="221"/>
      <c r="BZ10" s="221"/>
      <c r="CA10" s="222"/>
      <c r="CB10" s="223">
        <f>IF(K10=0,"",IF(CA10=0,"",(CA10/K10)))</f>
        <v>0</v>
      </c>
      <c r="CC10" s="224"/>
      <c r="CD10" s="225" t="str">
        <f>IFERROR(CC10/CA10,"-")</f>
        <v>-</v>
      </c>
      <c r="CE10" s="226"/>
      <c r="CF10" s="227" t="str">
        <f>IFERROR(CE10/CA10,"-")</f>
        <v>-</v>
      </c>
      <c r="CG10" s="228"/>
      <c r="CH10" s="228"/>
      <c r="CI10" s="228"/>
      <c r="CJ10" s="229">
        <v>1</v>
      </c>
      <c r="CK10" s="230">
        <v>3000</v>
      </c>
      <c r="CL10" s="230">
        <v>3000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352</v>
      </c>
      <c r="F13" s="251"/>
      <c r="G13" s="343">
        <f>SUM(G6:G12)</f>
        <v>6476904</v>
      </c>
      <c r="H13" s="250">
        <f>SUM(H6:H12)</f>
        <v>5955</v>
      </c>
      <c r="I13" s="250">
        <f>SUM(I6:I12)</f>
        <v>0</v>
      </c>
      <c r="J13" s="250">
        <f>SUM(J6:J12)</f>
        <v>300653</v>
      </c>
      <c r="K13" s="250">
        <f>SUM(K6:K12)</f>
        <v>2286</v>
      </c>
      <c r="L13" s="252">
        <f>IFERROR(K13/J13,"-")</f>
        <v>0.007603449824216</v>
      </c>
      <c r="M13" s="253">
        <f>SUM(M6:M12)</f>
        <v>134</v>
      </c>
      <c r="N13" s="253">
        <f>SUM(N6:N12)</f>
        <v>700</v>
      </c>
      <c r="O13" s="252">
        <f>IFERROR(M13/K13,"-")</f>
        <v>0.058617672790901</v>
      </c>
      <c r="P13" s="254">
        <f>IFERROR(G13/K13,"-")</f>
        <v>2833.2913385827</v>
      </c>
      <c r="Q13" s="255">
        <f>SUM(Q6:Q12)</f>
        <v>287</v>
      </c>
      <c r="R13" s="252">
        <f>IFERROR(Q13/K13,"-")</f>
        <v>0.12554680664917</v>
      </c>
      <c r="S13" s="343">
        <f>SUM(S6:S12)</f>
        <v>18334680</v>
      </c>
      <c r="T13" s="343">
        <f>IFERROR(S13/K13,"-")</f>
        <v>8020.4199475066</v>
      </c>
      <c r="U13" s="343">
        <f>IFERROR(S13/Q13,"-")</f>
        <v>63883.902439024</v>
      </c>
      <c r="V13" s="343">
        <f>S13-G13</f>
        <v>11857776</v>
      </c>
      <c r="W13" s="256">
        <f>S13/G13</f>
        <v>2.8307784089435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