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<sst xmlns="http://schemas.openxmlformats.org/spreadsheetml/2006/main" uniqueCount="307">
  <si>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</si>
  <si>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</si>
  <si>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</si>
  <si>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</si>
  <si>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</si>
  <si>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</si>
  <si>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</si>
  <si>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</si>
  <si>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</si>
  <si>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</si>
  <si>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</si>
  <si>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</si>
  <si>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</si>
  <si>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</si>
  <si>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</si>
  <si>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</si>
  <si>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</si>
  <si>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</si>
  <si>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</si>
  <si>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</si>
  <si>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</si>
  <si>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</si>
  <si>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</si>
  <si>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</si>
  <si>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</si>
  <si>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</si>
  <si>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</si>
  <si>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</si>
  <si>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</si>
  <si>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</si>
  <si>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</si>
  <si>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</si>
  <si>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</si>
  <si>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</si>
  <si>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</si>
  <si>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</si>
  <si>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</si>
  <si>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</si>
  <si>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</si>
  <si>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</si>
  <si>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</si>
  <si>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</si>
  <si>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</si>
  <si>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</si>
  <si>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</si>
  <si>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</si>
  <si>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</si>
  <si>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</si>
  <si>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</si>
  <si>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</si>
  <si>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</si>
  <si>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</si>
  <si>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</si>
  <si>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</si>
  <si>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</si>
  <si>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</si>
  <si>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</si>
  <si>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</si>
  <si>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</si>
  <si>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</si>
  <si>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</si>
  <si>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</si>
  <si>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</si>
  <si>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</si>
  <si>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ln_ink808</t>
  </si>
  <si>
    <t>デリヘル版2(LINEver)（藤井レイラ）</t>
  </si>
  <si>
    <t>もう50代の熟女だけど</t>
  </si>
  <si>
    <t>line</t>
  </si>
  <si>
    <t>サンスポ関東</t>
  </si>
  <si>
    <t>全5段つかみ15段</t>
  </si>
  <si>
    <t>1～15日</t>
  </si>
  <si>
    <t>ic3785</t>
  </si>
  <si>
    <t>空電</t>
  </si>
  <si>
    <t>ln_ink809</t>
  </si>
  <si>
    <t>半5段つかみ15段</t>
  </si>
  <si>
    <t>ic3786</t>
  </si>
  <si>
    <t>ic3787</t>
  </si>
  <si>
    <t>DVDパッケージ＿ストーリー版（晶エリー）</t>
  </si>
  <si>
    <t>え美熟女が</t>
  </si>
  <si>
    <t>lp01</t>
  </si>
  <si>
    <t>16～31日</t>
  </si>
  <si>
    <t>ic3788</t>
  </si>
  <si>
    <t>ic3789</t>
  </si>
  <si>
    <t>ic3790</t>
  </si>
  <si>
    <t>ln_ink810</t>
  </si>
  <si>
    <t>サンスポ関西</t>
  </si>
  <si>
    <t>ic3791</t>
  </si>
  <si>
    <t>ln_ink811</t>
  </si>
  <si>
    <t>ic3792</t>
  </si>
  <si>
    <t>ln_ink812</t>
  </si>
  <si>
    <t>DVDパッケージ＿ストーリー版(LINEver)（晶エリー）</t>
  </si>
  <si>
    <t>ic3793</t>
  </si>
  <si>
    <t>ln_ink813</t>
  </si>
  <si>
    <t>ic3794</t>
  </si>
  <si>
    <t>ln_ink814</t>
  </si>
  <si>
    <t>ダラメナシ会話版(LINEver)（藤井レイラ）</t>
  </si>
  <si>
    <t>匿名だから女性が積極的</t>
  </si>
  <si>
    <t>デイリースポーツ関西</t>
  </si>
  <si>
    <t>全5段・半5段つかみスライド</t>
  </si>
  <si>
    <t>4/1～</t>
  </si>
  <si>
    <t>ln_ink815</t>
  </si>
  <si>
    <t>電話orライン２(LINEver)（高宮菜々子）</t>
  </si>
  <si>
    <t>出会いの力を</t>
  </si>
  <si>
    <t>ln_ink816</t>
  </si>
  <si>
    <t>デリヘル版3(LINEver)（晶エリー）</t>
  </si>
  <si>
    <t>LINEで出会いリクルート70歳まで応募可</t>
  </si>
  <si>
    <t>ic3795</t>
  </si>
  <si>
    <t>雑誌版SPA（藤井レイラ）</t>
  </si>
  <si>
    <t>マカより効果的エロい熟女が誘ってくる魅力的なサイト</t>
  </si>
  <si>
    <t>ln_ink817</t>
  </si>
  <si>
    <t>右女9版(ヘスティア)(LINEver)（晶エリー）</t>
  </si>
  <si>
    <t>白髪まじりの男性に出会いたい女性がLINEを待ってる</t>
  </si>
  <si>
    <t>ic3796</t>
  </si>
  <si>
    <t>(空電共通)</t>
  </si>
  <si>
    <t>ln_ink818</t>
  </si>
  <si>
    <t>電話orライン１(LINEver)（複数）</t>
  </si>
  <si>
    <t>50歳以上あなたはどちらのタイプ</t>
  </si>
  <si>
    <t>スポニチ関東</t>
  </si>
  <si>
    <t>半2段つかみ20段保証</t>
  </si>
  <si>
    <t>20段保証</t>
  </si>
  <si>
    <t>ln_ink819</t>
  </si>
  <si>
    <t>低評価レビュー版(LINEver)（複数）</t>
  </si>
  <si>
    <t>いただいた低評価のご意見にお答えします。</t>
  </si>
  <si>
    <t>ln_ink820</t>
  </si>
  <si>
    <t>雑誌版SPA(LINEver)（晶エリー）</t>
  </si>
  <si>
    <t>え?LINEでこんなに出会えんのダメ元で始めたはずが</t>
  </si>
  <si>
    <t>ic3797</t>
  </si>
  <si>
    <t>興奮版（高宮菜々子）</t>
  </si>
  <si>
    <t>学生いませんギャルもいません熟女熟女熟女熟女</t>
  </si>
  <si>
    <t>ic3798</t>
  </si>
  <si>
    <t>ln_ink821</t>
  </si>
  <si>
    <t>アンケート版(LINEver)（高宮菜々子）</t>
  </si>
  <si>
    <t>マッチングアプリを利用しない理由</t>
  </si>
  <si>
    <t>スポニチ関西</t>
  </si>
  <si>
    <t>ln_ink822</t>
  </si>
  <si>
    <t>ln_ink823</t>
  </si>
  <si>
    <t>女優大版１(LINEver)（藤井レイラ）</t>
  </si>
  <si>
    <t>出会い探しは</t>
  </si>
  <si>
    <t>ic3799</t>
  </si>
  <si>
    <t>デリヘル版3（高宮菜々子）</t>
  </si>
  <si>
    <t>70歳までの出会いお手伝い</t>
  </si>
  <si>
    <t>ic3800</t>
  </si>
  <si>
    <t>ln_ink824</t>
  </si>
  <si>
    <t>素人パッケージ版(LINEver)（藤井レイラ）</t>
  </si>
  <si>
    <t>LINEで誘ってきた</t>
  </si>
  <si>
    <t>スポニチ西部</t>
  </si>
  <si>
    <t>ln_ink825</t>
  </si>
  <si>
    <t>タイプ問いかけ版(LINEver)（複数）</t>
  </si>
  <si>
    <t>出会い求める50代以上</t>
  </si>
  <si>
    <t>ln_ink826</t>
  </si>
  <si>
    <t>DVDパッケージ＿ストーリー版(LINEver)（藤井レイラ）</t>
  </si>
  <si>
    <t>え美熟女が(LINEver)</t>
  </si>
  <si>
    <t>ln_ink827</t>
  </si>
  <si>
    <t>ic3801</t>
  </si>
  <si>
    <t>ln_ink828</t>
  </si>
  <si>
    <t>再婚&amp;理解者版(LINEver)（晶エリー）</t>
  </si>
  <si>
    <t>再婚&amp;理解者(LINEver)</t>
  </si>
  <si>
    <t>半2段つかみ10段保証</t>
  </si>
  <si>
    <t>1～10日</t>
  </si>
  <si>
    <t>ln_ink829</t>
  </si>
  <si>
    <t>いろいろな疑問版(LINEver)（藤井レイラ）</t>
  </si>
  <si>
    <t>登録すればわかります</t>
  </si>
  <si>
    <t>11～20日</t>
  </si>
  <si>
    <t>ln_ink830</t>
  </si>
  <si>
    <t>21～31日</t>
  </si>
  <si>
    <t>ic3802</t>
  </si>
  <si>
    <t>ln_ink831</t>
  </si>
  <si>
    <t>ln_ink832</t>
  </si>
  <si>
    <t>ln_ink833</t>
  </si>
  <si>
    <t>ic3803</t>
  </si>
  <si>
    <t>ln_ink834</t>
  </si>
  <si>
    <t>右女9版(ヘスティア)(LINEver)（藤井レイラ）</t>
  </si>
  <si>
    <t>学生いませんギャルもいません熟女熟女熟女熟女(LINEver)</t>
  </si>
  <si>
    <t>スポーツ報知関東</t>
  </si>
  <si>
    <t>10段保証</t>
  </si>
  <si>
    <t>ln_ink835</t>
  </si>
  <si>
    <t>ln_ink836</t>
  </si>
  <si>
    <t>ic3804</t>
  </si>
  <si>
    <t>求人風（高宮菜々子）</t>
  </si>
  <si>
    <t>「出会い不足解消に〇〇」</t>
  </si>
  <si>
    <t>ic3805</t>
  </si>
  <si>
    <t>ln_ink837</t>
  </si>
  <si>
    <t>雑誌版SPA(LINEver)（藤井レイラ）</t>
  </si>
  <si>
    <t>スポーツ報知関西</t>
  </si>
  <si>
    <t>ln_ink838</t>
  </si>
  <si>
    <t>ln_ink839</t>
  </si>
  <si>
    <t>ic3806</t>
  </si>
  <si>
    <t>旧デイリー風（高宮菜々子）</t>
  </si>
  <si>
    <t>中年の男女が出会える昭和世代専門の出会い場</t>
  </si>
  <si>
    <t>ic3807</t>
  </si>
  <si>
    <t>ln_ink840</t>
  </si>
  <si>
    <t>ニッカン関西</t>
  </si>
  <si>
    <t>ln_ink841</t>
  </si>
  <si>
    <t>コンシェルジュ版(LINEver)（藤井レイラ）</t>
  </si>
  <si>
    <t>心配ご無用！</t>
  </si>
  <si>
    <t>ln_ink842</t>
  </si>
  <si>
    <t>ic3808</t>
  </si>
  <si>
    <t>ln_ink843</t>
  </si>
  <si>
    <t>東スポ</t>
  </si>
  <si>
    <t>半2段つかみ10回</t>
  </si>
  <si>
    <t>1週目・3週目</t>
  </si>
  <si>
    <t>ln_ink844</t>
  </si>
  <si>
    <t>2週目・4週目</t>
  </si>
  <si>
    <t>ic3809</t>
  </si>
  <si>
    <t>ln_ink845</t>
  </si>
  <si>
    <t>中京スポーツ</t>
  </si>
  <si>
    <t>ln_ink846</t>
  </si>
  <si>
    <t>ic3810</t>
  </si>
  <si>
    <t>ln_ink847</t>
  </si>
  <si>
    <t>大スポ</t>
  </si>
  <si>
    <t>ln_ink848</t>
  </si>
  <si>
    <t>ic3811</t>
  </si>
  <si>
    <t>ln_ink849</t>
  </si>
  <si>
    <t>九スポ</t>
  </si>
  <si>
    <t>ln_ink850</t>
  </si>
  <si>
    <t>ic3812</t>
  </si>
  <si>
    <t>ln_ink851</t>
  </si>
  <si>
    <t>熟女がエロくて版１(LINEver)（複数）</t>
  </si>
  <si>
    <t>LINE友だち登録で簡単</t>
  </si>
  <si>
    <t>アダルト面4C大雑4～5回</t>
  </si>
  <si>
    <t>4月05日(金)</t>
  </si>
  <si>
    <t>ln_ink860</t>
  </si>
  <si>
    <t>4月12日(金)</t>
  </si>
  <si>
    <t>ln_ink852</t>
  </si>
  <si>
    <t>女性すげ～版(LINEver)（複数）</t>
  </si>
  <si>
    <t>濃密な出会いをしてもいい</t>
  </si>
  <si>
    <t>4月26日(金)</t>
  </si>
  <si>
    <t>ic3813</t>
  </si>
  <si>
    <t>ln_ink853</t>
  </si>
  <si>
    <t>他は見ちゃダメ(LINEver)（晶エリー）</t>
  </si>
  <si>
    <t>エロい熟女が男を誘ってくる</t>
  </si>
  <si>
    <t>アダルト面4C全3段</t>
  </si>
  <si>
    <t>4月22日(月)</t>
  </si>
  <si>
    <t>ic3814</t>
  </si>
  <si>
    <t>ln_ink854</t>
  </si>
  <si>
    <t>熟女がエロくて版2(LINEver)（複数）</t>
  </si>
  <si>
    <t>欲におぼれた女が続々登録</t>
  </si>
  <si>
    <t>ln_ink861</t>
  </si>
  <si>
    <t>ln_ink855</t>
  </si>
  <si>
    <t>ic3815</t>
  </si>
  <si>
    <t>ln_ink856</t>
  </si>
  <si>
    <t>ln_ink862</t>
  </si>
  <si>
    <t>ln_ink857</t>
  </si>
  <si>
    <t>ic3816</t>
  </si>
  <si>
    <t>ln_ink858</t>
  </si>
  <si>
    <t>デリヘル版3(LINEver)（高宮菜々子）</t>
  </si>
  <si>
    <t>LINEで出会いお手伝い70歳代男性</t>
  </si>
  <si>
    <t>全5段</t>
  </si>
  <si>
    <t>4月20日(土)</t>
  </si>
  <si>
    <t>ic3817</t>
  </si>
  <si>
    <t>ln_ink859</t>
  </si>
  <si>
    <t>4月21日(日)</t>
  </si>
  <si>
    <t>ic3818</t>
  </si>
  <si>
    <t>新聞 TOTAL</t>
  </si>
  <si>
    <t>●雑誌 広告</t>
  </si>
  <si>
    <t>ln_adn043</t>
  </si>
  <si>
    <t>徳間書店</t>
  </si>
  <si>
    <t>DVD漫画きよし_袋裏用セリフアレンジ_LINE版</t>
  </si>
  <si>
    <t>アサヒ芸能.1W火</t>
  </si>
  <si>
    <t>DVD袋裏4C</t>
  </si>
  <si>
    <t>4月02日(火)</t>
  </si>
  <si>
    <t>ad853</t>
  </si>
  <si>
    <t>ln_adn044</t>
  </si>
  <si>
    <t>大洋図書</t>
  </si>
  <si>
    <t>2P_対談風原稿_ヘスティア_LINE版</t>
  </si>
  <si>
    <t>実話ナックルズGOLD ドキュメント</t>
  </si>
  <si>
    <t>1C2P</t>
  </si>
  <si>
    <t>4月06日(土)</t>
  </si>
  <si>
    <t>ad854</t>
  </si>
  <si>
    <t>ln_adn045</t>
  </si>
  <si>
    <t>5P風俗ヘスティア(高宮菜々子さん)_LINE版</t>
  </si>
  <si>
    <t>臨時増刊ラヴァーズ</t>
  </si>
  <si>
    <t>1C5P</t>
  </si>
  <si>
    <t>ad855</t>
  </si>
  <si>
    <t>雑誌 TOTAL</t>
  </si>
  <si>
    <t>●DVD 広告</t>
  </si>
  <si>
    <t>pa629</t>
  </si>
  <si>
    <t>文友舎</t>
  </si>
  <si>
    <t>DVD漫画きよし</t>
  </si>
  <si>
    <t>毎月売</t>
  </si>
  <si>
    <t>lp07</t>
  </si>
  <si>
    <t>EXCITING MAX!SPECIAL</t>
  </si>
  <si>
    <t>DVD袋裏1C+コンテンツ枠</t>
  </si>
  <si>
    <t>4月11日(木)</t>
  </si>
  <si>
    <t>pa630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</si>
  <si>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</si>
  <si>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</si>
  <si>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</si>
  <si>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</si>
  <si>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</si>
  <si>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</si>
  <si>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</si>
  <si>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4/1～4/30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</si>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</sst>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yyyy-mm-dd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1" numFmtId="169" fillId="2" borderId="1" applyFont="1" applyNumberFormat="1" applyFill="0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89</v>
      </c>
      <c r="D6" s="330">
        <v>3500000</v>
      </c>
      <c r="E6" s="79">
        <v>619</v>
      </c>
      <c r="F6" s="79">
        <v>374</v>
      </c>
      <c r="G6" s="79">
        <v>412</v>
      </c>
      <c r="H6" s="89">
        <v>263</v>
      </c>
      <c r="I6" s="90">
        <v>1</v>
      </c>
      <c r="J6" s="143">
        <f>H6+I6</f>
        <v>264</v>
      </c>
      <c r="K6" s="80">
        <f>IFERROR(J6/G6,"-")</f>
        <v>0.64077669902913</v>
      </c>
      <c r="L6" s="79">
        <v>18</v>
      </c>
      <c r="M6" s="79">
        <v>39</v>
      </c>
      <c r="N6" s="80">
        <f>IFERROR(L6/J6,"-")</f>
        <v>0.068181818181818</v>
      </c>
      <c r="O6" s="81">
        <f>IFERROR(D6/J6,"-")</f>
        <v>13257.575757576</v>
      </c>
      <c r="P6" s="82">
        <v>24</v>
      </c>
      <c r="Q6" s="80">
        <f>IFERROR(P6/J6,"-")</f>
        <v>0.090909090909091</v>
      </c>
      <c r="R6" s="335">
        <v>927760</v>
      </c>
      <c r="S6" s="336">
        <f>IFERROR(R6/J6,"-")</f>
        <v>3514.2424242424</v>
      </c>
      <c r="T6" s="336">
        <f>IFERROR(R6/P6,"-")</f>
        <v>38656.666666667</v>
      </c>
      <c r="U6" s="330">
        <f>IFERROR(R6-D6,"-")</f>
        <v>-2572240</v>
      </c>
      <c r="V6" s="83">
        <f>R6/D6</f>
        <v>0.26507428571429</v>
      </c>
      <c r="W6" s="77"/>
      <c r="X6" s="142"/>
    </row>
    <row r="7" spans="1:24">
      <c r="A7" s="78"/>
      <c r="B7" s="84" t="s">
        <v>24</v>
      </c>
      <c r="C7" s="84">
        <v>6</v>
      </c>
      <c r="D7" s="330">
        <v>285000</v>
      </c>
      <c r="E7" s="79">
        <v>103</v>
      </c>
      <c r="F7" s="79">
        <v>56</v>
      </c>
      <c r="G7" s="79">
        <v>64</v>
      </c>
      <c r="H7" s="89">
        <v>58</v>
      </c>
      <c r="I7" s="90">
        <v>0</v>
      </c>
      <c r="J7" s="143">
        <f>H7+I7</f>
        <v>58</v>
      </c>
      <c r="K7" s="80">
        <f>IFERROR(J7/G7,"-")</f>
        <v>0.90625</v>
      </c>
      <c r="L7" s="79">
        <v>9</v>
      </c>
      <c r="M7" s="79">
        <v>10</v>
      </c>
      <c r="N7" s="80">
        <f>IFERROR(L7/J7,"-")</f>
        <v>0.1551724137931</v>
      </c>
      <c r="O7" s="81">
        <f>IFERROR(D7/J7,"-")</f>
        <v>4913.7931034483</v>
      </c>
      <c r="P7" s="82">
        <v>8</v>
      </c>
      <c r="Q7" s="80">
        <f>IFERROR(P7/J7,"-")</f>
        <v>0.13793103448276</v>
      </c>
      <c r="R7" s="335">
        <v>950800</v>
      </c>
      <c r="S7" s="336">
        <f>IFERROR(R7/J7,"-")</f>
        <v>16393.103448276</v>
      </c>
      <c r="T7" s="336">
        <f>IFERROR(R7/P7,"-")</f>
        <v>118850</v>
      </c>
      <c r="U7" s="330">
        <f>IFERROR(R7-D7,"-")</f>
        <v>665800</v>
      </c>
      <c r="V7" s="83">
        <f>R7/D7</f>
        <v>3.3361403508772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213</v>
      </c>
      <c r="F8" s="79">
        <v>124</v>
      </c>
      <c r="G8" s="79">
        <v>198</v>
      </c>
      <c r="H8" s="89">
        <v>48</v>
      </c>
      <c r="I8" s="90">
        <v>2</v>
      </c>
      <c r="J8" s="143">
        <f>H8+I8</f>
        <v>50</v>
      </c>
      <c r="K8" s="80">
        <f>IFERROR(J8/G8,"-")</f>
        <v>0.25252525252525</v>
      </c>
      <c r="L8" s="79">
        <v>6</v>
      </c>
      <c r="M8" s="79">
        <v>6</v>
      </c>
      <c r="N8" s="80">
        <f>IFERROR(L8/J8,"-")</f>
        <v>0.12</v>
      </c>
      <c r="O8" s="81">
        <f>IFERROR(D8/J8,"-")</f>
        <v>2500</v>
      </c>
      <c r="P8" s="82">
        <v>1</v>
      </c>
      <c r="Q8" s="80">
        <f>IFERROR(P8/J8,"-")</f>
        <v>0.02</v>
      </c>
      <c r="R8" s="335">
        <v>27000</v>
      </c>
      <c r="S8" s="336">
        <f>IFERROR(R8/J8,"-")</f>
        <v>540</v>
      </c>
      <c r="T8" s="336">
        <f>IFERROR(R8/P8,"-")</f>
        <v>27000</v>
      </c>
      <c r="U8" s="330">
        <f>IFERROR(R8-D8,"-")</f>
        <v>-98000</v>
      </c>
      <c r="V8" s="83">
        <f>R8/D8</f>
        <v>0.216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3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6162996</v>
      </c>
      <c r="E10" s="79">
        <v>5038</v>
      </c>
      <c r="F10" s="79">
        <v>0</v>
      </c>
      <c r="G10" s="79">
        <v>239527</v>
      </c>
      <c r="H10" s="89">
        <v>1733</v>
      </c>
      <c r="I10" s="90">
        <v>79</v>
      </c>
      <c r="J10" s="143">
        <f>H10+I10</f>
        <v>1812</v>
      </c>
      <c r="K10" s="80">
        <f>IFERROR(J10/G10,"-")</f>
        <v>0.0075649091751661</v>
      </c>
      <c r="L10" s="79">
        <v>153</v>
      </c>
      <c r="M10" s="79">
        <v>553</v>
      </c>
      <c r="N10" s="80">
        <f>IFERROR(L10/J10,"-")</f>
        <v>0.084437086092715</v>
      </c>
      <c r="O10" s="81">
        <f>IFERROR(D10/J10,"-")</f>
        <v>3401.2119205298</v>
      </c>
      <c r="P10" s="82">
        <v>201</v>
      </c>
      <c r="Q10" s="80">
        <f>IFERROR(P10/J10,"-")</f>
        <v>0.11092715231788</v>
      </c>
      <c r="R10" s="335">
        <v>11111750</v>
      </c>
      <c r="S10" s="336">
        <f>IFERROR(R10/J10,"-")</f>
        <v>6132.3123620309</v>
      </c>
      <c r="T10" s="336">
        <f>IFERROR(R10/P10,"-")</f>
        <v>55282.338308458</v>
      </c>
      <c r="U10" s="330">
        <f>IFERROR(R10-D10,"-")</f>
        <v>4948754</v>
      </c>
      <c r="V10" s="83">
        <f>R10/D10</f>
        <v>1.8029786162444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10072996</v>
      </c>
      <c r="E13" s="41">
        <f>SUM(E6:E11)</f>
        <v>5973</v>
      </c>
      <c r="F13" s="41">
        <f>SUM(F6:F11)</f>
        <v>554</v>
      </c>
      <c r="G13" s="41">
        <f>SUM(G6:G11)</f>
        <v>240204</v>
      </c>
      <c r="H13" s="41">
        <f>SUM(H6:H11)</f>
        <v>2102</v>
      </c>
      <c r="I13" s="41">
        <f>SUM(I6:I11)</f>
        <v>82</v>
      </c>
      <c r="J13" s="41">
        <f>SUM(J6:J11)</f>
        <v>2184</v>
      </c>
      <c r="K13" s="42">
        <f>IFERROR(J13/G13,"-")</f>
        <v>0.0090922715691662</v>
      </c>
      <c r="L13" s="76">
        <f>SUM(L6:L11)</f>
        <v>186</v>
      </c>
      <c r="M13" s="76">
        <f>SUM(M6:M11)</f>
        <v>608</v>
      </c>
      <c r="N13" s="42">
        <f>IFERROR(L13/J13,"-")</f>
        <v>0.085164835164835</v>
      </c>
      <c r="O13" s="43">
        <f>IFERROR(D13/J13,"-")</f>
        <v>4612.1776556777</v>
      </c>
      <c r="P13" s="44">
        <f>SUM(P6:P11)</f>
        <v>234</v>
      </c>
      <c r="Q13" s="42">
        <f>IFERROR(P13/J13,"-")</f>
        <v>0.10714285714286</v>
      </c>
      <c r="R13" s="333">
        <f>SUM(R6:R11)</f>
        <v>13017310</v>
      </c>
      <c r="S13" s="333">
        <f>IFERROR(R13/J13,"-")</f>
        <v>5960.3067765568</v>
      </c>
      <c r="T13" s="333">
        <f>IFERROR(R13/P13,"-")</f>
        <v>55629.52991453</v>
      </c>
      <c r="U13" s="333">
        <f>SUM(U6:U11)</f>
        <v>2944314</v>
      </c>
      <c r="V13" s="45">
        <f>IFERROR(R13/D13,"-")</f>
        <v>1.2922977433923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0.45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10</v>
      </c>
      <c r="O6" s="90">
        <v>0</v>
      </c>
      <c r="P6" s="91">
        <f>N6+O6</f>
        <v>10</v>
      </c>
      <c r="Q6" s="80" t="str">
        <f>IFERROR(P6/M6,"-")</f>
        <v>-</v>
      </c>
      <c r="R6" s="79">
        <v>1</v>
      </c>
      <c r="S6" s="79">
        <v>3</v>
      </c>
      <c r="T6" s="80">
        <f>IFERROR(R6/(P6),"-")</f>
        <v>0.1</v>
      </c>
      <c r="U6" s="336">
        <f>IFERROR(J6/SUM(N6:O21),"-")</f>
        <v>9189.1891891892</v>
      </c>
      <c r="V6" s="82">
        <v>2</v>
      </c>
      <c r="W6" s="80">
        <f>IF(P6=0,"-",V6/P6)</f>
        <v>0.2</v>
      </c>
      <c r="X6" s="335">
        <v>99000</v>
      </c>
      <c r="Y6" s="336">
        <f>IFERROR(X6/P6,"-")</f>
        <v>9900</v>
      </c>
      <c r="Z6" s="336">
        <f>IFERROR(X6/V6,"-")</f>
        <v>49500</v>
      </c>
      <c r="AA6" s="330">
        <f>SUM(X6:X21)-SUM(J6:J21)</f>
        <v>-187000</v>
      </c>
      <c r="AB6" s="83">
        <f>SUM(X6:X21)/SUM(J6:J21)</f>
        <v>0.45</v>
      </c>
      <c r="AC6" s="77"/>
      <c r="AD6" s="92">
        <v>1</v>
      </c>
      <c r="AE6" s="93">
        <f>IF(P6=0,"",IF(AD6=0,"",(AD6/P6)))</f>
        <v>0.1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3</v>
      </c>
      <c r="CG6" s="132">
        <f>IF(P6=0,"",IF(CF6=0,"",(CF6/P6)))</f>
        <v>0.3</v>
      </c>
      <c r="CH6" s="133">
        <v>2</v>
      </c>
      <c r="CI6" s="134">
        <f>IFERROR(CH6/CF6,"-")</f>
        <v>0.66666666666667</v>
      </c>
      <c r="CJ6" s="135">
        <v>99000</v>
      </c>
      <c r="CK6" s="136">
        <f>IFERROR(CJ6/CF6,"-")</f>
        <v>33000</v>
      </c>
      <c r="CL6" s="137"/>
      <c r="CM6" s="137">
        <v>1</v>
      </c>
      <c r="CN6" s="137">
        <v>1</v>
      </c>
      <c r="CO6" s="138">
        <v>2</v>
      </c>
      <c r="CP6" s="139">
        <v>99000</v>
      </c>
      <c r="CQ6" s="139">
        <v>88000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34</v>
      </c>
      <c r="L7" s="79">
        <v>21</v>
      </c>
      <c r="M7" s="79">
        <v>11</v>
      </c>
      <c r="N7" s="89">
        <v>4</v>
      </c>
      <c r="O7" s="90">
        <v>0</v>
      </c>
      <c r="P7" s="91">
        <f>N7+O7</f>
        <v>4</v>
      </c>
      <c r="Q7" s="80">
        <f>IFERROR(P7/M7,"-")</f>
        <v>0.36363636363636</v>
      </c>
      <c r="R7" s="79">
        <v>0</v>
      </c>
      <c r="S7" s="79">
        <v>1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79</v>
      </c>
      <c r="G10" s="88" t="s">
        <v>68</v>
      </c>
      <c r="H10" s="88" t="s">
        <v>69</v>
      </c>
      <c r="I10" s="88" t="s">
        <v>80</v>
      </c>
      <c r="J10" s="330"/>
      <c r="K10" s="79">
        <v>3</v>
      </c>
      <c r="L10" s="79">
        <v>0</v>
      </c>
      <c r="M10" s="79">
        <v>10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81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14</v>
      </c>
      <c r="L11" s="79">
        <v>8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82</v>
      </c>
      <c r="C12" s="347"/>
      <c r="D12" s="347" t="s">
        <v>77</v>
      </c>
      <c r="E12" s="347" t="s">
        <v>78</v>
      </c>
      <c r="F12" s="347" t="s">
        <v>79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1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83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2</v>
      </c>
      <c r="L13" s="79">
        <v>2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84</v>
      </c>
      <c r="C14" s="347"/>
      <c r="D14" s="347" t="s">
        <v>65</v>
      </c>
      <c r="E14" s="347" t="s">
        <v>66</v>
      </c>
      <c r="F14" s="347" t="s">
        <v>67</v>
      </c>
      <c r="G14" s="88" t="s">
        <v>85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8</v>
      </c>
      <c r="O14" s="90">
        <v>0</v>
      </c>
      <c r="P14" s="91">
        <f>N14+O14</f>
        <v>8</v>
      </c>
      <c r="Q14" s="80" t="str">
        <f>IFERROR(P14/M14,"-")</f>
        <v>-</v>
      </c>
      <c r="R14" s="79">
        <v>0</v>
      </c>
      <c r="S14" s="79">
        <v>1</v>
      </c>
      <c r="T14" s="80">
        <f>IFERROR(R14/(P14),"-")</f>
        <v>0</v>
      </c>
      <c r="U14" s="336"/>
      <c r="V14" s="82">
        <v>1</v>
      </c>
      <c r="W14" s="80">
        <f>IF(P14=0,"-",V14/P14)</f>
        <v>0.125</v>
      </c>
      <c r="X14" s="335">
        <v>8000</v>
      </c>
      <c r="Y14" s="336">
        <f>IFERROR(X14/P14,"-")</f>
        <v>1000</v>
      </c>
      <c r="Z14" s="336">
        <f>IFERROR(X14/V14,"-")</f>
        <v>8000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2</v>
      </c>
      <c r="AN14" s="99">
        <f>IF(P14=0,"",IF(AM14=0,"",(AM14/P14)))</f>
        <v>0.25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0.25</v>
      </c>
      <c r="BY14" s="126">
        <v>1</v>
      </c>
      <c r="BZ14" s="127">
        <f>IFERROR(BY14/BW14,"-")</f>
        <v>0.5</v>
      </c>
      <c r="CA14" s="128">
        <v>8000</v>
      </c>
      <c r="CB14" s="129">
        <f>IFERROR(CA14/BW14,"-")</f>
        <v>4000</v>
      </c>
      <c r="CC14" s="130"/>
      <c r="CD14" s="130">
        <v>1</v>
      </c>
      <c r="CE14" s="130"/>
      <c r="CF14" s="131">
        <v>1</v>
      </c>
      <c r="CG14" s="132">
        <f>IF(P14=0,"",IF(CF14=0,"",(CF14/P14)))</f>
        <v>0.125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8000</v>
      </c>
      <c r="CQ14" s="139">
        <v>8000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86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29</v>
      </c>
      <c r="L15" s="79">
        <v>19</v>
      </c>
      <c r="M15" s="79">
        <v>5</v>
      </c>
      <c r="N15" s="89">
        <v>2</v>
      </c>
      <c r="O15" s="90">
        <v>0</v>
      </c>
      <c r="P15" s="91">
        <f>N15+O15</f>
        <v>2</v>
      </c>
      <c r="Q15" s="80">
        <f>IFERROR(P15/M15,"-")</f>
        <v>0.4</v>
      </c>
      <c r="R15" s="79">
        <v>1</v>
      </c>
      <c r="S15" s="79">
        <v>1</v>
      </c>
      <c r="T15" s="80">
        <f>IFERROR(R15/(P15),"-")</f>
        <v>0.5</v>
      </c>
      <c r="U15" s="336"/>
      <c r="V15" s="82">
        <v>0</v>
      </c>
      <c r="W15" s="80">
        <f>IF(P15=0,"-",V15/P15)</f>
        <v>0</v>
      </c>
      <c r="X15" s="335">
        <v>26000</v>
      </c>
      <c r="Y15" s="336">
        <f>IFERROR(X15/P15,"-")</f>
        <v>13000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0.5</v>
      </c>
      <c r="BY15" s="126">
        <v>1</v>
      </c>
      <c r="BZ15" s="127">
        <f>IFERROR(BY15/BW15,"-")</f>
        <v>1</v>
      </c>
      <c r="CA15" s="128">
        <v>26000</v>
      </c>
      <c r="CB15" s="129">
        <f>IFERROR(CA15/BW15,"-")</f>
        <v>26000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26000</v>
      </c>
      <c r="CQ15" s="139">
        <v>26000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87</v>
      </c>
      <c r="C16" s="347"/>
      <c r="D16" s="347" t="s">
        <v>65</v>
      </c>
      <c r="E16" s="347" t="s">
        <v>66</v>
      </c>
      <c r="F16" s="347" t="s">
        <v>67</v>
      </c>
      <c r="G16" s="88" t="s">
        <v>85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88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89</v>
      </c>
      <c r="C18" s="347"/>
      <c r="D18" s="347" t="s">
        <v>90</v>
      </c>
      <c r="E18" s="347" t="s">
        <v>78</v>
      </c>
      <c r="F18" s="347" t="s">
        <v>67</v>
      </c>
      <c r="G18" s="88" t="s">
        <v>85</v>
      </c>
      <c r="H18" s="88" t="s">
        <v>69</v>
      </c>
      <c r="I18" s="88" t="s">
        <v>80</v>
      </c>
      <c r="J18" s="330"/>
      <c r="K18" s="79">
        <v>0</v>
      </c>
      <c r="L18" s="79">
        <v>0</v>
      </c>
      <c r="M18" s="79">
        <v>0</v>
      </c>
      <c r="N18" s="89">
        <v>1</v>
      </c>
      <c r="O18" s="90">
        <v>0</v>
      </c>
      <c r="P18" s="91">
        <f>N18+O18</f>
        <v>1</v>
      </c>
      <c r="Q18" s="80" t="str">
        <f>IFERROR(P18/M18,"-")</f>
        <v>-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91</v>
      </c>
      <c r="C19" s="347"/>
      <c r="D19" s="347" t="s">
        <v>90</v>
      </c>
      <c r="E19" s="347" t="s">
        <v>78</v>
      </c>
      <c r="F19" s="347" t="s">
        <v>72</v>
      </c>
      <c r="G19" s="88"/>
      <c r="H19" s="88"/>
      <c r="I19" s="88"/>
      <c r="J19" s="330"/>
      <c r="K19" s="79">
        <v>7</v>
      </c>
      <c r="L19" s="79">
        <v>6</v>
      </c>
      <c r="M19" s="79">
        <v>10</v>
      </c>
      <c r="N19" s="89">
        <v>2</v>
      </c>
      <c r="O19" s="90">
        <v>0</v>
      </c>
      <c r="P19" s="91">
        <f>N19+O19</f>
        <v>2</v>
      </c>
      <c r="Q19" s="80">
        <f>IFERROR(P19/M19,"-")</f>
        <v>0.2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1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92</v>
      </c>
      <c r="C20" s="347"/>
      <c r="D20" s="347" t="s">
        <v>90</v>
      </c>
      <c r="E20" s="347" t="s">
        <v>78</v>
      </c>
      <c r="F20" s="347" t="s">
        <v>67</v>
      </c>
      <c r="G20" s="88" t="s">
        <v>85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8</v>
      </c>
      <c r="O20" s="90">
        <v>0</v>
      </c>
      <c r="P20" s="91">
        <f>N20+O20</f>
        <v>8</v>
      </c>
      <c r="Q20" s="80" t="str">
        <f>IFERROR(P20/M20,"-")</f>
        <v>-</v>
      </c>
      <c r="R20" s="79">
        <v>1</v>
      </c>
      <c r="S20" s="79">
        <v>0</v>
      </c>
      <c r="T20" s="80">
        <f>IFERROR(R20/(P20),"-")</f>
        <v>0.125</v>
      </c>
      <c r="U20" s="336"/>
      <c r="V20" s="82">
        <v>1</v>
      </c>
      <c r="W20" s="80">
        <f>IF(P20=0,"-",V20/P20)</f>
        <v>0.125</v>
      </c>
      <c r="X20" s="335">
        <v>20000</v>
      </c>
      <c r="Y20" s="336">
        <f>IFERROR(X20/P20,"-")</f>
        <v>2500</v>
      </c>
      <c r="Z20" s="336">
        <f>IFERROR(X20/V20,"-")</f>
        <v>20000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0.125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1</v>
      </c>
      <c r="BF20" s="111">
        <f>IF(P20=0,"",IF(BE20=0,"",(BE20/P20)))</f>
        <v>0.125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0.125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4</v>
      </c>
      <c r="BX20" s="125">
        <f>IF(P20=0,"",IF(BW20=0,"",(BW20/P20)))</f>
        <v>0.5</v>
      </c>
      <c r="BY20" s="126">
        <v>1</v>
      </c>
      <c r="BZ20" s="127">
        <f>IFERROR(BY20/BW20,"-")</f>
        <v>0.25</v>
      </c>
      <c r="CA20" s="128">
        <v>20000</v>
      </c>
      <c r="CB20" s="129">
        <f>IFERROR(CA20/BW20,"-")</f>
        <v>5000</v>
      </c>
      <c r="CC20" s="130"/>
      <c r="CD20" s="130"/>
      <c r="CE20" s="130">
        <v>1</v>
      </c>
      <c r="CF20" s="131">
        <v>1</v>
      </c>
      <c r="CG20" s="132">
        <f>IF(P20=0,"",IF(CF20=0,"",(CF20/P20)))</f>
        <v>0.125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1</v>
      </c>
      <c r="CP20" s="139">
        <v>20000</v>
      </c>
      <c r="CQ20" s="139">
        <v>20000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93</v>
      </c>
      <c r="C21" s="347"/>
      <c r="D21" s="347" t="s">
        <v>90</v>
      </c>
      <c r="E21" s="347" t="s">
        <v>78</v>
      </c>
      <c r="F21" s="347" t="s">
        <v>72</v>
      </c>
      <c r="G21" s="88"/>
      <c r="H21" s="88"/>
      <c r="I21" s="88"/>
      <c r="J21" s="330"/>
      <c r="K21" s="79">
        <v>14</v>
      </c>
      <c r="L21" s="79">
        <v>13</v>
      </c>
      <c r="M21" s="79">
        <v>2</v>
      </c>
      <c r="N21" s="89">
        <v>2</v>
      </c>
      <c r="O21" s="90">
        <v>0</v>
      </c>
      <c r="P21" s="91">
        <f>N21+O21</f>
        <v>2</v>
      </c>
      <c r="Q21" s="80">
        <f>IFERROR(P21/M21,"-")</f>
        <v>1</v>
      </c>
      <c r="R21" s="79">
        <v>1</v>
      </c>
      <c r="S21" s="79">
        <v>0</v>
      </c>
      <c r="T21" s="80">
        <f>IFERROR(R21/(P21),"-")</f>
        <v>0.5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0.5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347" t="s">
        <v>94</v>
      </c>
      <c r="C22" s="347"/>
      <c r="D22" s="347" t="s">
        <v>95</v>
      </c>
      <c r="E22" s="347" t="s">
        <v>96</v>
      </c>
      <c r="F22" s="347" t="s">
        <v>67</v>
      </c>
      <c r="G22" s="88" t="s">
        <v>97</v>
      </c>
      <c r="H22" s="88" t="s">
        <v>98</v>
      </c>
      <c r="I22" s="88" t="s">
        <v>99</v>
      </c>
      <c r="J22" s="330">
        <v>330000</v>
      </c>
      <c r="K22" s="79">
        <v>0</v>
      </c>
      <c r="L22" s="79">
        <v>0</v>
      </c>
      <c r="M22" s="79">
        <v>0</v>
      </c>
      <c r="N22" s="89">
        <v>2</v>
      </c>
      <c r="O22" s="90">
        <v>0</v>
      </c>
      <c r="P22" s="91">
        <f>N22+O22</f>
        <v>2</v>
      </c>
      <c r="Q22" s="80" t="str">
        <f>IFERROR(P22/M22,"-")</f>
        <v>-</v>
      </c>
      <c r="R22" s="79">
        <v>0</v>
      </c>
      <c r="S22" s="79">
        <v>0</v>
      </c>
      <c r="T22" s="80">
        <f>IFERROR(R22/(P22),"-")</f>
        <v>0</v>
      </c>
      <c r="U22" s="336">
        <f>IFERROR(J22/SUM(N22:O27),"-")</f>
        <v>20625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-330000</v>
      </c>
      <c r="AB22" s="83">
        <f>SUM(X22:X27)/SUM(J22:J27)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2</v>
      </c>
      <c r="BX22" s="125">
        <f>IF(P22=0,"",IF(BW22=0,"",(BW22/P22)))</f>
        <v>1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100</v>
      </c>
      <c r="C23" s="347"/>
      <c r="D23" s="347" t="s">
        <v>101</v>
      </c>
      <c r="E23" s="347" t="s">
        <v>102</v>
      </c>
      <c r="F23" s="347" t="s">
        <v>67</v>
      </c>
      <c r="G23" s="88"/>
      <c r="H23" s="88" t="s">
        <v>98</v>
      </c>
      <c r="I23" s="88"/>
      <c r="J23" s="330"/>
      <c r="K23" s="79">
        <v>0</v>
      </c>
      <c r="L23" s="79">
        <v>0</v>
      </c>
      <c r="M23" s="79">
        <v>0</v>
      </c>
      <c r="N23" s="89">
        <v>1</v>
      </c>
      <c r="O23" s="90">
        <v>0</v>
      </c>
      <c r="P23" s="91">
        <f>N23+O23</f>
        <v>1</v>
      </c>
      <c r="Q23" s="80" t="str">
        <f>IFERROR(P23/M23,"-")</f>
        <v>-</v>
      </c>
      <c r="R23" s="79">
        <v>0</v>
      </c>
      <c r="S23" s="79">
        <v>0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1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103</v>
      </c>
      <c r="C24" s="347"/>
      <c r="D24" s="347" t="s">
        <v>104</v>
      </c>
      <c r="E24" s="347" t="s">
        <v>105</v>
      </c>
      <c r="F24" s="347" t="s">
        <v>67</v>
      </c>
      <c r="G24" s="88"/>
      <c r="H24" s="88" t="s">
        <v>98</v>
      </c>
      <c r="I24" s="88"/>
      <c r="J24" s="330"/>
      <c r="K24" s="79">
        <v>0</v>
      </c>
      <c r="L24" s="79">
        <v>0</v>
      </c>
      <c r="M24" s="79">
        <v>0</v>
      </c>
      <c r="N24" s="89">
        <v>5</v>
      </c>
      <c r="O24" s="90">
        <v>0</v>
      </c>
      <c r="P24" s="91">
        <f>N24+O24</f>
        <v>5</v>
      </c>
      <c r="Q24" s="80" t="str">
        <f>IFERROR(P24/M24,"-")</f>
        <v>-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0.2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0.2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0.4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106</v>
      </c>
      <c r="C25" s="347"/>
      <c r="D25" s="347" t="s">
        <v>107</v>
      </c>
      <c r="E25" s="347" t="s">
        <v>108</v>
      </c>
      <c r="F25" s="347" t="s">
        <v>79</v>
      </c>
      <c r="G25" s="88"/>
      <c r="H25" s="88" t="s">
        <v>98</v>
      </c>
      <c r="I25" s="88"/>
      <c r="J25" s="330"/>
      <c r="K25" s="79">
        <v>3</v>
      </c>
      <c r="L25" s="79">
        <v>0</v>
      </c>
      <c r="M25" s="79">
        <v>24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336"/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109</v>
      </c>
      <c r="C26" s="347"/>
      <c r="D26" s="347" t="s">
        <v>110</v>
      </c>
      <c r="E26" s="347" t="s">
        <v>111</v>
      </c>
      <c r="F26" s="347" t="s">
        <v>67</v>
      </c>
      <c r="G26" s="88"/>
      <c r="H26" s="88" t="s">
        <v>98</v>
      </c>
      <c r="I26" s="88"/>
      <c r="J26" s="330"/>
      <c r="K26" s="79">
        <v>0</v>
      </c>
      <c r="L26" s="79">
        <v>0</v>
      </c>
      <c r="M26" s="79">
        <v>0</v>
      </c>
      <c r="N26" s="89">
        <v>5</v>
      </c>
      <c r="O26" s="90">
        <v>0</v>
      </c>
      <c r="P26" s="91">
        <f>N26+O26</f>
        <v>5</v>
      </c>
      <c r="Q26" s="80" t="str">
        <f>IFERROR(P26/M26,"-")</f>
        <v>-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>
        <v>1</v>
      </c>
      <c r="AE26" s="93">
        <f>IF(P26=0,"",IF(AD26=0,"",(AD26/P26)))</f>
        <v>0.2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0.2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1</v>
      </c>
      <c r="BF26" s="111">
        <f>IF(P26=0,"",IF(BE26=0,"",(BE26/P26)))</f>
        <v>0.2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0.4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112</v>
      </c>
      <c r="C27" s="347"/>
      <c r="D27" s="347" t="s">
        <v>113</v>
      </c>
      <c r="E27" s="347" t="s">
        <v>113</v>
      </c>
      <c r="F27" s="347" t="s">
        <v>72</v>
      </c>
      <c r="G27" s="88"/>
      <c r="H27" s="88"/>
      <c r="I27" s="88"/>
      <c r="J27" s="330"/>
      <c r="K27" s="79">
        <v>49</v>
      </c>
      <c r="L27" s="79">
        <v>36</v>
      </c>
      <c r="M27" s="79">
        <v>8</v>
      </c>
      <c r="N27" s="89">
        <v>3</v>
      </c>
      <c r="O27" s="90">
        <v>0</v>
      </c>
      <c r="P27" s="91">
        <f>N27+O27</f>
        <v>3</v>
      </c>
      <c r="Q27" s="80">
        <f>IFERROR(P27/M27,"-")</f>
        <v>0.375</v>
      </c>
      <c r="R27" s="79">
        <v>1</v>
      </c>
      <c r="S27" s="79">
        <v>0</v>
      </c>
      <c r="T27" s="80">
        <f>IFERROR(R27/(P27),"-")</f>
        <v>0.33333333333333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0.33333333333333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1</v>
      </c>
      <c r="CG27" s="132">
        <f>IF(P27=0,"",IF(CF27=0,"",(CF27/P27)))</f>
        <v>0.33333333333333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0.3175</v>
      </c>
      <c r="B28" s="347" t="s">
        <v>114</v>
      </c>
      <c r="C28" s="347"/>
      <c r="D28" s="347" t="s">
        <v>115</v>
      </c>
      <c r="E28" s="347" t="s">
        <v>116</v>
      </c>
      <c r="F28" s="347" t="s">
        <v>67</v>
      </c>
      <c r="G28" s="88" t="s">
        <v>117</v>
      </c>
      <c r="H28" s="88" t="s">
        <v>118</v>
      </c>
      <c r="I28" s="88" t="s">
        <v>119</v>
      </c>
      <c r="J28" s="330">
        <v>400000</v>
      </c>
      <c r="K28" s="79">
        <v>0</v>
      </c>
      <c r="L28" s="79">
        <v>0</v>
      </c>
      <c r="M28" s="79">
        <v>0</v>
      </c>
      <c r="N28" s="89">
        <v>5</v>
      </c>
      <c r="O28" s="90">
        <v>0</v>
      </c>
      <c r="P28" s="91">
        <f>N28+O28</f>
        <v>5</v>
      </c>
      <c r="Q28" s="80" t="str">
        <f>IFERROR(P28/M28,"-")</f>
        <v>-</v>
      </c>
      <c r="R28" s="79">
        <v>0</v>
      </c>
      <c r="S28" s="79">
        <v>0</v>
      </c>
      <c r="T28" s="80">
        <f>IFERROR(R28/(P28),"-")</f>
        <v>0</v>
      </c>
      <c r="U28" s="336">
        <f>IFERROR(J28/SUM(N28:O32),"-")</f>
        <v>12121.212121212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SUM(X28:X32)-SUM(J28:J32)</f>
        <v>-273000</v>
      </c>
      <c r="AB28" s="83">
        <f>SUM(X28:X32)/SUM(J28:J32)</f>
        <v>0.3175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0.2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0.2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3</v>
      </c>
      <c r="BO28" s="118">
        <f>IF(P28=0,"",IF(BN28=0,"",(BN28/P28)))</f>
        <v>0.6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120</v>
      </c>
      <c r="C29" s="347"/>
      <c r="D29" s="347" t="s">
        <v>121</v>
      </c>
      <c r="E29" s="347" t="s">
        <v>122</v>
      </c>
      <c r="F29" s="347" t="s">
        <v>67</v>
      </c>
      <c r="G29" s="88"/>
      <c r="H29" s="88" t="s">
        <v>118</v>
      </c>
      <c r="I29" s="88"/>
      <c r="J29" s="330"/>
      <c r="K29" s="79">
        <v>0</v>
      </c>
      <c r="L29" s="79">
        <v>0</v>
      </c>
      <c r="M29" s="79">
        <v>0</v>
      </c>
      <c r="N29" s="89">
        <v>4</v>
      </c>
      <c r="O29" s="90">
        <v>0</v>
      </c>
      <c r="P29" s="91">
        <f>N29+O29</f>
        <v>4</v>
      </c>
      <c r="Q29" s="80" t="str">
        <f>IFERROR(P29/M29,"-")</f>
        <v>-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0.25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1</v>
      </c>
      <c r="CG29" s="132">
        <f>IF(P29=0,"",IF(CF29=0,"",(CF29/P29)))</f>
        <v>0.25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123</v>
      </c>
      <c r="C30" s="347"/>
      <c r="D30" s="347" t="s">
        <v>124</v>
      </c>
      <c r="E30" s="347" t="s">
        <v>125</v>
      </c>
      <c r="F30" s="347" t="s">
        <v>67</v>
      </c>
      <c r="G30" s="88"/>
      <c r="H30" s="88" t="s">
        <v>118</v>
      </c>
      <c r="I30" s="88"/>
      <c r="J30" s="330"/>
      <c r="K30" s="79">
        <v>0</v>
      </c>
      <c r="L30" s="79">
        <v>0</v>
      </c>
      <c r="M30" s="79">
        <v>0</v>
      </c>
      <c r="N30" s="89">
        <v>10</v>
      </c>
      <c r="O30" s="90">
        <v>0</v>
      </c>
      <c r="P30" s="91">
        <f>N30+O30</f>
        <v>10</v>
      </c>
      <c r="Q30" s="80" t="str">
        <f>IFERROR(P30/M30,"-")</f>
        <v>-</v>
      </c>
      <c r="R30" s="79">
        <v>0</v>
      </c>
      <c r="S30" s="79">
        <v>4</v>
      </c>
      <c r="T30" s="80">
        <f>IFERROR(R30/(P30),"-")</f>
        <v>0</v>
      </c>
      <c r="U30" s="336"/>
      <c r="V30" s="82">
        <v>1</v>
      </c>
      <c r="W30" s="80">
        <f>IF(P30=0,"-",V30/P30)</f>
        <v>0.1</v>
      </c>
      <c r="X30" s="335">
        <v>34000</v>
      </c>
      <c r="Y30" s="336">
        <f>IFERROR(X30/P30,"-")</f>
        <v>3400</v>
      </c>
      <c r="Z30" s="336">
        <f>IFERROR(X30/V30,"-")</f>
        <v>34000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5</v>
      </c>
      <c r="BF30" s="111">
        <f>IF(P30=0,"",IF(BE30=0,"",(BE30/P30)))</f>
        <v>0.5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0.1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1</v>
      </c>
      <c r="CG30" s="132">
        <f>IF(P30=0,"",IF(CF30=0,"",(CF30/P30)))</f>
        <v>0.1</v>
      </c>
      <c r="CH30" s="133">
        <v>1</v>
      </c>
      <c r="CI30" s="134">
        <f>IFERROR(CH30/CF30,"-")</f>
        <v>1</v>
      </c>
      <c r="CJ30" s="135">
        <v>34000</v>
      </c>
      <c r="CK30" s="136">
        <f>IFERROR(CJ30/CF30,"-")</f>
        <v>34000</v>
      </c>
      <c r="CL30" s="137"/>
      <c r="CM30" s="137"/>
      <c r="CN30" s="137">
        <v>1</v>
      </c>
      <c r="CO30" s="138">
        <v>1</v>
      </c>
      <c r="CP30" s="139">
        <v>34000</v>
      </c>
      <c r="CQ30" s="139">
        <v>34000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126</v>
      </c>
      <c r="C31" s="347"/>
      <c r="D31" s="347" t="s">
        <v>127</v>
      </c>
      <c r="E31" s="347" t="s">
        <v>128</v>
      </c>
      <c r="F31" s="347" t="s">
        <v>79</v>
      </c>
      <c r="G31" s="88"/>
      <c r="H31" s="88" t="s">
        <v>118</v>
      </c>
      <c r="I31" s="88"/>
      <c r="J31" s="330"/>
      <c r="K31" s="79">
        <v>17</v>
      </c>
      <c r="L31" s="79">
        <v>0</v>
      </c>
      <c r="M31" s="79">
        <v>91</v>
      </c>
      <c r="N31" s="89">
        <v>6</v>
      </c>
      <c r="O31" s="90">
        <v>0</v>
      </c>
      <c r="P31" s="91">
        <f>N31+O31</f>
        <v>6</v>
      </c>
      <c r="Q31" s="80">
        <f>IFERROR(P31/M31,"-")</f>
        <v>0.065934065934066</v>
      </c>
      <c r="R31" s="79">
        <v>0</v>
      </c>
      <c r="S31" s="79">
        <v>1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4</v>
      </c>
      <c r="BO31" s="118">
        <f>IF(P31=0,"",IF(BN31=0,"",(BN31/P31)))</f>
        <v>0.66666666666667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0.33333333333333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129</v>
      </c>
      <c r="C32" s="347"/>
      <c r="D32" s="347" t="s">
        <v>113</v>
      </c>
      <c r="E32" s="347" t="s">
        <v>113</v>
      </c>
      <c r="F32" s="347" t="s">
        <v>72</v>
      </c>
      <c r="G32" s="88"/>
      <c r="H32" s="88"/>
      <c r="I32" s="88"/>
      <c r="J32" s="330"/>
      <c r="K32" s="79">
        <v>74</v>
      </c>
      <c r="L32" s="79">
        <v>41</v>
      </c>
      <c r="M32" s="79">
        <v>26</v>
      </c>
      <c r="N32" s="89">
        <v>8</v>
      </c>
      <c r="O32" s="90">
        <v>0</v>
      </c>
      <c r="P32" s="91">
        <f>N32+O32</f>
        <v>8</v>
      </c>
      <c r="Q32" s="80">
        <f>IFERROR(P32/M32,"-")</f>
        <v>0.30769230769231</v>
      </c>
      <c r="R32" s="79">
        <v>2</v>
      </c>
      <c r="S32" s="79">
        <v>1</v>
      </c>
      <c r="T32" s="80">
        <f>IFERROR(R32/(P32),"-")</f>
        <v>0.25</v>
      </c>
      <c r="U32" s="336"/>
      <c r="V32" s="82">
        <v>2</v>
      </c>
      <c r="W32" s="80">
        <f>IF(P32=0,"-",V32/P32)</f>
        <v>0.25</v>
      </c>
      <c r="X32" s="335">
        <v>93000</v>
      </c>
      <c r="Y32" s="336">
        <f>IFERROR(X32/P32,"-")</f>
        <v>11625</v>
      </c>
      <c r="Z32" s="336">
        <f>IFERROR(X32/V32,"-")</f>
        <v>46500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3</v>
      </c>
      <c r="BO32" s="118">
        <f>IF(P32=0,"",IF(BN32=0,"",(BN32/P32)))</f>
        <v>0.375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4</v>
      </c>
      <c r="BX32" s="125">
        <f>IF(P32=0,"",IF(BW32=0,"",(BW32/P32)))</f>
        <v>0.5</v>
      </c>
      <c r="BY32" s="126">
        <v>1</v>
      </c>
      <c r="BZ32" s="127">
        <f>IFERROR(BY32/BW32,"-")</f>
        <v>0.25</v>
      </c>
      <c r="CA32" s="128">
        <v>90000</v>
      </c>
      <c r="CB32" s="129">
        <f>IFERROR(CA32/BW32,"-")</f>
        <v>22500</v>
      </c>
      <c r="CC32" s="130"/>
      <c r="CD32" s="130"/>
      <c r="CE32" s="130">
        <v>1</v>
      </c>
      <c r="CF32" s="131">
        <v>1</v>
      </c>
      <c r="CG32" s="132">
        <f>IF(P32=0,"",IF(CF32=0,"",(CF32/P32)))</f>
        <v>0.125</v>
      </c>
      <c r="CH32" s="133">
        <v>1</v>
      </c>
      <c r="CI32" s="134">
        <f>IFERROR(CH32/CF32,"-")</f>
        <v>1</v>
      </c>
      <c r="CJ32" s="135">
        <v>3000</v>
      </c>
      <c r="CK32" s="136">
        <f>IFERROR(CJ32/CF32,"-")</f>
        <v>3000</v>
      </c>
      <c r="CL32" s="137">
        <v>1</v>
      </c>
      <c r="CM32" s="137"/>
      <c r="CN32" s="137"/>
      <c r="CO32" s="138">
        <v>2</v>
      </c>
      <c r="CP32" s="139">
        <v>93000</v>
      </c>
      <c r="CQ32" s="139">
        <v>90000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</v>
      </c>
      <c r="B33" s="347" t="s">
        <v>130</v>
      </c>
      <c r="C33" s="347"/>
      <c r="D33" s="347" t="s">
        <v>131</v>
      </c>
      <c r="E33" s="347" t="s">
        <v>132</v>
      </c>
      <c r="F33" s="347" t="s">
        <v>67</v>
      </c>
      <c r="G33" s="88" t="s">
        <v>133</v>
      </c>
      <c r="H33" s="88" t="s">
        <v>118</v>
      </c>
      <c r="I33" s="88" t="s">
        <v>119</v>
      </c>
      <c r="J33" s="330">
        <v>400000</v>
      </c>
      <c r="K33" s="79">
        <v>0</v>
      </c>
      <c r="L33" s="79">
        <v>0</v>
      </c>
      <c r="M33" s="79">
        <v>0</v>
      </c>
      <c r="N33" s="89">
        <v>1</v>
      </c>
      <c r="O33" s="90">
        <v>0</v>
      </c>
      <c r="P33" s="91">
        <f>N33+O33</f>
        <v>1</v>
      </c>
      <c r="Q33" s="80" t="str">
        <f>IFERROR(P33/M33,"-")</f>
        <v>-</v>
      </c>
      <c r="R33" s="79">
        <v>0</v>
      </c>
      <c r="S33" s="79">
        <v>0</v>
      </c>
      <c r="T33" s="80">
        <f>IFERROR(R33/(P33),"-")</f>
        <v>0</v>
      </c>
      <c r="U33" s="336">
        <f>IFERROR(J33/SUM(N33:O37),"-")</f>
        <v>19047.619047619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SUM(X33:X37)-SUM(J33:J37)</f>
        <v>-400000</v>
      </c>
      <c r="AB33" s="83">
        <f>SUM(X33:X37)/SUM(J33:J37)</f>
        <v>0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1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134</v>
      </c>
      <c r="C34" s="347"/>
      <c r="D34" s="347" t="s">
        <v>101</v>
      </c>
      <c r="E34" s="347" t="s">
        <v>102</v>
      </c>
      <c r="F34" s="347" t="s">
        <v>67</v>
      </c>
      <c r="G34" s="88"/>
      <c r="H34" s="88" t="s">
        <v>118</v>
      </c>
      <c r="I34" s="88"/>
      <c r="J34" s="330"/>
      <c r="K34" s="79">
        <v>0</v>
      </c>
      <c r="L34" s="79">
        <v>0</v>
      </c>
      <c r="M34" s="79">
        <v>0</v>
      </c>
      <c r="N34" s="89">
        <v>4</v>
      </c>
      <c r="O34" s="90">
        <v>0</v>
      </c>
      <c r="P34" s="91">
        <f>N34+O34</f>
        <v>4</v>
      </c>
      <c r="Q34" s="80" t="str">
        <f>IFERROR(P34/M34,"-")</f>
        <v>-</v>
      </c>
      <c r="R34" s="79">
        <v>1</v>
      </c>
      <c r="S34" s="79">
        <v>0</v>
      </c>
      <c r="T34" s="80">
        <f>IFERROR(R34/(P34),"-")</f>
        <v>0.25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2</v>
      </c>
      <c r="BX34" s="125">
        <f>IF(P34=0,"",IF(BW34=0,"",(BW34/P34)))</f>
        <v>0.5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2</v>
      </c>
      <c r="CG34" s="132">
        <f>IF(P34=0,"",IF(CF34=0,"",(CF34/P34)))</f>
        <v>0.5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135</v>
      </c>
      <c r="C35" s="347"/>
      <c r="D35" s="347" t="s">
        <v>136</v>
      </c>
      <c r="E35" s="347" t="s">
        <v>137</v>
      </c>
      <c r="F35" s="347" t="s">
        <v>67</v>
      </c>
      <c r="G35" s="88"/>
      <c r="H35" s="88" t="s">
        <v>118</v>
      </c>
      <c r="I35" s="88"/>
      <c r="J35" s="330"/>
      <c r="K35" s="79">
        <v>0</v>
      </c>
      <c r="L35" s="79">
        <v>0</v>
      </c>
      <c r="M35" s="79">
        <v>0</v>
      </c>
      <c r="N35" s="89">
        <v>5</v>
      </c>
      <c r="O35" s="90">
        <v>0</v>
      </c>
      <c r="P35" s="91">
        <f>N35+O35</f>
        <v>5</v>
      </c>
      <c r="Q35" s="80" t="str">
        <f>IFERROR(P35/M35,"-")</f>
        <v>-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0.2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3</v>
      </c>
      <c r="BO35" s="118">
        <f>IF(P35=0,"",IF(BN35=0,"",(BN35/P35)))</f>
        <v>0.6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0.2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138</v>
      </c>
      <c r="C36" s="347"/>
      <c r="D36" s="347" t="s">
        <v>139</v>
      </c>
      <c r="E36" s="347" t="s">
        <v>140</v>
      </c>
      <c r="F36" s="347" t="s">
        <v>79</v>
      </c>
      <c r="G36" s="88"/>
      <c r="H36" s="88" t="s">
        <v>118</v>
      </c>
      <c r="I36" s="88"/>
      <c r="J36" s="330"/>
      <c r="K36" s="79">
        <v>28</v>
      </c>
      <c r="L36" s="79">
        <v>0</v>
      </c>
      <c r="M36" s="79">
        <v>115</v>
      </c>
      <c r="N36" s="89">
        <v>6</v>
      </c>
      <c r="O36" s="90">
        <v>0</v>
      </c>
      <c r="P36" s="91">
        <f>N36+O36</f>
        <v>6</v>
      </c>
      <c r="Q36" s="80">
        <f>IFERROR(P36/M36,"-")</f>
        <v>0.052173913043478</v>
      </c>
      <c r="R36" s="79">
        <v>0</v>
      </c>
      <c r="S36" s="79">
        <v>1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2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4</v>
      </c>
      <c r="BX36" s="125">
        <f>IF(P36=0,"",IF(BW36=0,"",(BW36/P36)))</f>
        <v>0.66666666666667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141</v>
      </c>
      <c r="C37" s="347"/>
      <c r="D37" s="347" t="s">
        <v>113</v>
      </c>
      <c r="E37" s="347" t="s">
        <v>113</v>
      </c>
      <c r="F37" s="347" t="s">
        <v>72</v>
      </c>
      <c r="G37" s="88"/>
      <c r="H37" s="88"/>
      <c r="I37" s="88"/>
      <c r="J37" s="330"/>
      <c r="K37" s="79">
        <v>61</v>
      </c>
      <c r="L37" s="79">
        <v>44</v>
      </c>
      <c r="M37" s="79">
        <v>12</v>
      </c>
      <c r="N37" s="89">
        <v>4</v>
      </c>
      <c r="O37" s="90">
        <v>1</v>
      </c>
      <c r="P37" s="91">
        <f>N37+O37</f>
        <v>5</v>
      </c>
      <c r="Q37" s="80">
        <f>IFERROR(P37/M37,"-")</f>
        <v>0.41666666666667</v>
      </c>
      <c r="R37" s="79">
        <v>0</v>
      </c>
      <c r="S37" s="79">
        <v>1</v>
      </c>
      <c r="T37" s="80">
        <f>IFERROR(R37/(P37),"-")</f>
        <v>0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2</v>
      </c>
      <c r="BO37" s="118">
        <f>IF(P37=0,"",IF(BN37=0,"",(BN37/P37)))</f>
        <v>0.4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3</v>
      </c>
      <c r="BX37" s="125">
        <f>IF(P37=0,"",IF(BW37=0,"",(BW37/P37)))</f>
        <v>0.6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0.091666666666667</v>
      </c>
      <c r="B38" s="347" t="s">
        <v>142</v>
      </c>
      <c r="C38" s="347"/>
      <c r="D38" s="347" t="s">
        <v>143</v>
      </c>
      <c r="E38" s="347" t="s">
        <v>144</v>
      </c>
      <c r="F38" s="347" t="s">
        <v>67</v>
      </c>
      <c r="G38" s="88" t="s">
        <v>145</v>
      </c>
      <c r="H38" s="88" t="s">
        <v>118</v>
      </c>
      <c r="I38" s="88" t="s">
        <v>119</v>
      </c>
      <c r="J38" s="330">
        <v>300000</v>
      </c>
      <c r="K38" s="79">
        <v>0</v>
      </c>
      <c r="L38" s="79">
        <v>0</v>
      </c>
      <c r="M38" s="79">
        <v>0</v>
      </c>
      <c r="N38" s="89">
        <v>0</v>
      </c>
      <c r="O38" s="90">
        <v>0</v>
      </c>
      <c r="P38" s="91">
        <f>N38+O38</f>
        <v>0</v>
      </c>
      <c r="Q38" s="80" t="str">
        <f>IFERROR(P38/M38,"-")</f>
        <v>-</v>
      </c>
      <c r="R38" s="79">
        <v>0</v>
      </c>
      <c r="S38" s="79">
        <v>0</v>
      </c>
      <c r="T38" s="80" t="str">
        <f>IFERROR(R38/(P38),"-")</f>
        <v>-</v>
      </c>
      <c r="U38" s="336">
        <f>IFERROR(J38/SUM(N38:O42),"-")</f>
        <v>25000</v>
      </c>
      <c r="V38" s="82">
        <v>0</v>
      </c>
      <c r="W38" s="80" t="str">
        <f>IF(P38=0,"-",V38/P38)</f>
        <v>-</v>
      </c>
      <c r="X38" s="335">
        <v>0</v>
      </c>
      <c r="Y38" s="336" t="str">
        <f>IFERROR(X38/P38,"-")</f>
        <v>-</v>
      </c>
      <c r="Z38" s="336" t="str">
        <f>IFERROR(X38/V38,"-")</f>
        <v>-</v>
      </c>
      <c r="AA38" s="330">
        <f>SUM(X38:X42)-SUM(J38:J42)</f>
        <v>-272500</v>
      </c>
      <c r="AB38" s="83">
        <f>SUM(X38:X42)/SUM(J38:J42)</f>
        <v>0.091666666666667</v>
      </c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146</v>
      </c>
      <c r="C39" s="347"/>
      <c r="D39" s="347" t="s">
        <v>147</v>
      </c>
      <c r="E39" s="347" t="s">
        <v>148</v>
      </c>
      <c r="F39" s="347" t="s">
        <v>67</v>
      </c>
      <c r="G39" s="88"/>
      <c r="H39" s="88" t="s">
        <v>118</v>
      </c>
      <c r="I39" s="88"/>
      <c r="J39" s="330"/>
      <c r="K39" s="79">
        <v>0</v>
      </c>
      <c r="L39" s="79">
        <v>0</v>
      </c>
      <c r="M39" s="79">
        <v>0</v>
      </c>
      <c r="N39" s="89">
        <v>2</v>
      </c>
      <c r="O39" s="90">
        <v>0</v>
      </c>
      <c r="P39" s="91">
        <f>N39+O39</f>
        <v>2</v>
      </c>
      <c r="Q39" s="80" t="str">
        <f>IFERROR(P39/M39,"-")</f>
        <v>-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0.5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149</v>
      </c>
      <c r="C40" s="347"/>
      <c r="D40" s="347" t="s">
        <v>150</v>
      </c>
      <c r="E40" s="347" t="s">
        <v>151</v>
      </c>
      <c r="F40" s="347" t="s">
        <v>67</v>
      </c>
      <c r="G40" s="88"/>
      <c r="H40" s="88" t="s">
        <v>118</v>
      </c>
      <c r="I40" s="88"/>
      <c r="J40" s="330"/>
      <c r="K40" s="79">
        <v>0</v>
      </c>
      <c r="L40" s="79">
        <v>0</v>
      </c>
      <c r="M40" s="79">
        <v>0</v>
      </c>
      <c r="N40" s="89">
        <v>4</v>
      </c>
      <c r="O40" s="90">
        <v>0</v>
      </c>
      <c r="P40" s="91">
        <f>N40+O40</f>
        <v>4</v>
      </c>
      <c r="Q40" s="80" t="str">
        <f>IFERROR(P40/M40,"-")</f>
        <v>-</v>
      </c>
      <c r="R40" s="79">
        <v>0</v>
      </c>
      <c r="S40" s="79">
        <v>0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0.25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0.25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2</v>
      </c>
      <c r="BX40" s="125">
        <f>IF(P40=0,"",IF(BW40=0,"",(BW40/P40)))</f>
        <v>0.5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152</v>
      </c>
      <c r="C41" s="347"/>
      <c r="D41" s="347" t="s">
        <v>101</v>
      </c>
      <c r="E41" s="347" t="s">
        <v>102</v>
      </c>
      <c r="F41" s="347" t="s">
        <v>67</v>
      </c>
      <c r="G41" s="88"/>
      <c r="H41" s="88" t="s">
        <v>118</v>
      </c>
      <c r="I41" s="88"/>
      <c r="J41" s="330"/>
      <c r="K41" s="79">
        <v>0</v>
      </c>
      <c r="L41" s="79">
        <v>0</v>
      </c>
      <c r="M41" s="79">
        <v>0</v>
      </c>
      <c r="N41" s="89">
        <v>2</v>
      </c>
      <c r="O41" s="90">
        <v>0</v>
      </c>
      <c r="P41" s="91">
        <f>N41+O41</f>
        <v>2</v>
      </c>
      <c r="Q41" s="80" t="str">
        <f>IFERROR(P41/M41,"-")</f>
        <v>-</v>
      </c>
      <c r="R41" s="79">
        <v>0</v>
      </c>
      <c r="S41" s="79">
        <v>0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153</v>
      </c>
      <c r="C42" s="347"/>
      <c r="D42" s="347" t="s">
        <v>113</v>
      </c>
      <c r="E42" s="347" t="s">
        <v>113</v>
      </c>
      <c r="F42" s="347" t="s">
        <v>72</v>
      </c>
      <c r="G42" s="88"/>
      <c r="H42" s="88"/>
      <c r="I42" s="88"/>
      <c r="J42" s="330"/>
      <c r="K42" s="79">
        <v>36</v>
      </c>
      <c r="L42" s="79">
        <v>23</v>
      </c>
      <c r="M42" s="79">
        <v>9</v>
      </c>
      <c r="N42" s="89">
        <v>4</v>
      </c>
      <c r="O42" s="90">
        <v>0</v>
      </c>
      <c r="P42" s="91">
        <f>N42+O42</f>
        <v>4</v>
      </c>
      <c r="Q42" s="80">
        <f>IFERROR(P42/M42,"-")</f>
        <v>0.44444444444444</v>
      </c>
      <c r="R42" s="79">
        <v>0</v>
      </c>
      <c r="S42" s="79">
        <v>2</v>
      </c>
      <c r="T42" s="80">
        <f>IFERROR(R42/(P42),"-")</f>
        <v>0</v>
      </c>
      <c r="U42" s="336"/>
      <c r="V42" s="82">
        <v>2</v>
      </c>
      <c r="W42" s="80">
        <f>IF(P42=0,"-",V42/P42)</f>
        <v>0.5</v>
      </c>
      <c r="X42" s="335">
        <v>27500</v>
      </c>
      <c r="Y42" s="336">
        <f>IFERROR(X42/P42,"-")</f>
        <v>6875</v>
      </c>
      <c r="Z42" s="336">
        <f>IFERROR(X42/V42,"-")</f>
        <v>13750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0.25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0.25</v>
      </c>
      <c r="BP42" s="119">
        <v>1</v>
      </c>
      <c r="BQ42" s="120">
        <f>IFERROR(BP42/BN42,"-")</f>
        <v>1</v>
      </c>
      <c r="BR42" s="121">
        <v>15000</v>
      </c>
      <c r="BS42" s="122">
        <f>IFERROR(BR42/BN42,"-")</f>
        <v>15000</v>
      </c>
      <c r="BT42" s="123">
        <v>1</v>
      </c>
      <c r="BU42" s="123"/>
      <c r="BV42" s="123"/>
      <c r="BW42" s="124">
        <v>1</v>
      </c>
      <c r="BX42" s="125">
        <f>IF(P42=0,"",IF(BW42=0,"",(BW42/P42)))</f>
        <v>0.25</v>
      </c>
      <c r="BY42" s="126">
        <v>1</v>
      </c>
      <c r="BZ42" s="127">
        <f>IFERROR(BY42/BW42,"-")</f>
        <v>1</v>
      </c>
      <c r="CA42" s="128">
        <v>12500</v>
      </c>
      <c r="CB42" s="129">
        <f>IFERROR(CA42/BW42,"-")</f>
        <v>12500</v>
      </c>
      <c r="CC42" s="130">
        <v>1</v>
      </c>
      <c r="CD42" s="130"/>
      <c r="CE42" s="130"/>
      <c r="CF42" s="131">
        <v>1</v>
      </c>
      <c r="CG42" s="132">
        <f>IF(P42=0,"",IF(CF42=0,"",(CF42/P42)))</f>
        <v>0.25</v>
      </c>
      <c r="CH42" s="133">
        <v>1</v>
      </c>
      <c r="CI42" s="134">
        <f>IFERROR(CH42/CF42,"-")</f>
        <v>1</v>
      </c>
      <c r="CJ42" s="135">
        <v>12000</v>
      </c>
      <c r="CK42" s="136">
        <f>IFERROR(CJ42/CF42,"-")</f>
        <v>12000</v>
      </c>
      <c r="CL42" s="137"/>
      <c r="CM42" s="137"/>
      <c r="CN42" s="137">
        <v>1</v>
      </c>
      <c r="CO42" s="138">
        <v>2</v>
      </c>
      <c r="CP42" s="139">
        <v>27500</v>
      </c>
      <c r="CQ42" s="139">
        <v>15000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0.3</v>
      </c>
      <c r="B43" s="347" t="s">
        <v>154</v>
      </c>
      <c r="C43" s="347"/>
      <c r="D43" s="347" t="s">
        <v>155</v>
      </c>
      <c r="E43" s="347" t="s">
        <v>156</v>
      </c>
      <c r="F43" s="347" t="s">
        <v>67</v>
      </c>
      <c r="G43" s="88" t="s">
        <v>68</v>
      </c>
      <c r="H43" s="88" t="s">
        <v>157</v>
      </c>
      <c r="I43" s="88" t="s">
        <v>158</v>
      </c>
      <c r="J43" s="330">
        <v>300000</v>
      </c>
      <c r="K43" s="79">
        <v>0</v>
      </c>
      <c r="L43" s="79">
        <v>0</v>
      </c>
      <c r="M43" s="79">
        <v>0</v>
      </c>
      <c r="N43" s="89">
        <v>0</v>
      </c>
      <c r="O43" s="90">
        <v>0</v>
      </c>
      <c r="P43" s="91">
        <f>N43+O43</f>
        <v>0</v>
      </c>
      <c r="Q43" s="80" t="str">
        <f>IFERROR(P43/M43,"-")</f>
        <v>-</v>
      </c>
      <c r="R43" s="79">
        <v>0</v>
      </c>
      <c r="S43" s="79">
        <v>0</v>
      </c>
      <c r="T43" s="80" t="str">
        <f>IFERROR(R43/(P43),"-")</f>
        <v>-</v>
      </c>
      <c r="U43" s="336">
        <f>IFERROR(J43/SUM(N43:O50),"-")</f>
        <v>25000</v>
      </c>
      <c r="V43" s="82">
        <v>0</v>
      </c>
      <c r="W43" s="80" t="str">
        <f>IF(P43=0,"-",V43/P43)</f>
        <v>-</v>
      </c>
      <c r="X43" s="335">
        <v>0</v>
      </c>
      <c r="Y43" s="336" t="str">
        <f>IFERROR(X43/P43,"-")</f>
        <v>-</v>
      </c>
      <c r="Z43" s="336" t="str">
        <f>IFERROR(X43/V43,"-")</f>
        <v>-</v>
      </c>
      <c r="AA43" s="330">
        <f>SUM(X43:X50)-SUM(J43:J50)</f>
        <v>-210000</v>
      </c>
      <c r="AB43" s="83">
        <f>SUM(X43:X50)/SUM(J43:J50)</f>
        <v>0.3</v>
      </c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159</v>
      </c>
      <c r="C44" s="347"/>
      <c r="D44" s="347" t="s">
        <v>160</v>
      </c>
      <c r="E44" s="347" t="s">
        <v>161</v>
      </c>
      <c r="F44" s="347" t="s">
        <v>67</v>
      </c>
      <c r="G44" s="88"/>
      <c r="H44" s="88" t="s">
        <v>157</v>
      </c>
      <c r="I44" s="88" t="s">
        <v>162</v>
      </c>
      <c r="J44" s="330"/>
      <c r="K44" s="79">
        <v>0</v>
      </c>
      <c r="L44" s="79">
        <v>0</v>
      </c>
      <c r="M44" s="79">
        <v>0</v>
      </c>
      <c r="N44" s="89">
        <v>2</v>
      </c>
      <c r="O44" s="90">
        <v>0</v>
      </c>
      <c r="P44" s="91">
        <f>N44+O44</f>
        <v>2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1</v>
      </c>
      <c r="BX44" s="125">
        <f>IF(P44=0,"",IF(BW44=0,"",(BW44/P44)))</f>
        <v>0.5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163</v>
      </c>
      <c r="C45" s="347"/>
      <c r="D45" s="347" t="s">
        <v>115</v>
      </c>
      <c r="E45" s="347" t="s">
        <v>116</v>
      </c>
      <c r="F45" s="347" t="s">
        <v>67</v>
      </c>
      <c r="G45" s="88"/>
      <c r="H45" s="88" t="s">
        <v>157</v>
      </c>
      <c r="I45" s="88" t="s">
        <v>164</v>
      </c>
      <c r="J45" s="330"/>
      <c r="K45" s="79">
        <v>0</v>
      </c>
      <c r="L45" s="79">
        <v>0</v>
      </c>
      <c r="M45" s="79">
        <v>0</v>
      </c>
      <c r="N45" s="89">
        <v>2</v>
      </c>
      <c r="O45" s="90">
        <v>0</v>
      </c>
      <c r="P45" s="91">
        <f>N45+O45</f>
        <v>2</v>
      </c>
      <c r="Q45" s="80" t="str">
        <f>IFERROR(P45/M45,"-")</f>
        <v>-</v>
      </c>
      <c r="R45" s="79">
        <v>0</v>
      </c>
      <c r="S45" s="79">
        <v>0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0.5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1</v>
      </c>
      <c r="BX45" s="125">
        <f>IF(P45=0,"",IF(BW45=0,"",(BW45/P45)))</f>
        <v>0.5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165</v>
      </c>
      <c r="C46" s="347"/>
      <c r="D46" s="347" t="s">
        <v>113</v>
      </c>
      <c r="E46" s="347" t="s">
        <v>113</v>
      </c>
      <c r="F46" s="347" t="s">
        <v>72</v>
      </c>
      <c r="G46" s="88"/>
      <c r="H46" s="88"/>
      <c r="I46" s="88"/>
      <c r="J46" s="330"/>
      <c r="K46" s="79">
        <v>21</v>
      </c>
      <c r="L46" s="79">
        <v>16</v>
      </c>
      <c r="M46" s="79">
        <v>1</v>
      </c>
      <c r="N46" s="89">
        <v>1</v>
      </c>
      <c r="O46" s="90">
        <v>0</v>
      </c>
      <c r="P46" s="91">
        <f>N46+O46</f>
        <v>1</v>
      </c>
      <c r="Q46" s="80">
        <f>IFERROR(P46/M46,"-")</f>
        <v>1</v>
      </c>
      <c r="R46" s="79">
        <v>0</v>
      </c>
      <c r="S46" s="79">
        <v>1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1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166</v>
      </c>
      <c r="C47" s="347"/>
      <c r="D47" s="347" t="s">
        <v>155</v>
      </c>
      <c r="E47" s="347" t="s">
        <v>156</v>
      </c>
      <c r="F47" s="347" t="s">
        <v>67</v>
      </c>
      <c r="G47" s="88" t="s">
        <v>85</v>
      </c>
      <c r="H47" s="88" t="s">
        <v>157</v>
      </c>
      <c r="I47" s="88" t="s">
        <v>158</v>
      </c>
      <c r="J47" s="330"/>
      <c r="K47" s="79">
        <v>0</v>
      </c>
      <c r="L47" s="79">
        <v>0</v>
      </c>
      <c r="M47" s="79">
        <v>0</v>
      </c>
      <c r="N47" s="89">
        <v>1</v>
      </c>
      <c r="O47" s="90">
        <v>0</v>
      </c>
      <c r="P47" s="91">
        <f>N47+O47</f>
        <v>1</v>
      </c>
      <c r="Q47" s="80" t="str">
        <f>IFERROR(P47/M47,"-")</f>
        <v>-</v>
      </c>
      <c r="R47" s="79">
        <v>1</v>
      </c>
      <c r="S47" s="79">
        <v>0</v>
      </c>
      <c r="T47" s="80">
        <f>IFERROR(R47/(P47),"-")</f>
        <v>1</v>
      </c>
      <c r="U47" s="336"/>
      <c r="V47" s="82">
        <v>1</v>
      </c>
      <c r="W47" s="80">
        <f>IF(P47=0,"-",V47/P47)</f>
        <v>1</v>
      </c>
      <c r="X47" s="335">
        <v>20000</v>
      </c>
      <c r="Y47" s="336">
        <f>IFERROR(X47/P47,"-")</f>
        <v>20000</v>
      </c>
      <c r="Z47" s="336">
        <f>IFERROR(X47/V47,"-")</f>
        <v>20000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>
        <v>1</v>
      </c>
      <c r="BX47" s="125">
        <f>IF(P47=0,"",IF(BW47=0,"",(BW47/P47)))</f>
        <v>1</v>
      </c>
      <c r="BY47" s="126">
        <v>1</v>
      </c>
      <c r="BZ47" s="127">
        <f>IFERROR(BY47/BW47,"-")</f>
        <v>1</v>
      </c>
      <c r="CA47" s="128">
        <v>20000</v>
      </c>
      <c r="CB47" s="129">
        <f>IFERROR(CA47/BW47,"-")</f>
        <v>20000</v>
      </c>
      <c r="CC47" s="130"/>
      <c r="CD47" s="130">
        <v>1</v>
      </c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20000</v>
      </c>
      <c r="CQ47" s="139">
        <v>20000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167</v>
      </c>
      <c r="C48" s="347"/>
      <c r="D48" s="347" t="s">
        <v>160</v>
      </c>
      <c r="E48" s="347" t="s">
        <v>161</v>
      </c>
      <c r="F48" s="347" t="s">
        <v>67</v>
      </c>
      <c r="G48" s="88"/>
      <c r="H48" s="88" t="s">
        <v>157</v>
      </c>
      <c r="I48" s="88" t="s">
        <v>162</v>
      </c>
      <c r="J48" s="330"/>
      <c r="K48" s="79">
        <v>0</v>
      </c>
      <c r="L48" s="79">
        <v>0</v>
      </c>
      <c r="M48" s="79">
        <v>0</v>
      </c>
      <c r="N48" s="89">
        <v>1</v>
      </c>
      <c r="O48" s="90">
        <v>0</v>
      </c>
      <c r="P48" s="91">
        <f>N48+O48</f>
        <v>1</v>
      </c>
      <c r="Q48" s="80" t="str">
        <f>IFERROR(P48/M48,"-")</f>
        <v>-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>
        <v>1</v>
      </c>
      <c r="CG48" s="132">
        <f>IF(P48=0,"",IF(CF48=0,"",(CF48/P48)))</f>
        <v>1</v>
      </c>
      <c r="CH48" s="133"/>
      <c r="CI48" s="134">
        <f>IFERROR(CH48/CF48,"-")</f>
        <v>0</v>
      </c>
      <c r="CJ48" s="135"/>
      <c r="CK48" s="136">
        <f>IFERROR(CJ48/CF48,"-")</f>
        <v>0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168</v>
      </c>
      <c r="C49" s="347"/>
      <c r="D49" s="347" t="s">
        <v>115</v>
      </c>
      <c r="E49" s="347" t="s">
        <v>116</v>
      </c>
      <c r="F49" s="347" t="s">
        <v>67</v>
      </c>
      <c r="G49" s="88"/>
      <c r="H49" s="88" t="s">
        <v>157</v>
      </c>
      <c r="I49" s="88" t="s">
        <v>164</v>
      </c>
      <c r="J49" s="330"/>
      <c r="K49" s="79">
        <v>0</v>
      </c>
      <c r="L49" s="79">
        <v>0</v>
      </c>
      <c r="M49" s="79">
        <v>0</v>
      </c>
      <c r="N49" s="89">
        <v>3</v>
      </c>
      <c r="O49" s="90">
        <v>0</v>
      </c>
      <c r="P49" s="91">
        <f>N49+O49</f>
        <v>3</v>
      </c>
      <c r="Q49" s="80" t="str">
        <f>IFERROR(P49/M49,"-")</f>
        <v>-</v>
      </c>
      <c r="R49" s="79">
        <v>0</v>
      </c>
      <c r="S49" s="79">
        <v>1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0.33333333333333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2</v>
      </c>
      <c r="BX49" s="125">
        <f>IF(P49=0,"",IF(BW49=0,"",(BW49/P49)))</f>
        <v>0.66666666666667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169</v>
      </c>
      <c r="C50" s="347"/>
      <c r="D50" s="347" t="s">
        <v>113</v>
      </c>
      <c r="E50" s="347" t="s">
        <v>113</v>
      </c>
      <c r="F50" s="347" t="s">
        <v>72</v>
      </c>
      <c r="G50" s="88"/>
      <c r="H50" s="88"/>
      <c r="I50" s="88"/>
      <c r="J50" s="330"/>
      <c r="K50" s="79">
        <v>22</v>
      </c>
      <c r="L50" s="79">
        <v>13</v>
      </c>
      <c r="M50" s="79">
        <v>9</v>
      </c>
      <c r="N50" s="89">
        <v>2</v>
      </c>
      <c r="O50" s="90">
        <v>0</v>
      </c>
      <c r="P50" s="91">
        <f>N50+O50</f>
        <v>2</v>
      </c>
      <c r="Q50" s="80">
        <f>IFERROR(P50/M50,"-")</f>
        <v>0.22222222222222</v>
      </c>
      <c r="R50" s="79">
        <v>1</v>
      </c>
      <c r="S50" s="79">
        <v>0</v>
      </c>
      <c r="T50" s="80">
        <f>IFERROR(R50/(P50),"-")</f>
        <v>0.5</v>
      </c>
      <c r="U50" s="336"/>
      <c r="V50" s="82">
        <v>1</v>
      </c>
      <c r="W50" s="80">
        <f>IF(P50=0,"-",V50/P50)</f>
        <v>0.5</v>
      </c>
      <c r="X50" s="335">
        <v>70000</v>
      </c>
      <c r="Y50" s="336">
        <f>IFERROR(X50/P50,"-")</f>
        <v>35000</v>
      </c>
      <c r="Z50" s="336">
        <f>IFERROR(X50/V50,"-")</f>
        <v>70000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>
        <v>1</v>
      </c>
      <c r="CG50" s="132">
        <f>IF(P50=0,"",IF(CF50=0,"",(CF50/P50)))</f>
        <v>0.5</v>
      </c>
      <c r="CH50" s="133">
        <v>1</v>
      </c>
      <c r="CI50" s="134">
        <f>IFERROR(CH50/CF50,"-")</f>
        <v>1</v>
      </c>
      <c r="CJ50" s="135">
        <v>70000</v>
      </c>
      <c r="CK50" s="136">
        <f>IFERROR(CJ50/CF50,"-")</f>
        <v>70000</v>
      </c>
      <c r="CL50" s="137"/>
      <c r="CM50" s="137"/>
      <c r="CN50" s="137">
        <v>1</v>
      </c>
      <c r="CO50" s="138">
        <v>1</v>
      </c>
      <c r="CP50" s="139">
        <v>70000</v>
      </c>
      <c r="CQ50" s="139">
        <v>70000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1.2076923076923</v>
      </c>
      <c r="B51" s="347" t="s">
        <v>170</v>
      </c>
      <c r="C51" s="347"/>
      <c r="D51" s="347" t="s">
        <v>171</v>
      </c>
      <c r="E51" s="347" t="s">
        <v>172</v>
      </c>
      <c r="F51" s="347" t="s">
        <v>67</v>
      </c>
      <c r="G51" s="88" t="s">
        <v>173</v>
      </c>
      <c r="H51" s="88" t="s">
        <v>157</v>
      </c>
      <c r="I51" s="88" t="s">
        <v>174</v>
      </c>
      <c r="J51" s="330">
        <v>260000</v>
      </c>
      <c r="K51" s="79">
        <v>0</v>
      </c>
      <c r="L51" s="79">
        <v>0</v>
      </c>
      <c r="M51" s="79">
        <v>0</v>
      </c>
      <c r="N51" s="89">
        <v>4</v>
      </c>
      <c r="O51" s="90">
        <v>0</v>
      </c>
      <c r="P51" s="91">
        <f>N51+O51</f>
        <v>4</v>
      </c>
      <c r="Q51" s="80" t="str">
        <f>IFERROR(P51/M51,"-")</f>
        <v>-</v>
      </c>
      <c r="R51" s="79">
        <v>0</v>
      </c>
      <c r="S51" s="79">
        <v>1</v>
      </c>
      <c r="T51" s="80">
        <f>IFERROR(R51/(P51),"-")</f>
        <v>0</v>
      </c>
      <c r="U51" s="336">
        <f>IFERROR(J51/SUM(N51:O55),"-")</f>
        <v>18571.428571429</v>
      </c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>
        <f>SUM(X51:X55)-SUM(J51:J55)</f>
        <v>54000</v>
      </c>
      <c r="AB51" s="83">
        <f>SUM(X51:X55)/SUM(J51:J55)</f>
        <v>1.2076923076923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0.25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0.25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1</v>
      </c>
      <c r="BX51" s="125">
        <f>IF(P51=0,"",IF(BW51=0,"",(BW51/P51)))</f>
        <v>0.25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>
        <v>1</v>
      </c>
      <c r="CG51" s="132">
        <f>IF(P51=0,"",IF(CF51=0,"",(CF51/P51)))</f>
        <v>0.25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175</v>
      </c>
      <c r="C52" s="347"/>
      <c r="D52" s="347" t="s">
        <v>121</v>
      </c>
      <c r="E52" s="347" t="s">
        <v>122</v>
      </c>
      <c r="F52" s="347" t="s">
        <v>67</v>
      </c>
      <c r="G52" s="88"/>
      <c r="H52" s="88" t="s">
        <v>157</v>
      </c>
      <c r="I52" s="88"/>
      <c r="J52" s="330"/>
      <c r="K52" s="79">
        <v>0</v>
      </c>
      <c r="L52" s="79">
        <v>0</v>
      </c>
      <c r="M52" s="79">
        <v>0</v>
      </c>
      <c r="N52" s="89">
        <v>4</v>
      </c>
      <c r="O52" s="90">
        <v>0</v>
      </c>
      <c r="P52" s="91">
        <f>N52+O52</f>
        <v>4</v>
      </c>
      <c r="Q52" s="80" t="str">
        <f>IFERROR(P52/M52,"-")</f>
        <v>-</v>
      </c>
      <c r="R52" s="79">
        <v>0</v>
      </c>
      <c r="S52" s="79">
        <v>2</v>
      </c>
      <c r="T52" s="80">
        <f>IFERROR(R52/(P52),"-")</f>
        <v>0</v>
      </c>
      <c r="U52" s="336"/>
      <c r="V52" s="82">
        <v>1</v>
      </c>
      <c r="W52" s="80">
        <f>IF(P52=0,"-",V52/P52)</f>
        <v>0.25</v>
      </c>
      <c r="X52" s="335">
        <v>3000</v>
      </c>
      <c r="Y52" s="336">
        <f>IFERROR(X52/P52,"-")</f>
        <v>750</v>
      </c>
      <c r="Z52" s="336">
        <f>IFERROR(X52/V52,"-")</f>
        <v>3000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0.25</v>
      </c>
      <c r="AO52" s="98">
        <v>1</v>
      </c>
      <c r="AP52" s="100">
        <f>IFERROR(AO52/AM52,"-")</f>
        <v>1</v>
      </c>
      <c r="AQ52" s="101">
        <v>3000</v>
      </c>
      <c r="AR52" s="102">
        <f>IFERROR(AQ52/AM52,"-")</f>
        <v>3000</v>
      </c>
      <c r="AS52" s="103">
        <v>1</v>
      </c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2</v>
      </c>
      <c r="BF52" s="111">
        <f>IF(P52=0,"",IF(BE52=0,"",(BE52/P52)))</f>
        <v>0.5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0.25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3000</v>
      </c>
      <c r="CQ52" s="139">
        <v>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176</v>
      </c>
      <c r="C53" s="347"/>
      <c r="D53" s="347" t="s">
        <v>143</v>
      </c>
      <c r="E53" s="347" t="s">
        <v>144</v>
      </c>
      <c r="F53" s="347" t="s">
        <v>67</v>
      </c>
      <c r="G53" s="88"/>
      <c r="H53" s="88" t="s">
        <v>157</v>
      </c>
      <c r="I53" s="88"/>
      <c r="J53" s="330"/>
      <c r="K53" s="79">
        <v>0</v>
      </c>
      <c r="L53" s="79">
        <v>0</v>
      </c>
      <c r="M53" s="79">
        <v>0</v>
      </c>
      <c r="N53" s="89">
        <v>0</v>
      </c>
      <c r="O53" s="90">
        <v>0</v>
      </c>
      <c r="P53" s="91">
        <f>N53+O53</f>
        <v>0</v>
      </c>
      <c r="Q53" s="80" t="str">
        <f>IFERROR(P53/M53,"-")</f>
        <v>-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177</v>
      </c>
      <c r="C54" s="347"/>
      <c r="D54" s="347" t="s">
        <v>178</v>
      </c>
      <c r="E54" s="347" t="s">
        <v>179</v>
      </c>
      <c r="F54" s="347" t="s">
        <v>79</v>
      </c>
      <c r="G54" s="88"/>
      <c r="H54" s="88" t="s">
        <v>157</v>
      </c>
      <c r="I54" s="88"/>
      <c r="J54" s="330"/>
      <c r="K54" s="79">
        <v>2</v>
      </c>
      <c r="L54" s="79">
        <v>0</v>
      </c>
      <c r="M54" s="79">
        <v>9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336"/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180</v>
      </c>
      <c r="C55" s="347"/>
      <c r="D55" s="347" t="s">
        <v>113</v>
      </c>
      <c r="E55" s="347" t="s">
        <v>113</v>
      </c>
      <c r="F55" s="347" t="s">
        <v>72</v>
      </c>
      <c r="G55" s="88"/>
      <c r="H55" s="88"/>
      <c r="I55" s="88"/>
      <c r="J55" s="330"/>
      <c r="K55" s="79">
        <v>59</v>
      </c>
      <c r="L55" s="79">
        <v>28</v>
      </c>
      <c r="M55" s="79">
        <v>6</v>
      </c>
      <c r="N55" s="89">
        <v>6</v>
      </c>
      <c r="O55" s="90">
        <v>0</v>
      </c>
      <c r="P55" s="91">
        <f>N55+O55</f>
        <v>6</v>
      </c>
      <c r="Q55" s="80">
        <f>IFERROR(P55/M55,"-")</f>
        <v>1</v>
      </c>
      <c r="R55" s="79">
        <v>2</v>
      </c>
      <c r="S55" s="79">
        <v>0</v>
      </c>
      <c r="T55" s="80">
        <f>IFERROR(R55/(P55),"-")</f>
        <v>0.33333333333333</v>
      </c>
      <c r="U55" s="336"/>
      <c r="V55" s="82">
        <v>1</v>
      </c>
      <c r="W55" s="80">
        <f>IF(P55=0,"-",V55/P55)</f>
        <v>0.16666666666667</v>
      </c>
      <c r="X55" s="335">
        <v>311000</v>
      </c>
      <c r="Y55" s="336">
        <f>IFERROR(X55/P55,"-")</f>
        <v>51833.333333333</v>
      </c>
      <c r="Z55" s="336">
        <f>IFERROR(X55/V55,"-")</f>
        <v>311000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0.16666666666667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3</v>
      </c>
      <c r="BX55" s="125">
        <f>IF(P55=0,"",IF(BW55=0,"",(BW55/P55)))</f>
        <v>0.5</v>
      </c>
      <c r="BY55" s="126">
        <v>1</v>
      </c>
      <c r="BZ55" s="127">
        <f>IFERROR(BY55/BW55,"-")</f>
        <v>0.33333333333333</v>
      </c>
      <c r="CA55" s="128">
        <v>83000</v>
      </c>
      <c r="CB55" s="129">
        <f>IFERROR(CA55/BW55,"-")</f>
        <v>27666.666666667</v>
      </c>
      <c r="CC55" s="130"/>
      <c r="CD55" s="130"/>
      <c r="CE55" s="130">
        <v>1</v>
      </c>
      <c r="CF55" s="131">
        <v>2</v>
      </c>
      <c r="CG55" s="132">
        <f>IF(P55=0,"",IF(CF55=0,"",(CF55/P55)))</f>
        <v>0.33333333333333</v>
      </c>
      <c r="CH55" s="133">
        <v>1</v>
      </c>
      <c r="CI55" s="134">
        <f>IFERROR(CH55/CF55,"-")</f>
        <v>0.5</v>
      </c>
      <c r="CJ55" s="135">
        <v>377000</v>
      </c>
      <c r="CK55" s="136">
        <f>IFERROR(CJ55/CF55,"-")</f>
        <v>188500</v>
      </c>
      <c r="CL55" s="137"/>
      <c r="CM55" s="137"/>
      <c r="CN55" s="137">
        <v>1</v>
      </c>
      <c r="CO55" s="138">
        <v>1</v>
      </c>
      <c r="CP55" s="139">
        <v>311000</v>
      </c>
      <c r="CQ55" s="139">
        <v>377000</v>
      </c>
      <c r="CR55" s="139"/>
      <c r="CS55" s="140" t="str">
        <f>IF(AND(CQ55=0,CR55=0),"",IF(AND(CQ55&lt;=100000,CR55&lt;=100000),"",IF(CQ55/CP55&gt;0.7,"男高",IF(CR55/CP55&gt;0.7,"女高",""))))</f>
        <v>男高</v>
      </c>
    </row>
    <row r="56" spans="1:98">
      <c r="A56" s="78">
        <f>AB56</f>
        <v>0</v>
      </c>
      <c r="B56" s="347" t="s">
        <v>181</v>
      </c>
      <c r="C56" s="347"/>
      <c r="D56" s="347" t="s">
        <v>182</v>
      </c>
      <c r="E56" s="347" t="s">
        <v>108</v>
      </c>
      <c r="F56" s="347" t="s">
        <v>67</v>
      </c>
      <c r="G56" s="88" t="s">
        <v>183</v>
      </c>
      <c r="H56" s="88" t="s">
        <v>157</v>
      </c>
      <c r="I56" s="88" t="s">
        <v>174</v>
      </c>
      <c r="J56" s="330">
        <v>210000</v>
      </c>
      <c r="K56" s="79">
        <v>0</v>
      </c>
      <c r="L56" s="79">
        <v>0</v>
      </c>
      <c r="M56" s="79">
        <v>0</v>
      </c>
      <c r="N56" s="89">
        <v>4</v>
      </c>
      <c r="O56" s="90">
        <v>0</v>
      </c>
      <c r="P56" s="91">
        <f>N56+O56</f>
        <v>4</v>
      </c>
      <c r="Q56" s="80" t="str">
        <f>IFERROR(P56/M56,"-")</f>
        <v>-</v>
      </c>
      <c r="R56" s="79">
        <v>0</v>
      </c>
      <c r="S56" s="79">
        <v>0</v>
      </c>
      <c r="T56" s="80">
        <f>IFERROR(R56/(P56),"-")</f>
        <v>0</v>
      </c>
      <c r="U56" s="336">
        <f>IFERROR(J56/SUM(N56:O60),"-")</f>
        <v>23333.333333333</v>
      </c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>
        <f>SUM(X56:X60)-SUM(J56:J60)</f>
        <v>-210000</v>
      </c>
      <c r="AB56" s="83">
        <f>SUM(X56:X60)/SUM(J56:J60)</f>
        <v>0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2</v>
      </c>
      <c r="BO56" s="118">
        <f>IF(P56=0,"",IF(BN56=0,"",(BN56/P56)))</f>
        <v>0.5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>
        <v>2</v>
      </c>
      <c r="CG56" s="132">
        <f>IF(P56=0,"",IF(CF56=0,"",(CF56/P56)))</f>
        <v>0.5</v>
      </c>
      <c r="CH56" s="133"/>
      <c r="CI56" s="134">
        <f>IFERROR(CH56/CF56,"-")</f>
        <v>0</v>
      </c>
      <c r="CJ56" s="135"/>
      <c r="CK56" s="136">
        <f>IFERROR(CJ56/CF56,"-")</f>
        <v>0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184</v>
      </c>
      <c r="C57" s="347"/>
      <c r="D57" s="347" t="s">
        <v>124</v>
      </c>
      <c r="E57" s="347" t="s">
        <v>125</v>
      </c>
      <c r="F57" s="347" t="s">
        <v>67</v>
      </c>
      <c r="G57" s="88"/>
      <c r="H57" s="88" t="s">
        <v>157</v>
      </c>
      <c r="I57" s="88"/>
      <c r="J57" s="330"/>
      <c r="K57" s="79">
        <v>0</v>
      </c>
      <c r="L57" s="79">
        <v>0</v>
      </c>
      <c r="M57" s="79">
        <v>0</v>
      </c>
      <c r="N57" s="89">
        <v>2</v>
      </c>
      <c r="O57" s="90">
        <v>0</v>
      </c>
      <c r="P57" s="91">
        <f>N57+O57</f>
        <v>2</v>
      </c>
      <c r="Q57" s="80" t="str">
        <f>IFERROR(P57/M57,"-")</f>
        <v>-</v>
      </c>
      <c r="R57" s="79">
        <v>0</v>
      </c>
      <c r="S57" s="79">
        <v>1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2</v>
      </c>
      <c r="BO57" s="118">
        <f>IF(P57=0,"",IF(BN57=0,"",(BN57/P57)))</f>
        <v>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185</v>
      </c>
      <c r="C58" s="347"/>
      <c r="D58" s="347" t="s">
        <v>121</v>
      </c>
      <c r="E58" s="347" t="s">
        <v>122</v>
      </c>
      <c r="F58" s="347" t="s">
        <v>67</v>
      </c>
      <c r="G58" s="88"/>
      <c r="H58" s="88" t="s">
        <v>157</v>
      </c>
      <c r="I58" s="88"/>
      <c r="J58" s="330"/>
      <c r="K58" s="79">
        <v>0</v>
      </c>
      <c r="L58" s="79">
        <v>0</v>
      </c>
      <c r="M58" s="79">
        <v>0</v>
      </c>
      <c r="N58" s="89">
        <v>2</v>
      </c>
      <c r="O58" s="90">
        <v>0</v>
      </c>
      <c r="P58" s="91">
        <f>N58+O58</f>
        <v>2</v>
      </c>
      <c r="Q58" s="80" t="str">
        <f>IFERROR(P58/M58,"-")</f>
        <v>-</v>
      </c>
      <c r="R58" s="79">
        <v>0</v>
      </c>
      <c r="S58" s="79">
        <v>1</v>
      </c>
      <c r="T58" s="80">
        <f>IFERROR(R58/(P58),"-")</f>
        <v>0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0.5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1</v>
      </c>
      <c r="BO58" s="118">
        <f>IF(P58=0,"",IF(BN58=0,"",(BN58/P58)))</f>
        <v>0.5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186</v>
      </c>
      <c r="C59" s="347"/>
      <c r="D59" s="347" t="s">
        <v>187</v>
      </c>
      <c r="E59" s="347" t="s">
        <v>188</v>
      </c>
      <c r="F59" s="347" t="s">
        <v>79</v>
      </c>
      <c r="G59" s="88"/>
      <c r="H59" s="88" t="s">
        <v>157</v>
      </c>
      <c r="I59" s="88"/>
      <c r="J59" s="330"/>
      <c r="K59" s="79">
        <v>4</v>
      </c>
      <c r="L59" s="79">
        <v>0</v>
      </c>
      <c r="M59" s="79">
        <v>11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336"/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189</v>
      </c>
      <c r="C60" s="347"/>
      <c r="D60" s="347" t="s">
        <v>113</v>
      </c>
      <c r="E60" s="347" t="s">
        <v>113</v>
      </c>
      <c r="F60" s="347" t="s">
        <v>72</v>
      </c>
      <c r="G60" s="88"/>
      <c r="H60" s="88"/>
      <c r="I60" s="88"/>
      <c r="J60" s="330"/>
      <c r="K60" s="79">
        <v>28</v>
      </c>
      <c r="L60" s="79">
        <v>18</v>
      </c>
      <c r="M60" s="79">
        <v>5</v>
      </c>
      <c r="N60" s="89">
        <v>1</v>
      </c>
      <c r="O60" s="90">
        <v>0</v>
      </c>
      <c r="P60" s="91">
        <f>N60+O60</f>
        <v>1</v>
      </c>
      <c r="Q60" s="80">
        <f>IFERROR(P60/M60,"-")</f>
        <v>0.2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>
        <v>1</v>
      </c>
      <c r="CG60" s="132">
        <f>IF(P60=0,"",IF(CF60=0,"",(CF60/P60)))</f>
        <v>1</v>
      </c>
      <c r="CH60" s="133"/>
      <c r="CI60" s="134">
        <f>IFERROR(CH60/CF60,"-")</f>
        <v>0</v>
      </c>
      <c r="CJ60" s="135"/>
      <c r="CK60" s="136">
        <f>IFERROR(CJ60/CF60,"-")</f>
        <v>0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0.030769230769231</v>
      </c>
      <c r="B61" s="347" t="s">
        <v>190</v>
      </c>
      <c r="C61" s="347"/>
      <c r="D61" s="347" t="s">
        <v>101</v>
      </c>
      <c r="E61" s="347" t="s">
        <v>102</v>
      </c>
      <c r="F61" s="347" t="s">
        <v>67</v>
      </c>
      <c r="G61" s="88" t="s">
        <v>191</v>
      </c>
      <c r="H61" s="88" t="s">
        <v>157</v>
      </c>
      <c r="I61" s="88" t="s">
        <v>158</v>
      </c>
      <c r="J61" s="330">
        <v>260000</v>
      </c>
      <c r="K61" s="79">
        <v>0</v>
      </c>
      <c r="L61" s="79">
        <v>0</v>
      </c>
      <c r="M61" s="79">
        <v>0</v>
      </c>
      <c r="N61" s="89">
        <v>4</v>
      </c>
      <c r="O61" s="90">
        <v>0</v>
      </c>
      <c r="P61" s="91">
        <f>N61+O61</f>
        <v>4</v>
      </c>
      <c r="Q61" s="80" t="str">
        <f>IFERROR(P61/M61,"-")</f>
        <v>-</v>
      </c>
      <c r="R61" s="79">
        <v>0</v>
      </c>
      <c r="S61" s="79">
        <v>0</v>
      </c>
      <c r="T61" s="80">
        <f>IFERROR(R61/(P61),"-")</f>
        <v>0</v>
      </c>
      <c r="U61" s="336">
        <f>IFERROR(J61/SUM(N61:O64),"-")</f>
        <v>8965.5172413793</v>
      </c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>
        <f>SUM(X61:X64)-SUM(J61:J64)</f>
        <v>-252000</v>
      </c>
      <c r="AB61" s="83">
        <f>SUM(X61:X64)/SUM(J61:J64)</f>
        <v>0.030769230769231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>
        <v>1</v>
      </c>
      <c r="AN61" s="99">
        <f>IF(P61=0,"",IF(AM61=0,"",(AM61/P61)))</f>
        <v>0.25</v>
      </c>
      <c r="AO61" s="98"/>
      <c r="AP61" s="100">
        <f>IFERROR(AO61/AM61,"-")</f>
        <v>0</v>
      </c>
      <c r="AQ61" s="101"/>
      <c r="AR61" s="102">
        <f>IFERROR(AQ61/AM61,"-")</f>
        <v>0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0.25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2</v>
      </c>
      <c r="BX61" s="125">
        <f>IF(P61=0,"",IF(BW61=0,"",(BW61/P61)))</f>
        <v>0.5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192</v>
      </c>
      <c r="C62" s="347"/>
      <c r="D62" s="347" t="s">
        <v>193</v>
      </c>
      <c r="E62" s="347" t="s">
        <v>194</v>
      </c>
      <c r="F62" s="347" t="s">
        <v>67</v>
      </c>
      <c r="G62" s="88"/>
      <c r="H62" s="88" t="s">
        <v>157</v>
      </c>
      <c r="I62" s="88" t="s">
        <v>162</v>
      </c>
      <c r="J62" s="330"/>
      <c r="K62" s="79">
        <v>0</v>
      </c>
      <c r="L62" s="79">
        <v>0</v>
      </c>
      <c r="M62" s="79">
        <v>0</v>
      </c>
      <c r="N62" s="89">
        <v>3</v>
      </c>
      <c r="O62" s="90">
        <v>0</v>
      </c>
      <c r="P62" s="91">
        <f>N62+O62</f>
        <v>3</v>
      </c>
      <c r="Q62" s="80" t="str">
        <f>IFERROR(P62/M62,"-")</f>
        <v>-</v>
      </c>
      <c r="R62" s="79">
        <v>0</v>
      </c>
      <c r="S62" s="79">
        <v>1</v>
      </c>
      <c r="T62" s="80">
        <f>IFERROR(R62/(P62),"-")</f>
        <v>0</v>
      </c>
      <c r="U62" s="336"/>
      <c r="V62" s="82">
        <v>1</v>
      </c>
      <c r="W62" s="80">
        <f>IF(P62=0,"-",V62/P62)</f>
        <v>0.33333333333333</v>
      </c>
      <c r="X62" s="335">
        <v>5000</v>
      </c>
      <c r="Y62" s="336">
        <f>IFERROR(X62/P62,"-")</f>
        <v>1666.6666666667</v>
      </c>
      <c r="Z62" s="336">
        <f>IFERROR(X62/V62,"-")</f>
        <v>5000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2</v>
      </c>
      <c r="AN62" s="99">
        <f>IF(P62=0,"",IF(AM62=0,"",(AM62/P62)))</f>
        <v>0.66666666666667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1</v>
      </c>
      <c r="BO62" s="118">
        <f>IF(P62=0,"",IF(BN62=0,"",(BN62/P62)))</f>
        <v>0.33333333333333</v>
      </c>
      <c r="BP62" s="119">
        <v>1</v>
      </c>
      <c r="BQ62" s="120">
        <f>IFERROR(BP62/BN62,"-")</f>
        <v>1</v>
      </c>
      <c r="BR62" s="121">
        <v>5000</v>
      </c>
      <c r="BS62" s="122">
        <f>IFERROR(BR62/BN62,"-")</f>
        <v>5000</v>
      </c>
      <c r="BT62" s="123">
        <v>1</v>
      </c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5000</v>
      </c>
      <c r="CQ62" s="139">
        <v>5000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195</v>
      </c>
      <c r="C63" s="347"/>
      <c r="D63" s="347" t="s">
        <v>171</v>
      </c>
      <c r="E63" s="347" t="s">
        <v>172</v>
      </c>
      <c r="F63" s="347" t="s">
        <v>67</v>
      </c>
      <c r="G63" s="88"/>
      <c r="H63" s="88" t="s">
        <v>157</v>
      </c>
      <c r="I63" s="88" t="s">
        <v>164</v>
      </c>
      <c r="J63" s="330"/>
      <c r="K63" s="79">
        <v>0</v>
      </c>
      <c r="L63" s="79">
        <v>0</v>
      </c>
      <c r="M63" s="79">
        <v>0</v>
      </c>
      <c r="N63" s="89">
        <v>18</v>
      </c>
      <c r="O63" s="90">
        <v>0</v>
      </c>
      <c r="P63" s="91">
        <f>N63+O63</f>
        <v>18</v>
      </c>
      <c r="Q63" s="80" t="str">
        <f>IFERROR(P63/M63,"-")</f>
        <v>-</v>
      </c>
      <c r="R63" s="79">
        <v>0</v>
      </c>
      <c r="S63" s="79">
        <v>2</v>
      </c>
      <c r="T63" s="80">
        <f>IFERROR(R63/(P63),"-")</f>
        <v>0</v>
      </c>
      <c r="U63" s="336"/>
      <c r="V63" s="82">
        <v>1</v>
      </c>
      <c r="W63" s="80">
        <f>IF(P63=0,"-",V63/P63)</f>
        <v>0.055555555555556</v>
      </c>
      <c r="X63" s="335">
        <v>3000</v>
      </c>
      <c r="Y63" s="336">
        <f>IFERROR(X63/P63,"-")</f>
        <v>166.66666666667</v>
      </c>
      <c r="Z63" s="336">
        <f>IFERROR(X63/V63,"-")</f>
        <v>3000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>
        <v>1</v>
      </c>
      <c r="AN63" s="99">
        <f>IF(P63=0,"",IF(AM63=0,"",(AM63/P63)))</f>
        <v>0.055555555555556</v>
      </c>
      <c r="AO63" s="98"/>
      <c r="AP63" s="100">
        <f>IFERROR(AO63/AM63,"-")</f>
        <v>0</v>
      </c>
      <c r="AQ63" s="101"/>
      <c r="AR63" s="102">
        <f>IFERROR(AQ63/AM63,"-")</f>
        <v>0</v>
      </c>
      <c r="AS63" s="103"/>
      <c r="AT63" s="103"/>
      <c r="AU63" s="103"/>
      <c r="AV63" s="104">
        <v>1</v>
      </c>
      <c r="AW63" s="105">
        <f>IF(P63=0,"",IF(AV63=0,"",(AV63/P63)))</f>
        <v>0.055555555555556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>
        <v>3</v>
      </c>
      <c r="BF63" s="111">
        <f>IF(P63=0,"",IF(BE63=0,"",(BE63/P63)))</f>
        <v>0.16666666666667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9</v>
      </c>
      <c r="BO63" s="118">
        <f>IF(P63=0,"",IF(BN63=0,"",(BN63/P63)))</f>
        <v>0.5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4</v>
      </c>
      <c r="BX63" s="125">
        <f>IF(P63=0,"",IF(BW63=0,"",(BW63/P63)))</f>
        <v>0.22222222222222</v>
      </c>
      <c r="BY63" s="126">
        <v>1</v>
      </c>
      <c r="BZ63" s="127">
        <f>IFERROR(BY63/BW63,"-")</f>
        <v>0.25</v>
      </c>
      <c r="CA63" s="128">
        <v>3000</v>
      </c>
      <c r="CB63" s="129">
        <f>IFERROR(CA63/BW63,"-")</f>
        <v>750</v>
      </c>
      <c r="CC63" s="130">
        <v>1</v>
      </c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3000</v>
      </c>
      <c r="CQ63" s="139">
        <v>3000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196</v>
      </c>
      <c r="C64" s="347"/>
      <c r="D64" s="347" t="s">
        <v>113</v>
      </c>
      <c r="E64" s="347" t="s">
        <v>113</v>
      </c>
      <c r="F64" s="347" t="s">
        <v>72</v>
      </c>
      <c r="G64" s="88"/>
      <c r="H64" s="88"/>
      <c r="I64" s="88"/>
      <c r="J64" s="330"/>
      <c r="K64" s="79">
        <v>25</v>
      </c>
      <c r="L64" s="79">
        <v>18</v>
      </c>
      <c r="M64" s="79">
        <v>8</v>
      </c>
      <c r="N64" s="89">
        <v>4</v>
      </c>
      <c r="O64" s="90">
        <v>0</v>
      </c>
      <c r="P64" s="91">
        <f>N64+O64</f>
        <v>4</v>
      </c>
      <c r="Q64" s="80">
        <f>IFERROR(P64/M64,"-")</f>
        <v>0.5</v>
      </c>
      <c r="R64" s="79">
        <v>0</v>
      </c>
      <c r="S64" s="79">
        <v>0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0.25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2</v>
      </c>
      <c r="BO64" s="118">
        <f>IF(P64=0,"",IF(BN64=0,"",(BN64/P64)))</f>
        <v>0.5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>
        <v>1</v>
      </c>
      <c r="CG64" s="132">
        <f>IF(P64=0,"",IF(CF64=0,"",(CF64/P64)))</f>
        <v>0.25</v>
      </c>
      <c r="CH64" s="133"/>
      <c r="CI64" s="134">
        <f>IFERROR(CH64/CF64,"-")</f>
        <v>0</v>
      </c>
      <c r="CJ64" s="135"/>
      <c r="CK64" s="136">
        <f>IFERROR(CJ64/CF64,"-")</f>
        <v>0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0.38003333333333</v>
      </c>
      <c r="B65" s="347" t="s">
        <v>197</v>
      </c>
      <c r="C65" s="347"/>
      <c r="D65" s="347" t="s">
        <v>182</v>
      </c>
      <c r="E65" s="347" t="s">
        <v>108</v>
      </c>
      <c r="F65" s="347" t="s">
        <v>67</v>
      </c>
      <c r="G65" s="88" t="s">
        <v>198</v>
      </c>
      <c r="H65" s="88" t="s">
        <v>199</v>
      </c>
      <c r="I65" s="88" t="s">
        <v>200</v>
      </c>
      <c r="J65" s="330">
        <v>300000</v>
      </c>
      <c r="K65" s="79">
        <v>0</v>
      </c>
      <c r="L65" s="79">
        <v>0</v>
      </c>
      <c r="M65" s="79">
        <v>0</v>
      </c>
      <c r="N65" s="89">
        <v>0</v>
      </c>
      <c r="O65" s="90">
        <v>0</v>
      </c>
      <c r="P65" s="91">
        <f>N65+O65</f>
        <v>0</v>
      </c>
      <c r="Q65" s="80" t="str">
        <f>IFERROR(P65/M65,"-")</f>
        <v>-</v>
      </c>
      <c r="R65" s="79">
        <v>0</v>
      </c>
      <c r="S65" s="79">
        <v>0</v>
      </c>
      <c r="T65" s="80" t="str">
        <f>IFERROR(R65/(P65),"-")</f>
        <v>-</v>
      </c>
      <c r="U65" s="336">
        <f>IFERROR(J65/SUM(N65:O76),"-")</f>
        <v>17647.058823529</v>
      </c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>
        <f>SUM(X65:X76)-SUM(J65:J76)</f>
        <v>-185990</v>
      </c>
      <c r="AB65" s="83">
        <f>SUM(X65:X76)/SUM(J65:J76)</f>
        <v>0.38003333333333</v>
      </c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201</v>
      </c>
      <c r="C66" s="347"/>
      <c r="D66" s="347" t="s">
        <v>121</v>
      </c>
      <c r="E66" s="347" t="s">
        <v>122</v>
      </c>
      <c r="F66" s="347" t="s">
        <v>67</v>
      </c>
      <c r="G66" s="88"/>
      <c r="H66" s="88" t="s">
        <v>199</v>
      </c>
      <c r="I66" s="88" t="s">
        <v>202</v>
      </c>
      <c r="J66" s="330"/>
      <c r="K66" s="79">
        <v>0</v>
      </c>
      <c r="L66" s="79">
        <v>0</v>
      </c>
      <c r="M66" s="79">
        <v>0</v>
      </c>
      <c r="N66" s="89">
        <v>6</v>
      </c>
      <c r="O66" s="90">
        <v>0</v>
      </c>
      <c r="P66" s="91">
        <f>N66+O66</f>
        <v>6</v>
      </c>
      <c r="Q66" s="80" t="str">
        <f>IFERROR(P66/M66,"-")</f>
        <v>-</v>
      </c>
      <c r="R66" s="79">
        <v>0</v>
      </c>
      <c r="S66" s="79">
        <v>3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0.16666666666667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4</v>
      </c>
      <c r="BO66" s="118">
        <f>IF(P66=0,"",IF(BN66=0,"",(BN66/P66)))</f>
        <v>0.66666666666667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1</v>
      </c>
      <c r="BX66" s="125">
        <f>IF(P66=0,"",IF(BW66=0,"",(BW66/P66)))</f>
        <v>0.16666666666667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203</v>
      </c>
      <c r="C67" s="347"/>
      <c r="D67" s="347" t="s">
        <v>113</v>
      </c>
      <c r="E67" s="347" t="s">
        <v>113</v>
      </c>
      <c r="F67" s="347" t="s">
        <v>72</v>
      </c>
      <c r="G67" s="88"/>
      <c r="H67" s="88"/>
      <c r="I67" s="88"/>
      <c r="J67" s="330"/>
      <c r="K67" s="79">
        <v>7</v>
      </c>
      <c r="L67" s="79">
        <v>6</v>
      </c>
      <c r="M67" s="79">
        <v>0</v>
      </c>
      <c r="N67" s="89">
        <v>0</v>
      </c>
      <c r="O67" s="90">
        <v>0</v>
      </c>
      <c r="P67" s="91">
        <f>N67+O67</f>
        <v>0</v>
      </c>
      <c r="Q67" s="80" t="str">
        <f>IFERROR(P67/M67,"-")</f>
        <v>-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204</v>
      </c>
      <c r="C68" s="347"/>
      <c r="D68" s="347" t="s">
        <v>101</v>
      </c>
      <c r="E68" s="347" t="s">
        <v>102</v>
      </c>
      <c r="F68" s="347" t="s">
        <v>67</v>
      </c>
      <c r="G68" s="88" t="s">
        <v>205</v>
      </c>
      <c r="H68" s="88" t="s">
        <v>199</v>
      </c>
      <c r="I68" s="88" t="s">
        <v>200</v>
      </c>
      <c r="J68" s="330"/>
      <c r="K68" s="79">
        <v>0</v>
      </c>
      <c r="L68" s="79">
        <v>0</v>
      </c>
      <c r="M68" s="79">
        <v>0</v>
      </c>
      <c r="N68" s="89">
        <v>2</v>
      </c>
      <c r="O68" s="90">
        <v>0</v>
      </c>
      <c r="P68" s="91">
        <f>N68+O68</f>
        <v>2</v>
      </c>
      <c r="Q68" s="80" t="str">
        <f>IFERROR(P68/M68,"-")</f>
        <v>-</v>
      </c>
      <c r="R68" s="79">
        <v>1</v>
      </c>
      <c r="S68" s="79">
        <v>0</v>
      </c>
      <c r="T68" s="80">
        <f>IFERROR(R68/(P68),"-")</f>
        <v>0.5</v>
      </c>
      <c r="U68" s="336"/>
      <c r="V68" s="82">
        <v>1</v>
      </c>
      <c r="W68" s="80">
        <f>IF(P68=0,"-",V68/P68)</f>
        <v>0.5</v>
      </c>
      <c r="X68" s="335">
        <v>44000</v>
      </c>
      <c r="Y68" s="336">
        <f>IFERROR(X68/P68,"-")</f>
        <v>22000</v>
      </c>
      <c r="Z68" s="336">
        <f>IFERROR(X68/V68,"-")</f>
        <v>44000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>
        <v>2</v>
      </c>
      <c r="BX68" s="125">
        <f>IF(P68=0,"",IF(BW68=0,"",(BW68/P68)))</f>
        <v>1</v>
      </c>
      <c r="BY68" s="126">
        <v>1</v>
      </c>
      <c r="BZ68" s="127">
        <f>IFERROR(BY68/BW68,"-")</f>
        <v>0.5</v>
      </c>
      <c r="CA68" s="128">
        <v>44000</v>
      </c>
      <c r="CB68" s="129">
        <f>IFERROR(CA68/BW68,"-")</f>
        <v>22000</v>
      </c>
      <c r="CC68" s="130"/>
      <c r="CD68" s="130"/>
      <c r="CE68" s="130">
        <v>1</v>
      </c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44000</v>
      </c>
      <c r="CQ68" s="139">
        <v>44000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206</v>
      </c>
      <c r="C69" s="347"/>
      <c r="D69" s="347" t="s">
        <v>147</v>
      </c>
      <c r="E69" s="347" t="s">
        <v>148</v>
      </c>
      <c r="F69" s="347" t="s">
        <v>67</v>
      </c>
      <c r="G69" s="88"/>
      <c r="H69" s="88" t="s">
        <v>199</v>
      </c>
      <c r="I69" s="88" t="s">
        <v>202</v>
      </c>
      <c r="J69" s="330"/>
      <c r="K69" s="79">
        <v>0</v>
      </c>
      <c r="L69" s="79">
        <v>0</v>
      </c>
      <c r="M69" s="79">
        <v>0</v>
      </c>
      <c r="N69" s="89">
        <v>3</v>
      </c>
      <c r="O69" s="90">
        <v>0</v>
      </c>
      <c r="P69" s="91">
        <f>N69+O69</f>
        <v>3</v>
      </c>
      <c r="Q69" s="80" t="str">
        <f>IFERROR(P69/M69,"-")</f>
        <v>-</v>
      </c>
      <c r="R69" s="79">
        <v>1</v>
      </c>
      <c r="S69" s="79">
        <v>0</v>
      </c>
      <c r="T69" s="80">
        <f>IFERROR(R69/(P69),"-")</f>
        <v>0.33333333333333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1</v>
      </c>
      <c r="BO69" s="118">
        <f>IF(P69=0,"",IF(BN69=0,"",(BN69/P69)))</f>
        <v>0.33333333333333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2</v>
      </c>
      <c r="BX69" s="125">
        <f>IF(P69=0,"",IF(BW69=0,"",(BW69/P69)))</f>
        <v>0.66666666666667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207</v>
      </c>
      <c r="C70" s="347"/>
      <c r="D70" s="347" t="s">
        <v>113</v>
      </c>
      <c r="E70" s="347" t="s">
        <v>113</v>
      </c>
      <c r="F70" s="347" t="s">
        <v>72</v>
      </c>
      <c r="G70" s="88"/>
      <c r="H70" s="88"/>
      <c r="I70" s="88"/>
      <c r="J70" s="330"/>
      <c r="K70" s="79">
        <v>11</v>
      </c>
      <c r="L70" s="79">
        <v>10</v>
      </c>
      <c r="M70" s="79">
        <v>3</v>
      </c>
      <c r="N70" s="89">
        <v>1</v>
      </c>
      <c r="O70" s="90">
        <v>0</v>
      </c>
      <c r="P70" s="91">
        <f>N70+O70</f>
        <v>1</v>
      </c>
      <c r="Q70" s="80">
        <f>IFERROR(P70/M70,"-")</f>
        <v>0.33333333333333</v>
      </c>
      <c r="R70" s="79">
        <v>0</v>
      </c>
      <c r="S70" s="79">
        <v>0</v>
      </c>
      <c r="T70" s="80">
        <f>IFERROR(R70/(P70),"-")</f>
        <v>0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1</v>
      </c>
      <c r="BO70" s="118">
        <f>IF(P70=0,"",IF(BN70=0,"",(BN70/P70)))</f>
        <v>1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208</v>
      </c>
      <c r="C71" s="347"/>
      <c r="D71" s="347" t="s">
        <v>143</v>
      </c>
      <c r="E71" s="347" t="s">
        <v>144</v>
      </c>
      <c r="F71" s="347" t="s">
        <v>67</v>
      </c>
      <c r="G71" s="88" t="s">
        <v>209</v>
      </c>
      <c r="H71" s="88" t="s">
        <v>199</v>
      </c>
      <c r="I71" s="88" t="s">
        <v>200</v>
      </c>
      <c r="J71" s="330"/>
      <c r="K71" s="79">
        <v>0</v>
      </c>
      <c r="L71" s="79">
        <v>0</v>
      </c>
      <c r="M71" s="79">
        <v>0</v>
      </c>
      <c r="N71" s="89">
        <v>0</v>
      </c>
      <c r="O71" s="90">
        <v>0</v>
      </c>
      <c r="P71" s="91">
        <f>N71+O71</f>
        <v>0</v>
      </c>
      <c r="Q71" s="80" t="str">
        <f>IFERROR(P71/M71,"-")</f>
        <v>-</v>
      </c>
      <c r="R71" s="79">
        <v>0</v>
      </c>
      <c r="S71" s="79">
        <v>0</v>
      </c>
      <c r="T71" s="80" t="str">
        <f>IFERROR(R71/(P71),"-")</f>
        <v>-</v>
      </c>
      <c r="U71" s="336"/>
      <c r="V71" s="82">
        <v>0</v>
      </c>
      <c r="W71" s="80" t="str">
        <f>IF(P71=0,"-",V71/P71)</f>
        <v>-</v>
      </c>
      <c r="X71" s="335">
        <v>0</v>
      </c>
      <c r="Y71" s="336" t="str">
        <f>IFERROR(X71/P71,"-")</f>
        <v>-</v>
      </c>
      <c r="Z71" s="336" t="str">
        <f>IFERROR(X71/V71,"-")</f>
        <v>-</v>
      </c>
      <c r="AA71" s="330"/>
      <c r="AB71" s="83"/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210</v>
      </c>
      <c r="C72" s="347"/>
      <c r="D72" s="347" t="s">
        <v>115</v>
      </c>
      <c r="E72" s="347" t="s">
        <v>116</v>
      </c>
      <c r="F72" s="347" t="s">
        <v>67</v>
      </c>
      <c r="G72" s="88"/>
      <c r="H72" s="88" t="s">
        <v>199</v>
      </c>
      <c r="I72" s="88" t="s">
        <v>202</v>
      </c>
      <c r="J72" s="330"/>
      <c r="K72" s="79">
        <v>0</v>
      </c>
      <c r="L72" s="79">
        <v>0</v>
      </c>
      <c r="M72" s="79">
        <v>0</v>
      </c>
      <c r="N72" s="89">
        <v>1</v>
      </c>
      <c r="O72" s="90">
        <v>0</v>
      </c>
      <c r="P72" s="91">
        <f>N72+O72</f>
        <v>1</v>
      </c>
      <c r="Q72" s="80" t="str">
        <f>IFERROR(P72/M72,"-")</f>
        <v>-</v>
      </c>
      <c r="R72" s="79">
        <v>0</v>
      </c>
      <c r="S72" s="79">
        <v>0</v>
      </c>
      <c r="T72" s="80">
        <f>IFERROR(R72/(P72),"-")</f>
        <v>0</v>
      </c>
      <c r="U72" s="336"/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1</v>
      </c>
      <c r="BO72" s="118">
        <f>IF(P72=0,"",IF(BN72=0,"",(BN72/P72)))</f>
        <v>1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211</v>
      </c>
      <c r="C73" s="347"/>
      <c r="D73" s="347" t="s">
        <v>113</v>
      </c>
      <c r="E73" s="347" t="s">
        <v>113</v>
      </c>
      <c r="F73" s="347" t="s">
        <v>72</v>
      </c>
      <c r="G73" s="88"/>
      <c r="H73" s="88"/>
      <c r="I73" s="88"/>
      <c r="J73" s="330"/>
      <c r="K73" s="79">
        <v>3</v>
      </c>
      <c r="L73" s="79">
        <v>2</v>
      </c>
      <c r="M73" s="79">
        <v>0</v>
      </c>
      <c r="N73" s="89">
        <v>0</v>
      </c>
      <c r="O73" s="90">
        <v>0</v>
      </c>
      <c r="P73" s="91">
        <f>N73+O73</f>
        <v>0</v>
      </c>
      <c r="Q73" s="80" t="str">
        <f>IFERROR(P73/M73,"-")</f>
        <v>-</v>
      </c>
      <c r="R73" s="79">
        <v>0</v>
      </c>
      <c r="S73" s="79">
        <v>0</v>
      </c>
      <c r="T73" s="80" t="str">
        <f>IFERROR(R73/(P73),"-")</f>
        <v>-</v>
      </c>
      <c r="U73" s="336"/>
      <c r="V73" s="82">
        <v>0</v>
      </c>
      <c r="W73" s="80" t="str">
        <f>IF(P73=0,"-",V73/P73)</f>
        <v>-</v>
      </c>
      <c r="X73" s="335">
        <v>0</v>
      </c>
      <c r="Y73" s="336" t="str">
        <f>IFERROR(X73/P73,"-")</f>
        <v>-</v>
      </c>
      <c r="Z73" s="336" t="str">
        <f>IFERROR(X73/V73,"-")</f>
        <v>-</v>
      </c>
      <c r="AA73" s="330"/>
      <c r="AB73" s="83"/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212</v>
      </c>
      <c r="C74" s="347"/>
      <c r="D74" s="347" t="s">
        <v>147</v>
      </c>
      <c r="E74" s="347" t="s">
        <v>148</v>
      </c>
      <c r="F74" s="347" t="s">
        <v>67</v>
      </c>
      <c r="G74" s="88" t="s">
        <v>213</v>
      </c>
      <c r="H74" s="88" t="s">
        <v>199</v>
      </c>
      <c r="I74" s="88" t="s">
        <v>200</v>
      </c>
      <c r="J74" s="330"/>
      <c r="K74" s="79">
        <v>0</v>
      </c>
      <c r="L74" s="79">
        <v>0</v>
      </c>
      <c r="M74" s="79">
        <v>0</v>
      </c>
      <c r="N74" s="89">
        <v>1</v>
      </c>
      <c r="O74" s="90">
        <v>0</v>
      </c>
      <c r="P74" s="91">
        <f>N74+O74</f>
        <v>1</v>
      </c>
      <c r="Q74" s="80" t="str">
        <f>IFERROR(P74/M74,"-")</f>
        <v>-</v>
      </c>
      <c r="R74" s="79">
        <v>0</v>
      </c>
      <c r="S74" s="79">
        <v>0</v>
      </c>
      <c r="T74" s="80">
        <f>IFERROR(R74/(P74),"-")</f>
        <v>0</v>
      </c>
      <c r="U74" s="336"/>
      <c r="V74" s="82">
        <v>1</v>
      </c>
      <c r="W74" s="80">
        <f>IF(P74=0,"-",V74/P74)</f>
        <v>1</v>
      </c>
      <c r="X74" s="335">
        <v>70010</v>
      </c>
      <c r="Y74" s="336">
        <f>IFERROR(X74/P74,"-")</f>
        <v>70010</v>
      </c>
      <c r="Z74" s="336">
        <f>IFERROR(X74/V74,"-")</f>
        <v>70010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1</v>
      </c>
      <c r="BO74" s="118">
        <f>IF(P74=0,"",IF(BN74=0,"",(BN74/P74)))</f>
        <v>1</v>
      </c>
      <c r="BP74" s="119">
        <v>1</v>
      </c>
      <c r="BQ74" s="120">
        <f>IFERROR(BP74/BN74,"-")</f>
        <v>1</v>
      </c>
      <c r="BR74" s="121">
        <v>70010</v>
      </c>
      <c r="BS74" s="122">
        <f>IFERROR(BR74/BN74,"-")</f>
        <v>70010</v>
      </c>
      <c r="BT74" s="123"/>
      <c r="BU74" s="123"/>
      <c r="BV74" s="123">
        <v>1</v>
      </c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70010</v>
      </c>
      <c r="CQ74" s="139">
        <v>70010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214</v>
      </c>
      <c r="C75" s="347"/>
      <c r="D75" s="347" t="s">
        <v>182</v>
      </c>
      <c r="E75" s="347" t="s">
        <v>108</v>
      </c>
      <c r="F75" s="347" t="s">
        <v>67</v>
      </c>
      <c r="G75" s="88"/>
      <c r="H75" s="88" t="s">
        <v>199</v>
      </c>
      <c r="I75" s="88" t="s">
        <v>202</v>
      </c>
      <c r="J75" s="330"/>
      <c r="K75" s="79">
        <v>0</v>
      </c>
      <c r="L75" s="79">
        <v>0</v>
      </c>
      <c r="M75" s="79">
        <v>0</v>
      </c>
      <c r="N75" s="89">
        <v>3</v>
      </c>
      <c r="O75" s="90">
        <v>0</v>
      </c>
      <c r="P75" s="91">
        <f>N75+O75</f>
        <v>3</v>
      </c>
      <c r="Q75" s="80" t="str">
        <f>IFERROR(P75/M75,"-")</f>
        <v>-</v>
      </c>
      <c r="R75" s="79">
        <v>0</v>
      </c>
      <c r="S75" s="79">
        <v>1</v>
      </c>
      <c r="T75" s="80">
        <f>IFERROR(R75/(P75),"-")</f>
        <v>0</v>
      </c>
      <c r="U75" s="336"/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1</v>
      </c>
      <c r="BO75" s="118">
        <f>IF(P75=0,"",IF(BN75=0,"",(BN75/P75)))</f>
        <v>0.33333333333333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>
        <v>1</v>
      </c>
      <c r="BX75" s="125">
        <f>IF(P75=0,"",IF(BW75=0,"",(BW75/P75)))</f>
        <v>0.33333333333333</v>
      </c>
      <c r="BY75" s="126"/>
      <c r="BZ75" s="127">
        <f>IFERROR(BY75/BW75,"-")</f>
        <v>0</v>
      </c>
      <c r="CA75" s="128"/>
      <c r="CB75" s="129">
        <f>IFERROR(CA75/BW75,"-")</f>
        <v>0</v>
      </c>
      <c r="CC75" s="130"/>
      <c r="CD75" s="130"/>
      <c r="CE75" s="130"/>
      <c r="CF75" s="131">
        <v>1</v>
      </c>
      <c r="CG75" s="132">
        <f>IF(P75=0,"",IF(CF75=0,"",(CF75/P75)))</f>
        <v>0.33333333333333</v>
      </c>
      <c r="CH75" s="133"/>
      <c r="CI75" s="134">
        <f>IFERROR(CH75/CF75,"-")</f>
        <v>0</v>
      </c>
      <c r="CJ75" s="135"/>
      <c r="CK75" s="136">
        <f>IFERROR(CJ75/CF75,"-")</f>
        <v>0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215</v>
      </c>
      <c r="C76" s="347"/>
      <c r="D76" s="347" t="s">
        <v>113</v>
      </c>
      <c r="E76" s="347" t="s">
        <v>113</v>
      </c>
      <c r="F76" s="347" t="s">
        <v>72</v>
      </c>
      <c r="G76" s="88"/>
      <c r="H76" s="88"/>
      <c r="I76" s="88"/>
      <c r="J76" s="330"/>
      <c r="K76" s="79">
        <v>10</v>
      </c>
      <c r="L76" s="79">
        <v>8</v>
      </c>
      <c r="M76" s="79">
        <v>3</v>
      </c>
      <c r="N76" s="89">
        <v>0</v>
      </c>
      <c r="O76" s="90">
        <v>0</v>
      </c>
      <c r="P76" s="91">
        <f>N76+O76</f>
        <v>0</v>
      </c>
      <c r="Q76" s="80">
        <f>IFERROR(P76/M76,"-")</f>
        <v>0</v>
      </c>
      <c r="R76" s="79">
        <v>0</v>
      </c>
      <c r="S76" s="79">
        <v>0</v>
      </c>
      <c r="T76" s="80" t="str">
        <f>IFERROR(R76/(P76),"-")</f>
        <v>-</v>
      </c>
      <c r="U76" s="336"/>
      <c r="V76" s="82">
        <v>0</v>
      </c>
      <c r="W76" s="80" t="str">
        <f>IF(P76=0,"-",V76/P76)</f>
        <v>-</v>
      </c>
      <c r="X76" s="335">
        <v>0</v>
      </c>
      <c r="Y76" s="336" t="str">
        <f>IFERROR(X76/P76,"-")</f>
        <v>-</v>
      </c>
      <c r="Z76" s="336" t="str">
        <f>IFERROR(X76/V76,"-")</f>
        <v>-</v>
      </c>
      <c r="AA76" s="330"/>
      <c r="AB76" s="83"/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0.57538461538462</v>
      </c>
      <c r="B77" s="347" t="s">
        <v>216</v>
      </c>
      <c r="C77" s="347"/>
      <c r="D77" s="347" t="s">
        <v>217</v>
      </c>
      <c r="E77" s="347" t="s">
        <v>218</v>
      </c>
      <c r="F77" s="347" t="s">
        <v>67</v>
      </c>
      <c r="G77" s="88" t="s">
        <v>198</v>
      </c>
      <c r="H77" s="88" t="s">
        <v>219</v>
      </c>
      <c r="I77" s="88" t="s">
        <v>220</v>
      </c>
      <c r="J77" s="330">
        <v>130000</v>
      </c>
      <c r="K77" s="79">
        <v>0</v>
      </c>
      <c r="L77" s="79">
        <v>0</v>
      </c>
      <c r="M77" s="79">
        <v>0</v>
      </c>
      <c r="N77" s="89">
        <v>7</v>
      </c>
      <c r="O77" s="90">
        <v>0</v>
      </c>
      <c r="P77" s="91">
        <f>N77+O77</f>
        <v>7</v>
      </c>
      <c r="Q77" s="80" t="str">
        <f>IFERROR(P77/M77,"-")</f>
        <v>-</v>
      </c>
      <c r="R77" s="79">
        <v>0</v>
      </c>
      <c r="S77" s="79">
        <v>2</v>
      </c>
      <c r="T77" s="80">
        <f>IFERROR(R77/(P77),"-")</f>
        <v>0</v>
      </c>
      <c r="U77" s="336">
        <f>IFERROR(J77/SUM(N77:O90),"-")</f>
        <v>3023.2558139535</v>
      </c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>
        <f>SUM(X77:X90)-SUM(J77:J90)</f>
        <v>-55200</v>
      </c>
      <c r="AB77" s="83">
        <f>SUM(X77:X90)/SUM(J77:J90)</f>
        <v>0.57538461538462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>
        <v>3</v>
      </c>
      <c r="AW77" s="105">
        <f>IF(P77=0,"",IF(AV77=0,"",(AV77/P77)))</f>
        <v>0.42857142857143</v>
      </c>
      <c r="AX77" s="104"/>
      <c r="AY77" s="106">
        <f>IFERROR(AX77/AV77,"-")</f>
        <v>0</v>
      </c>
      <c r="AZ77" s="107"/>
      <c r="BA77" s="108">
        <f>IFERROR(AZ77/AV77,"-")</f>
        <v>0</v>
      </c>
      <c r="BB77" s="109"/>
      <c r="BC77" s="109"/>
      <c r="BD77" s="109"/>
      <c r="BE77" s="110">
        <v>1</v>
      </c>
      <c r="BF77" s="111">
        <f>IF(P77=0,"",IF(BE77=0,"",(BE77/P77)))</f>
        <v>0.14285714285714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>
        <v>1</v>
      </c>
      <c r="BO77" s="118">
        <f>IF(P77=0,"",IF(BN77=0,"",(BN77/P77)))</f>
        <v>0.14285714285714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>
        <v>2</v>
      </c>
      <c r="BX77" s="125">
        <f>IF(P77=0,"",IF(BW77=0,"",(BW77/P77)))</f>
        <v>0.28571428571429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221</v>
      </c>
      <c r="C78" s="347"/>
      <c r="D78" s="347" t="s">
        <v>217</v>
      </c>
      <c r="E78" s="347" t="s">
        <v>218</v>
      </c>
      <c r="F78" s="347" t="s">
        <v>67</v>
      </c>
      <c r="G78" s="88"/>
      <c r="H78" s="88" t="s">
        <v>219</v>
      </c>
      <c r="I78" s="88" t="s">
        <v>222</v>
      </c>
      <c r="J78" s="330"/>
      <c r="K78" s="79">
        <v>0</v>
      </c>
      <c r="L78" s="79">
        <v>0</v>
      </c>
      <c r="M78" s="79">
        <v>0</v>
      </c>
      <c r="N78" s="89">
        <v>6</v>
      </c>
      <c r="O78" s="90">
        <v>0</v>
      </c>
      <c r="P78" s="91">
        <f>N78+O78</f>
        <v>6</v>
      </c>
      <c r="Q78" s="80" t="str">
        <f>IFERROR(P78/M78,"-")</f>
        <v>-</v>
      </c>
      <c r="R78" s="79">
        <v>0</v>
      </c>
      <c r="S78" s="79">
        <v>0</v>
      </c>
      <c r="T78" s="80">
        <f>IFERROR(R78/(P78),"-")</f>
        <v>0</v>
      </c>
      <c r="U78" s="336"/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>
        <v>1</v>
      </c>
      <c r="AN78" s="99">
        <f>IF(P78=0,"",IF(AM78=0,"",(AM78/P78)))</f>
        <v>0.16666666666667</v>
      </c>
      <c r="AO78" s="98"/>
      <c r="AP78" s="100">
        <f>IFERROR(AO78/AM78,"-")</f>
        <v>0</v>
      </c>
      <c r="AQ78" s="101"/>
      <c r="AR78" s="102">
        <f>IFERROR(AQ78/AM78,"-")</f>
        <v>0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2</v>
      </c>
      <c r="BO78" s="118">
        <f>IF(P78=0,"",IF(BN78=0,"",(BN78/P78)))</f>
        <v>0.33333333333333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>
        <v>2</v>
      </c>
      <c r="BX78" s="125">
        <f>IF(P78=0,"",IF(BW78=0,"",(BW78/P78)))</f>
        <v>0.33333333333333</v>
      </c>
      <c r="BY78" s="126"/>
      <c r="BZ78" s="127">
        <f>IFERROR(BY78/BW78,"-")</f>
        <v>0</v>
      </c>
      <c r="CA78" s="128"/>
      <c r="CB78" s="129">
        <f>IFERROR(CA78/BW78,"-")</f>
        <v>0</v>
      </c>
      <c r="CC78" s="130"/>
      <c r="CD78" s="130"/>
      <c r="CE78" s="130"/>
      <c r="CF78" s="131">
        <v>1</v>
      </c>
      <c r="CG78" s="132">
        <f>IF(P78=0,"",IF(CF78=0,"",(CF78/P78)))</f>
        <v>0.16666666666667</v>
      </c>
      <c r="CH78" s="133"/>
      <c r="CI78" s="134">
        <f>IFERROR(CH78/CF78,"-")</f>
        <v>0</v>
      </c>
      <c r="CJ78" s="135"/>
      <c r="CK78" s="136">
        <f>IFERROR(CJ78/CF78,"-")</f>
        <v>0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7" t="s">
        <v>223</v>
      </c>
      <c r="C79" s="347"/>
      <c r="D79" s="347" t="s">
        <v>224</v>
      </c>
      <c r="E79" s="347" t="s">
        <v>225</v>
      </c>
      <c r="F79" s="347" t="s">
        <v>67</v>
      </c>
      <c r="G79" s="88"/>
      <c r="H79" s="88" t="s">
        <v>219</v>
      </c>
      <c r="I79" s="88" t="s">
        <v>226</v>
      </c>
      <c r="J79" s="330"/>
      <c r="K79" s="79">
        <v>0</v>
      </c>
      <c r="L79" s="79">
        <v>0</v>
      </c>
      <c r="M79" s="79">
        <v>0</v>
      </c>
      <c r="N79" s="89">
        <v>0</v>
      </c>
      <c r="O79" s="90">
        <v>0</v>
      </c>
      <c r="P79" s="91">
        <f>N79+O79</f>
        <v>0</v>
      </c>
      <c r="Q79" s="80" t="str">
        <f>IFERROR(P79/M79,"-")</f>
        <v>-</v>
      </c>
      <c r="R79" s="79">
        <v>0</v>
      </c>
      <c r="S79" s="79">
        <v>0</v>
      </c>
      <c r="T79" s="80" t="str">
        <f>IFERROR(R79/(P79),"-")</f>
        <v>-</v>
      </c>
      <c r="U79" s="336"/>
      <c r="V79" s="82">
        <v>0</v>
      </c>
      <c r="W79" s="80" t="str">
        <f>IF(P79=0,"-",V79/P79)</f>
        <v>-</v>
      </c>
      <c r="X79" s="335">
        <v>0</v>
      </c>
      <c r="Y79" s="336" t="str">
        <f>IFERROR(X79/P79,"-")</f>
        <v>-</v>
      </c>
      <c r="Z79" s="336" t="str">
        <f>IFERROR(X79/V79,"-")</f>
        <v>-</v>
      </c>
      <c r="AA79" s="330"/>
      <c r="AB79" s="83"/>
      <c r="AC79" s="77"/>
      <c r="AD79" s="92"/>
      <c r="AE79" s="93" t="str">
        <f>IF(P79=0,"",IF(AD79=0,"",(AD79/P79)))</f>
        <v/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 t="str">
        <f>IF(P79=0,"",IF(AM79=0,"",(AM79/P79)))</f>
        <v/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 t="str">
        <f>IF(P79=0,"",IF(AV79=0,"",(AV79/P79)))</f>
        <v/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 t="str">
        <f>IF(P79=0,"",IF(BE79=0,"",(BE79/P79)))</f>
        <v/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 t="str">
        <f>IF(P79=0,"",IF(BN79=0,"",(BN79/P79)))</f>
        <v/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 t="str">
        <f>IF(P79=0,"",IF(BW79=0,"",(BW79/P79)))</f>
        <v/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 t="str">
        <f>IF(P79=0,"",IF(CF79=0,"",(CF79/P79)))</f>
        <v/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227</v>
      </c>
      <c r="C80" s="347"/>
      <c r="D80" s="347" t="s">
        <v>113</v>
      </c>
      <c r="E80" s="347" t="s">
        <v>113</v>
      </c>
      <c r="F80" s="347" t="s">
        <v>72</v>
      </c>
      <c r="G80" s="88"/>
      <c r="H80" s="88"/>
      <c r="I80" s="88"/>
      <c r="J80" s="330"/>
      <c r="K80" s="79">
        <v>5</v>
      </c>
      <c r="L80" s="79">
        <v>4</v>
      </c>
      <c r="M80" s="79">
        <v>4</v>
      </c>
      <c r="N80" s="89">
        <v>1</v>
      </c>
      <c r="O80" s="90">
        <v>0</v>
      </c>
      <c r="P80" s="91">
        <f>N80+O80</f>
        <v>1</v>
      </c>
      <c r="Q80" s="80">
        <f>IFERROR(P80/M80,"-")</f>
        <v>0.25</v>
      </c>
      <c r="R80" s="79">
        <v>0</v>
      </c>
      <c r="S80" s="79">
        <v>0</v>
      </c>
      <c r="T80" s="80">
        <f>IFERROR(R80/(P80),"-")</f>
        <v>0</v>
      </c>
      <c r="U80" s="336"/>
      <c r="V80" s="82">
        <v>0</v>
      </c>
      <c r="W80" s="80">
        <f>IF(P80=0,"-",V80/P80)</f>
        <v>0</v>
      </c>
      <c r="X80" s="335">
        <v>0</v>
      </c>
      <c r="Y80" s="336">
        <f>IFERROR(X80/P80,"-")</f>
        <v>0</v>
      </c>
      <c r="Z80" s="336" t="str">
        <f>IFERROR(X80/V80,"-")</f>
        <v>-</v>
      </c>
      <c r="AA80" s="33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>
        <f>IF(P80=0,"",IF(BN80=0,"",(BN80/P80)))</f>
        <v>0</v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>
        <v>1</v>
      </c>
      <c r="BX80" s="125">
        <f>IF(P80=0,"",IF(BW80=0,"",(BW80/P80)))</f>
        <v>1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347" t="s">
        <v>228</v>
      </c>
      <c r="C81" s="347"/>
      <c r="D81" s="347" t="s">
        <v>229</v>
      </c>
      <c r="E81" s="347" t="s">
        <v>230</v>
      </c>
      <c r="F81" s="347" t="s">
        <v>67</v>
      </c>
      <c r="G81" s="88" t="s">
        <v>198</v>
      </c>
      <c r="H81" s="88" t="s">
        <v>231</v>
      </c>
      <c r="I81" s="88" t="s">
        <v>232</v>
      </c>
      <c r="J81" s="330"/>
      <c r="K81" s="79">
        <v>0</v>
      </c>
      <c r="L81" s="79">
        <v>0</v>
      </c>
      <c r="M81" s="79">
        <v>0</v>
      </c>
      <c r="N81" s="89">
        <v>1</v>
      </c>
      <c r="O81" s="90">
        <v>0</v>
      </c>
      <c r="P81" s="91">
        <f>N81+O81</f>
        <v>1</v>
      </c>
      <c r="Q81" s="80" t="str">
        <f>IFERROR(P81/M81,"-")</f>
        <v>-</v>
      </c>
      <c r="R81" s="79">
        <v>0</v>
      </c>
      <c r="S81" s="79">
        <v>1</v>
      </c>
      <c r="T81" s="80">
        <f>IFERROR(R81/(P81),"-")</f>
        <v>0</v>
      </c>
      <c r="U81" s="336"/>
      <c r="V81" s="82">
        <v>0</v>
      </c>
      <c r="W81" s="80">
        <f>IF(P81=0,"-",V81/P81)</f>
        <v>0</v>
      </c>
      <c r="X81" s="335">
        <v>0</v>
      </c>
      <c r="Y81" s="336">
        <f>IFERROR(X81/P81,"-")</f>
        <v>0</v>
      </c>
      <c r="Z81" s="336" t="str">
        <f>IFERROR(X81/V81,"-")</f>
        <v>-</v>
      </c>
      <c r="AA81" s="330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>
        <f>IF(P81=0,"",IF(BE81=0,"",(BE81/P81)))</f>
        <v>0</v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>
        <v>1</v>
      </c>
      <c r="BO81" s="118">
        <f>IF(P81=0,"",IF(BN81=0,"",(BN81/P81)))</f>
        <v>1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347" t="s">
        <v>233</v>
      </c>
      <c r="C82" s="347"/>
      <c r="D82" s="347" t="s">
        <v>229</v>
      </c>
      <c r="E82" s="347" t="s">
        <v>230</v>
      </c>
      <c r="F82" s="347" t="s">
        <v>72</v>
      </c>
      <c r="G82" s="88"/>
      <c r="H82" s="88"/>
      <c r="I82" s="88"/>
      <c r="J82" s="330"/>
      <c r="K82" s="79">
        <v>4</v>
      </c>
      <c r="L82" s="79">
        <v>4</v>
      </c>
      <c r="M82" s="79">
        <v>2</v>
      </c>
      <c r="N82" s="89">
        <v>2</v>
      </c>
      <c r="O82" s="90">
        <v>0</v>
      </c>
      <c r="P82" s="91">
        <f>N82+O82</f>
        <v>2</v>
      </c>
      <c r="Q82" s="80">
        <f>IFERROR(P82/M82,"-")</f>
        <v>1</v>
      </c>
      <c r="R82" s="79">
        <v>1</v>
      </c>
      <c r="S82" s="79">
        <v>1</v>
      </c>
      <c r="T82" s="80">
        <f>IFERROR(R82/(P82),"-")</f>
        <v>0.5</v>
      </c>
      <c r="U82" s="336"/>
      <c r="V82" s="82">
        <v>1</v>
      </c>
      <c r="W82" s="80">
        <f>IF(P82=0,"-",V82/P82)</f>
        <v>0.5</v>
      </c>
      <c r="X82" s="335">
        <v>54800</v>
      </c>
      <c r="Y82" s="336">
        <f>IFERROR(X82/P82,"-")</f>
        <v>27400</v>
      </c>
      <c r="Z82" s="336">
        <f>IFERROR(X82/V82,"-")</f>
        <v>54800</v>
      </c>
      <c r="AA82" s="33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>
        <v>1</v>
      </c>
      <c r="BF82" s="111">
        <f>IF(P82=0,"",IF(BE82=0,"",(BE82/P82)))</f>
        <v>0.5</v>
      </c>
      <c r="BG82" s="110">
        <v>1</v>
      </c>
      <c r="BH82" s="112">
        <f>IFERROR(BG82/BE82,"-")</f>
        <v>1</v>
      </c>
      <c r="BI82" s="113">
        <v>54800</v>
      </c>
      <c r="BJ82" s="114">
        <f>IFERROR(BI82/BE82,"-")</f>
        <v>54800</v>
      </c>
      <c r="BK82" s="115"/>
      <c r="BL82" s="115"/>
      <c r="BM82" s="115">
        <v>1</v>
      </c>
      <c r="BN82" s="117"/>
      <c r="BO82" s="118">
        <f>IF(P82=0,"",IF(BN82=0,"",(BN82/P82)))</f>
        <v>0</v>
      </c>
      <c r="BP82" s="119"/>
      <c r="BQ82" s="120" t="str">
        <f>IFERROR(BP82/BN82,"-")</f>
        <v>-</v>
      </c>
      <c r="BR82" s="121"/>
      <c r="BS82" s="122" t="str">
        <f>IFERROR(BR82/BN82,"-")</f>
        <v>-</v>
      </c>
      <c r="BT82" s="123"/>
      <c r="BU82" s="123"/>
      <c r="BV82" s="123"/>
      <c r="BW82" s="124">
        <v>1</v>
      </c>
      <c r="BX82" s="125">
        <f>IF(P82=0,"",IF(BW82=0,"",(BW82/P82)))</f>
        <v>0.5</v>
      </c>
      <c r="BY82" s="126"/>
      <c r="BZ82" s="127">
        <f>IFERROR(BY82/BW82,"-")</f>
        <v>0</v>
      </c>
      <c r="CA82" s="128"/>
      <c r="CB82" s="129">
        <f>IFERROR(CA82/BW82,"-")</f>
        <v>0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1</v>
      </c>
      <c r="CP82" s="139">
        <v>54800</v>
      </c>
      <c r="CQ82" s="139">
        <v>54800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347" t="s">
        <v>234</v>
      </c>
      <c r="C83" s="347"/>
      <c r="D83" s="347" t="s">
        <v>235</v>
      </c>
      <c r="E83" s="347" t="s">
        <v>236</v>
      </c>
      <c r="F83" s="347" t="s">
        <v>67</v>
      </c>
      <c r="G83" s="88" t="s">
        <v>205</v>
      </c>
      <c r="H83" s="88" t="s">
        <v>219</v>
      </c>
      <c r="I83" s="88" t="s">
        <v>220</v>
      </c>
      <c r="J83" s="330"/>
      <c r="K83" s="79">
        <v>0</v>
      </c>
      <c r="L83" s="79">
        <v>0</v>
      </c>
      <c r="M83" s="79">
        <v>0</v>
      </c>
      <c r="N83" s="89">
        <v>4</v>
      </c>
      <c r="O83" s="90">
        <v>0</v>
      </c>
      <c r="P83" s="91">
        <f>N83+O83</f>
        <v>4</v>
      </c>
      <c r="Q83" s="80" t="str">
        <f>IFERROR(P83/M83,"-")</f>
        <v>-</v>
      </c>
      <c r="R83" s="79">
        <v>0</v>
      </c>
      <c r="S83" s="79">
        <v>1</v>
      </c>
      <c r="T83" s="80">
        <f>IFERROR(R83/(P83),"-")</f>
        <v>0</v>
      </c>
      <c r="U83" s="336"/>
      <c r="V83" s="82">
        <v>0</v>
      </c>
      <c r="W83" s="80">
        <f>IF(P83=0,"-",V83/P83)</f>
        <v>0</v>
      </c>
      <c r="X83" s="335">
        <v>0</v>
      </c>
      <c r="Y83" s="336">
        <f>IFERROR(X83/P83,"-")</f>
        <v>0</v>
      </c>
      <c r="Z83" s="336" t="str">
        <f>IFERROR(X83/V83,"-")</f>
        <v>-</v>
      </c>
      <c r="AA83" s="33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>
        <v>2</v>
      </c>
      <c r="BF83" s="111">
        <f>IF(P83=0,"",IF(BE83=0,"",(BE83/P83)))</f>
        <v>0.5</v>
      </c>
      <c r="BG83" s="110"/>
      <c r="BH83" s="112">
        <f>IFERROR(BG83/BE83,"-")</f>
        <v>0</v>
      </c>
      <c r="BI83" s="113"/>
      <c r="BJ83" s="114">
        <f>IFERROR(BI83/BE83,"-")</f>
        <v>0</v>
      </c>
      <c r="BK83" s="115"/>
      <c r="BL83" s="115"/>
      <c r="BM83" s="115"/>
      <c r="BN83" s="117">
        <v>2</v>
      </c>
      <c r="BO83" s="118">
        <f>IF(P83=0,"",IF(BN83=0,"",(BN83/P83)))</f>
        <v>0.5</v>
      </c>
      <c r="BP83" s="119"/>
      <c r="BQ83" s="120">
        <f>IFERROR(BP83/BN83,"-")</f>
        <v>0</v>
      </c>
      <c r="BR83" s="121"/>
      <c r="BS83" s="122">
        <f>IFERROR(BR83/BN83,"-")</f>
        <v>0</v>
      </c>
      <c r="BT83" s="123"/>
      <c r="BU83" s="123"/>
      <c r="BV83" s="123"/>
      <c r="BW83" s="124"/>
      <c r="BX83" s="125">
        <f>IF(P83=0,"",IF(BW83=0,"",(BW83/P83)))</f>
        <v>0</v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347" t="s">
        <v>237</v>
      </c>
      <c r="C84" s="347"/>
      <c r="D84" s="347" t="s">
        <v>235</v>
      </c>
      <c r="E84" s="347" t="s">
        <v>236</v>
      </c>
      <c r="F84" s="347" t="s">
        <v>67</v>
      </c>
      <c r="G84" s="88"/>
      <c r="H84" s="88" t="s">
        <v>219</v>
      </c>
      <c r="I84" s="88" t="s">
        <v>222</v>
      </c>
      <c r="J84" s="330"/>
      <c r="K84" s="79">
        <v>0</v>
      </c>
      <c r="L84" s="79">
        <v>0</v>
      </c>
      <c r="M84" s="79">
        <v>0</v>
      </c>
      <c r="N84" s="89">
        <v>0</v>
      </c>
      <c r="O84" s="90">
        <v>0</v>
      </c>
      <c r="P84" s="91">
        <f>N84+O84</f>
        <v>0</v>
      </c>
      <c r="Q84" s="80" t="str">
        <f>IFERROR(P84/M84,"-")</f>
        <v>-</v>
      </c>
      <c r="R84" s="79">
        <v>0</v>
      </c>
      <c r="S84" s="79">
        <v>0</v>
      </c>
      <c r="T84" s="80" t="str">
        <f>IFERROR(R84/(P84),"-")</f>
        <v>-</v>
      </c>
      <c r="U84" s="336"/>
      <c r="V84" s="82">
        <v>0</v>
      </c>
      <c r="W84" s="80" t="str">
        <f>IF(P84=0,"-",V84/P84)</f>
        <v>-</v>
      </c>
      <c r="X84" s="335">
        <v>0</v>
      </c>
      <c r="Y84" s="336" t="str">
        <f>IFERROR(X84/P84,"-")</f>
        <v>-</v>
      </c>
      <c r="Z84" s="336" t="str">
        <f>IFERROR(X84/V84,"-")</f>
        <v>-</v>
      </c>
      <c r="AA84" s="330"/>
      <c r="AB84" s="83"/>
      <c r="AC84" s="77"/>
      <c r="AD84" s="92"/>
      <c r="AE84" s="93" t="str">
        <f>IF(P84=0,"",IF(AD84=0,"",(AD84/P84)))</f>
        <v/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 t="str">
        <f>IF(P84=0,"",IF(AM84=0,"",(AM84/P84)))</f>
        <v/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 t="str">
        <f>IF(P84=0,"",IF(AV84=0,"",(AV84/P84)))</f>
        <v/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 t="str">
        <f>IF(P84=0,"",IF(BE84=0,"",(BE84/P84)))</f>
        <v/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/>
      <c r="BO84" s="118" t="str">
        <f>IF(P84=0,"",IF(BN84=0,"",(BN84/P84)))</f>
        <v/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/>
      <c r="BX84" s="125" t="str">
        <f>IF(P84=0,"",IF(BW84=0,"",(BW84/P84)))</f>
        <v/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 t="str">
        <f>IF(P84=0,"",IF(CF84=0,"",(CF84/P84)))</f>
        <v/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347" t="s">
        <v>238</v>
      </c>
      <c r="C85" s="347"/>
      <c r="D85" s="347" t="s">
        <v>217</v>
      </c>
      <c r="E85" s="347" t="s">
        <v>218</v>
      </c>
      <c r="F85" s="347" t="s">
        <v>67</v>
      </c>
      <c r="G85" s="88"/>
      <c r="H85" s="88" t="s">
        <v>219</v>
      </c>
      <c r="I85" s="348">
        <v>43947</v>
      </c>
      <c r="J85" s="330"/>
      <c r="K85" s="79">
        <v>0</v>
      </c>
      <c r="L85" s="79">
        <v>0</v>
      </c>
      <c r="M85" s="79">
        <v>0</v>
      </c>
      <c r="N85" s="89">
        <v>12</v>
      </c>
      <c r="O85" s="90">
        <v>0</v>
      </c>
      <c r="P85" s="91">
        <f>N85+O85</f>
        <v>12</v>
      </c>
      <c r="Q85" s="80" t="str">
        <f>IFERROR(P85/M85,"-")</f>
        <v>-</v>
      </c>
      <c r="R85" s="79">
        <v>0</v>
      </c>
      <c r="S85" s="79">
        <v>1</v>
      </c>
      <c r="T85" s="80">
        <f>IFERROR(R85/(P85),"-")</f>
        <v>0</v>
      </c>
      <c r="U85" s="336"/>
      <c r="V85" s="82">
        <v>1</v>
      </c>
      <c r="W85" s="80">
        <f>IF(P85=0,"-",V85/P85)</f>
        <v>0.083333333333333</v>
      </c>
      <c r="X85" s="335">
        <v>10000</v>
      </c>
      <c r="Y85" s="336">
        <f>IFERROR(X85/P85,"-")</f>
        <v>833.33333333333</v>
      </c>
      <c r="Z85" s="336">
        <f>IFERROR(X85/V85,"-")</f>
        <v>10000</v>
      </c>
      <c r="AA85" s="33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>
        <v>1</v>
      </c>
      <c r="AW85" s="105">
        <f>IF(P85=0,"",IF(AV85=0,"",(AV85/P85)))</f>
        <v>0.083333333333333</v>
      </c>
      <c r="AX85" s="104"/>
      <c r="AY85" s="106">
        <f>IFERROR(AX85/AV85,"-")</f>
        <v>0</v>
      </c>
      <c r="AZ85" s="107"/>
      <c r="BA85" s="108">
        <f>IFERROR(AZ85/AV85,"-")</f>
        <v>0</v>
      </c>
      <c r="BB85" s="109"/>
      <c r="BC85" s="109"/>
      <c r="BD85" s="109"/>
      <c r="BE85" s="110">
        <v>3</v>
      </c>
      <c r="BF85" s="111">
        <f>IF(P85=0,"",IF(BE85=0,"",(BE85/P85)))</f>
        <v>0.25</v>
      </c>
      <c r="BG85" s="110"/>
      <c r="BH85" s="112">
        <f>IFERROR(BG85/BE85,"-")</f>
        <v>0</v>
      </c>
      <c r="BI85" s="113"/>
      <c r="BJ85" s="114">
        <f>IFERROR(BI85/BE85,"-")</f>
        <v>0</v>
      </c>
      <c r="BK85" s="115"/>
      <c r="BL85" s="115"/>
      <c r="BM85" s="115"/>
      <c r="BN85" s="117">
        <v>5</v>
      </c>
      <c r="BO85" s="118">
        <f>IF(P85=0,"",IF(BN85=0,"",(BN85/P85)))</f>
        <v>0.41666666666667</v>
      </c>
      <c r="BP85" s="119">
        <v>1</v>
      </c>
      <c r="BQ85" s="120">
        <f>IFERROR(BP85/BN85,"-")</f>
        <v>0.2</v>
      </c>
      <c r="BR85" s="121">
        <v>10000</v>
      </c>
      <c r="BS85" s="122">
        <f>IFERROR(BR85/BN85,"-")</f>
        <v>2000</v>
      </c>
      <c r="BT85" s="123"/>
      <c r="BU85" s="123"/>
      <c r="BV85" s="123">
        <v>1</v>
      </c>
      <c r="BW85" s="124">
        <v>3</v>
      </c>
      <c r="BX85" s="125">
        <f>IF(P85=0,"",IF(BW85=0,"",(BW85/P85)))</f>
        <v>0.25</v>
      </c>
      <c r="BY85" s="126"/>
      <c r="BZ85" s="127">
        <f>IFERROR(BY85/BW85,"-")</f>
        <v>0</v>
      </c>
      <c r="CA85" s="128"/>
      <c r="CB85" s="129">
        <f>IFERROR(CA85/BW85,"-")</f>
        <v>0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1</v>
      </c>
      <c r="CP85" s="139">
        <v>10000</v>
      </c>
      <c r="CQ85" s="139">
        <v>10000</v>
      </c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347" t="s">
        <v>239</v>
      </c>
      <c r="C86" s="347"/>
      <c r="D86" s="347" t="s">
        <v>113</v>
      </c>
      <c r="E86" s="347" t="s">
        <v>113</v>
      </c>
      <c r="F86" s="347" t="s">
        <v>72</v>
      </c>
      <c r="G86" s="88"/>
      <c r="H86" s="88"/>
      <c r="I86" s="88"/>
      <c r="J86" s="330"/>
      <c r="K86" s="79">
        <v>3</v>
      </c>
      <c r="L86" s="79">
        <v>3</v>
      </c>
      <c r="M86" s="79">
        <v>2</v>
      </c>
      <c r="N86" s="89">
        <v>0</v>
      </c>
      <c r="O86" s="90">
        <v>0</v>
      </c>
      <c r="P86" s="91">
        <f>N86+O86</f>
        <v>0</v>
      </c>
      <c r="Q86" s="80">
        <f>IFERROR(P86/M86,"-")</f>
        <v>0</v>
      </c>
      <c r="R86" s="79">
        <v>0</v>
      </c>
      <c r="S86" s="79">
        <v>0</v>
      </c>
      <c r="T86" s="80" t="str">
        <f>IFERROR(R86/(P86),"-")</f>
        <v>-</v>
      </c>
      <c r="U86" s="336"/>
      <c r="V86" s="82">
        <v>0</v>
      </c>
      <c r="W86" s="80" t="str">
        <f>IF(P86=0,"-",V86/P86)</f>
        <v>-</v>
      </c>
      <c r="X86" s="335">
        <v>0</v>
      </c>
      <c r="Y86" s="336" t="str">
        <f>IFERROR(X86/P86,"-")</f>
        <v>-</v>
      </c>
      <c r="Z86" s="336" t="str">
        <f>IFERROR(X86/V86,"-")</f>
        <v>-</v>
      </c>
      <c r="AA86" s="330"/>
      <c r="AB86" s="83"/>
      <c r="AC86" s="77"/>
      <c r="AD86" s="92"/>
      <c r="AE86" s="93" t="str">
        <f>IF(P86=0,"",IF(AD86=0,"",(AD86/P86)))</f>
        <v/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 t="str">
        <f>IF(P86=0,"",IF(AM86=0,"",(AM86/P86)))</f>
        <v/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 t="str">
        <f>IF(P86=0,"",IF(AV86=0,"",(AV86/P86)))</f>
        <v/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 t="str">
        <f>IF(P86=0,"",IF(BE86=0,"",(BE86/P86)))</f>
        <v/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/>
      <c r="BO86" s="118" t="str">
        <f>IF(P86=0,"",IF(BN86=0,"",(BN86/P86)))</f>
        <v/>
      </c>
      <c r="BP86" s="119"/>
      <c r="BQ86" s="120" t="str">
        <f>IFERROR(BP86/BN86,"-")</f>
        <v>-</v>
      </c>
      <c r="BR86" s="121"/>
      <c r="BS86" s="122" t="str">
        <f>IFERROR(BR86/BN86,"-")</f>
        <v>-</v>
      </c>
      <c r="BT86" s="123"/>
      <c r="BU86" s="123"/>
      <c r="BV86" s="123"/>
      <c r="BW86" s="124"/>
      <c r="BX86" s="125" t="str">
        <f>IF(P86=0,"",IF(BW86=0,"",(BW86/P86)))</f>
        <v/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 t="str">
        <f>IF(P86=0,"",IF(CF86=0,"",(CF86/P86)))</f>
        <v/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347" t="s">
        <v>240</v>
      </c>
      <c r="C87" s="347"/>
      <c r="D87" s="347" t="s">
        <v>224</v>
      </c>
      <c r="E87" s="347" t="s">
        <v>225</v>
      </c>
      <c r="F87" s="347" t="s">
        <v>67</v>
      </c>
      <c r="G87" s="88" t="s">
        <v>209</v>
      </c>
      <c r="H87" s="88" t="s">
        <v>219</v>
      </c>
      <c r="I87" s="88" t="s">
        <v>220</v>
      </c>
      <c r="J87" s="330"/>
      <c r="K87" s="79">
        <v>0</v>
      </c>
      <c r="L87" s="79">
        <v>0</v>
      </c>
      <c r="M87" s="79">
        <v>0</v>
      </c>
      <c r="N87" s="89">
        <v>2</v>
      </c>
      <c r="O87" s="90">
        <v>0</v>
      </c>
      <c r="P87" s="91">
        <f>N87+O87</f>
        <v>2</v>
      </c>
      <c r="Q87" s="80" t="str">
        <f>IFERROR(P87/M87,"-")</f>
        <v>-</v>
      </c>
      <c r="R87" s="79">
        <v>0</v>
      </c>
      <c r="S87" s="79">
        <v>0</v>
      </c>
      <c r="T87" s="80">
        <f>IFERROR(R87/(P87),"-")</f>
        <v>0</v>
      </c>
      <c r="U87" s="336"/>
      <c r="V87" s="82">
        <v>0</v>
      </c>
      <c r="W87" s="80">
        <f>IF(P87=0,"-",V87/P87)</f>
        <v>0</v>
      </c>
      <c r="X87" s="335">
        <v>0</v>
      </c>
      <c r="Y87" s="336">
        <f>IFERROR(X87/P87,"-")</f>
        <v>0</v>
      </c>
      <c r="Z87" s="336" t="str">
        <f>IFERROR(X87/V87,"-")</f>
        <v>-</v>
      </c>
      <c r="AA87" s="330"/>
      <c r="AB87" s="83"/>
      <c r="AC87" s="77"/>
      <c r="AD87" s="92"/>
      <c r="AE87" s="93">
        <f>IF(P87=0,"",IF(AD87=0,"",(AD87/P87)))</f>
        <v>0</v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>
        <f>IF(P87=0,"",IF(AM87=0,"",(AM87/P87)))</f>
        <v>0</v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>
        <f>IF(P87=0,"",IF(AV87=0,"",(AV87/P87)))</f>
        <v>0</v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>
        <f>IF(P87=0,"",IF(BE87=0,"",(BE87/P87)))</f>
        <v>0</v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>
        <v>1</v>
      </c>
      <c r="BO87" s="118">
        <f>IF(P87=0,"",IF(BN87=0,"",(BN87/P87)))</f>
        <v>0.5</v>
      </c>
      <c r="BP87" s="119"/>
      <c r="BQ87" s="120">
        <f>IFERROR(BP87/BN87,"-")</f>
        <v>0</v>
      </c>
      <c r="BR87" s="121"/>
      <c r="BS87" s="122">
        <f>IFERROR(BR87/BN87,"-")</f>
        <v>0</v>
      </c>
      <c r="BT87" s="123"/>
      <c r="BU87" s="123"/>
      <c r="BV87" s="123"/>
      <c r="BW87" s="124">
        <v>1</v>
      </c>
      <c r="BX87" s="125">
        <f>IF(P87=0,"",IF(BW87=0,"",(BW87/P87)))</f>
        <v>0.5</v>
      </c>
      <c r="BY87" s="126"/>
      <c r="BZ87" s="127">
        <f>IFERROR(BY87/BW87,"-")</f>
        <v>0</v>
      </c>
      <c r="CA87" s="128"/>
      <c r="CB87" s="129">
        <f>IFERROR(CA87/BW87,"-")</f>
        <v>0</v>
      </c>
      <c r="CC87" s="130"/>
      <c r="CD87" s="130"/>
      <c r="CE87" s="130"/>
      <c r="CF87" s="131"/>
      <c r="CG87" s="132">
        <f>IF(P87=0,"",IF(CF87=0,"",(CF87/P87)))</f>
        <v>0</v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/>
      <c r="B88" s="347" t="s">
        <v>241</v>
      </c>
      <c r="C88" s="347"/>
      <c r="D88" s="347" t="s">
        <v>224</v>
      </c>
      <c r="E88" s="347" t="s">
        <v>225</v>
      </c>
      <c r="F88" s="347" t="s">
        <v>67</v>
      </c>
      <c r="G88" s="88"/>
      <c r="H88" s="88" t="s">
        <v>219</v>
      </c>
      <c r="I88" s="88" t="s">
        <v>222</v>
      </c>
      <c r="J88" s="330"/>
      <c r="K88" s="79">
        <v>0</v>
      </c>
      <c r="L88" s="79">
        <v>0</v>
      </c>
      <c r="M88" s="79">
        <v>0</v>
      </c>
      <c r="N88" s="89">
        <v>3</v>
      </c>
      <c r="O88" s="90">
        <v>0</v>
      </c>
      <c r="P88" s="91">
        <f>N88+O88</f>
        <v>3</v>
      </c>
      <c r="Q88" s="80" t="str">
        <f>IFERROR(P88/M88,"-")</f>
        <v>-</v>
      </c>
      <c r="R88" s="79">
        <v>0</v>
      </c>
      <c r="S88" s="79">
        <v>0</v>
      </c>
      <c r="T88" s="80">
        <f>IFERROR(R88/(P88),"-")</f>
        <v>0</v>
      </c>
      <c r="U88" s="336"/>
      <c r="V88" s="82">
        <v>0</v>
      </c>
      <c r="W88" s="80">
        <f>IF(P88=0,"-",V88/P88)</f>
        <v>0</v>
      </c>
      <c r="X88" s="335">
        <v>0</v>
      </c>
      <c r="Y88" s="336">
        <f>IFERROR(X88/P88,"-")</f>
        <v>0</v>
      </c>
      <c r="Z88" s="336" t="str">
        <f>IFERROR(X88/V88,"-")</f>
        <v>-</v>
      </c>
      <c r="AA88" s="330"/>
      <c r="AB88" s="83"/>
      <c r="AC88" s="77"/>
      <c r="AD88" s="92"/>
      <c r="AE88" s="93">
        <f>IF(P88=0,"",IF(AD88=0,"",(AD88/P88)))</f>
        <v>0</v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>
        <f>IF(P88=0,"",IF(AV88=0,"",(AV88/P88)))</f>
        <v>0</v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>
        <v>2</v>
      </c>
      <c r="BF88" s="111">
        <f>IF(P88=0,"",IF(BE88=0,"",(BE88/P88)))</f>
        <v>0.66666666666667</v>
      </c>
      <c r="BG88" s="110"/>
      <c r="BH88" s="112">
        <f>IFERROR(BG88/BE88,"-")</f>
        <v>0</v>
      </c>
      <c r="BI88" s="113"/>
      <c r="BJ88" s="114">
        <f>IFERROR(BI88/BE88,"-")</f>
        <v>0</v>
      </c>
      <c r="BK88" s="115"/>
      <c r="BL88" s="115"/>
      <c r="BM88" s="115"/>
      <c r="BN88" s="117">
        <v>1</v>
      </c>
      <c r="BO88" s="118">
        <f>IF(P88=0,"",IF(BN88=0,"",(BN88/P88)))</f>
        <v>0.33333333333333</v>
      </c>
      <c r="BP88" s="119"/>
      <c r="BQ88" s="120">
        <f>IFERROR(BP88/BN88,"-")</f>
        <v>0</v>
      </c>
      <c r="BR88" s="121"/>
      <c r="BS88" s="122">
        <f>IFERROR(BR88/BN88,"-")</f>
        <v>0</v>
      </c>
      <c r="BT88" s="123"/>
      <c r="BU88" s="123"/>
      <c r="BV88" s="123"/>
      <c r="BW88" s="124"/>
      <c r="BX88" s="125">
        <f>IF(P88=0,"",IF(BW88=0,"",(BW88/P88)))</f>
        <v>0</v>
      </c>
      <c r="BY88" s="126"/>
      <c r="BZ88" s="127" t="str">
        <f>IFERROR(BY88/BW88,"-")</f>
        <v>-</v>
      </c>
      <c r="CA88" s="128"/>
      <c r="CB88" s="129" t="str">
        <f>IFERROR(CA88/BW88,"-")</f>
        <v>-</v>
      </c>
      <c r="CC88" s="130"/>
      <c r="CD88" s="130"/>
      <c r="CE88" s="130"/>
      <c r="CF88" s="131"/>
      <c r="CG88" s="132">
        <f>IF(P88=0,"",IF(CF88=0,"",(CF88/P88)))</f>
        <v>0</v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0</v>
      </c>
      <c r="CP88" s="139">
        <v>0</v>
      </c>
      <c r="CQ88" s="139"/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347" t="s">
        <v>242</v>
      </c>
      <c r="C89" s="347"/>
      <c r="D89" s="347" t="s">
        <v>235</v>
      </c>
      <c r="E89" s="347" t="s">
        <v>236</v>
      </c>
      <c r="F89" s="347" t="s">
        <v>67</v>
      </c>
      <c r="G89" s="88"/>
      <c r="H89" s="88" t="s">
        <v>219</v>
      </c>
      <c r="I89" s="348">
        <v>43947</v>
      </c>
      <c r="J89" s="330"/>
      <c r="K89" s="79">
        <v>0</v>
      </c>
      <c r="L89" s="79">
        <v>0</v>
      </c>
      <c r="M89" s="79">
        <v>0</v>
      </c>
      <c r="N89" s="89">
        <v>3</v>
      </c>
      <c r="O89" s="90">
        <v>0</v>
      </c>
      <c r="P89" s="91">
        <f>N89+O89</f>
        <v>3</v>
      </c>
      <c r="Q89" s="80" t="str">
        <f>IFERROR(P89/M89,"-")</f>
        <v>-</v>
      </c>
      <c r="R89" s="79">
        <v>0</v>
      </c>
      <c r="S89" s="79">
        <v>0</v>
      </c>
      <c r="T89" s="80">
        <f>IFERROR(R89/(P89),"-")</f>
        <v>0</v>
      </c>
      <c r="U89" s="336"/>
      <c r="V89" s="82">
        <v>1</v>
      </c>
      <c r="W89" s="80">
        <f>IF(P89=0,"-",V89/P89)</f>
        <v>0.33333333333333</v>
      </c>
      <c r="X89" s="335">
        <v>10000</v>
      </c>
      <c r="Y89" s="336">
        <f>IFERROR(X89/P89,"-")</f>
        <v>3333.3333333333</v>
      </c>
      <c r="Z89" s="336">
        <f>IFERROR(X89/V89,"-")</f>
        <v>10000</v>
      </c>
      <c r="AA89" s="330"/>
      <c r="AB89" s="83"/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>
        <f>IF(P89=0,"",IF(AM89=0,"",(AM89/P89)))</f>
        <v>0</v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>
        <v>1</v>
      </c>
      <c r="AW89" s="105">
        <f>IF(P89=0,"",IF(AV89=0,"",(AV89/P89)))</f>
        <v>0.33333333333333</v>
      </c>
      <c r="AX89" s="104"/>
      <c r="AY89" s="106">
        <f>IFERROR(AX89/AV89,"-")</f>
        <v>0</v>
      </c>
      <c r="AZ89" s="107"/>
      <c r="BA89" s="108">
        <f>IFERROR(AZ89/AV89,"-")</f>
        <v>0</v>
      </c>
      <c r="BB89" s="109"/>
      <c r="BC89" s="109"/>
      <c r="BD89" s="109"/>
      <c r="BE89" s="110"/>
      <c r="BF89" s="111">
        <f>IF(P89=0,"",IF(BE89=0,"",(BE89/P89)))</f>
        <v>0</v>
      </c>
      <c r="BG89" s="110"/>
      <c r="BH89" s="112" t="str">
        <f>IFERROR(BG89/BE89,"-")</f>
        <v>-</v>
      </c>
      <c r="BI89" s="113"/>
      <c r="BJ89" s="114" t="str">
        <f>IFERROR(BI89/BE89,"-")</f>
        <v>-</v>
      </c>
      <c r="BK89" s="115"/>
      <c r="BL89" s="115"/>
      <c r="BM89" s="115"/>
      <c r="BN89" s="117">
        <v>1</v>
      </c>
      <c r="BO89" s="118">
        <f>IF(P89=0,"",IF(BN89=0,"",(BN89/P89)))</f>
        <v>0.33333333333333</v>
      </c>
      <c r="BP89" s="119"/>
      <c r="BQ89" s="120">
        <f>IFERROR(BP89/BN89,"-")</f>
        <v>0</v>
      </c>
      <c r="BR89" s="121"/>
      <c r="BS89" s="122">
        <f>IFERROR(BR89/BN89,"-")</f>
        <v>0</v>
      </c>
      <c r="BT89" s="123"/>
      <c r="BU89" s="123"/>
      <c r="BV89" s="123"/>
      <c r="BW89" s="124">
        <v>1</v>
      </c>
      <c r="BX89" s="125">
        <f>IF(P89=0,"",IF(BW89=0,"",(BW89/P89)))</f>
        <v>0.33333333333333</v>
      </c>
      <c r="BY89" s="126">
        <v>1</v>
      </c>
      <c r="BZ89" s="127">
        <f>IFERROR(BY89/BW89,"-")</f>
        <v>1</v>
      </c>
      <c r="CA89" s="128">
        <v>10000</v>
      </c>
      <c r="CB89" s="129">
        <f>IFERROR(CA89/BW89,"-")</f>
        <v>10000</v>
      </c>
      <c r="CC89" s="130">
        <v>1</v>
      </c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1</v>
      </c>
      <c r="CP89" s="139">
        <v>10000</v>
      </c>
      <c r="CQ89" s="139">
        <v>10000</v>
      </c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347" t="s">
        <v>243</v>
      </c>
      <c r="C90" s="347"/>
      <c r="D90" s="347" t="s">
        <v>113</v>
      </c>
      <c r="E90" s="347" t="s">
        <v>113</v>
      </c>
      <c r="F90" s="347" t="s">
        <v>72</v>
      </c>
      <c r="G90" s="88"/>
      <c r="H90" s="88"/>
      <c r="I90" s="88"/>
      <c r="J90" s="330"/>
      <c r="K90" s="79">
        <v>21</v>
      </c>
      <c r="L90" s="79">
        <v>12</v>
      </c>
      <c r="M90" s="79">
        <v>15</v>
      </c>
      <c r="N90" s="89">
        <v>2</v>
      </c>
      <c r="O90" s="90">
        <v>0</v>
      </c>
      <c r="P90" s="91">
        <f>N90+O90</f>
        <v>2</v>
      </c>
      <c r="Q90" s="80">
        <f>IFERROR(P90/M90,"-")</f>
        <v>0.13333333333333</v>
      </c>
      <c r="R90" s="79">
        <v>0</v>
      </c>
      <c r="S90" s="79">
        <v>0</v>
      </c>
      <c r="T90" s="80">
        <f>IFERROR(R90/(P90),"-")</f>
        <v>0</v>
      </c>
      <c r="U90" s="336"/>
      <c r="V90" s="82">
        <v>0</v>
      </c>
      <c r="W90" s="80">
        <f>IF(P90=0,"-",V90/P90)</f>
        <v>0</v>
      </c>
      <c r="X90" s="335">
        <v>0</v>
      </c>
      <c r="Y90" s="336">
        <f>IFERROR(X90/P90,"-")</f>
        <v>0</v>
      </c>
      <c r="Z90" s="336" t="str">
        <f>IFERROR(X90/V90,"-")</f>
        <v>-</v>
      </c>
      <c r="AA90" s="330"/>
      <c r="AB90" s="83"/>
      <c r="AC90" s="77"/>
      <c r="AD90" s="92"/>
      <c r="AE90" s="93">
        <f>IF(P90=0,"",IF(AD90=0,"",(AD90/P90)))</f>
        <v>0</v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>
        <f>IF(P90=0,"",IF(AM90=0,"",(AM90/P90)))</f>
        <v>0</v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>
        <v>1</v>
      </c>
      <c r="AW90" s="105">
        <f>IF(P90=0,"",IF(AV90=0,"",(AV90/P90)))</f>
        <v>0.5</v>
      </c>
      <c r="AX90" s="104"/>
      <c r="AY90" s="106">
        <f>IFERROR(AX90/AV90,"-")</f>
        <v>0</v>
      </c>
      <c r="AZ90" s="107"/>
      <c r="BA90" s="108">
        <f>IFERROR(AZ90/AV90,"-")</f>
        <v>0</v>
      </c>
      <c r="BB90" s="109"/>
      <c r="BC90" s="109"/>
      <c r="BD90" s="109"/>
      <c r="BE90" s="110"/>
      <c r="BF90" s="111">
        <f>IF(P90=0,"",IF(BE90=0,"",(BE90/P90)))</f>
        <v>0</v>
      </c>
      <c r="BG90" s="110"/>
      <c r="BH90" s="112" t="str">
        <f>IFERROR(BG90/BE90,"-")</f>
        <v>-</v>
      </c>
      <c r="BI90" s="113"/>
      <c r="BJ90" s="114" t="str">
        <f>IFERROR(BI90/BE90,"-")</f>
        <v>-</v>
      </c>
      <c r="BK90" s="115"/>
      <c r="BL90" s="115"/>
      <c r="BM90" s="115"/>
      <c r="BN90" s="117"/>
      <c r="BO90" s="118">
        <f>IF(P90=0,"",IF(BN90=0,"",(BN90/P90)))</f>
        <v>0</v>
      </c>
      <c r="BP90" s="119"/>
      <c r="BQ90" s="120" t="str">
        <f>IFERROR(BP90/BN90,"-")</f>
        <v>-</v>
      </c>
      <c r="BR90" s="121"/>
      <c r="BS90" s="122" t="str">
        <f>IFERROR(BR90/BN90,"-")</f>
        <v>-</v>
      </c>
      <c r="BT90" s="123"/>
      <c r="BU90" s="123"/>
      <c r="BV90" s="123"/>
      <c r="BW90" s="124">
        <v>1</v>
      </c>
      <c r="BX90" s="125">
        <f>IF(P90=0,"",IF(BW90=0,"",(BW90/P90)))</f>
        <v>0.5</v>
      </c>
      <c r="BY90" s="126"/>
      <c r="BZ90" s="127">
        <f>IFERROR(BY90/BW90,"-")</f>
        <v>0</v>
      </c>
      <c r="CA90" s="128"/>
      <c r="CB90" s="129">
        <f>IFERROR(CA90/BW90,"-")</f>
        <v>0</v>
      </c>
      <c r="CC90" s="130"/>
      <c r="CD90" s="130"/>
      <c r="CE90" s="130"/>
      <c r="CF90" s="131"/>
      <c r="CG90" s="132">
        <f>IF(P90=0,"",IF(CF90=0,"",(CF90/P90)))</f>
        <v>0</v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0</v>
      </c>
      <c r="CP90" s="139">
        <v>0</v>
      </c>
      <c r="CQ90" s="139"/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>
        <f>AB91</f>
        <v>0</v>
      </c>
      <c r="B91" s="347" t="s">
        <v>244</v>
      </c>
      <c r="C91" s="347"/>
      <c r="D91" s="347" t="s">
        <v>245</v>
      </c>
      <c r="E91" s="347" t="s">
        <v>246</v>
      </c>
      <c r="F91" s="347" t="s">
        <v>67</v>
      </c>
      <c r="G91" s="88" t="s">
        <v>117</v>
      </c>
      <c r="H91" s="88" t="s">
        <v>247</v>
      </c>
      <c r="I91" s="349" t="s">
        <v>248</v>
      </c>
      <c r="J91" s="330">
        <v>120000</v>
      </c>
      <c r="K91" s="79">
        <v>0</v>
      </c>
      <c r="L91" s="79">
        <v>0</v>
      </c>
      <c r="M91" s="79">
        <v>0</v>
      </c>
      <c r="N91" s="89">
        <v>3</v>
      </c>
      <c r="O91" s="90">
        <v>0</v>
      </c>
      <c r="P91" s="91">
        <f>N91+O91</f>
        <v>3</v>
      </c>
      <c r="Q91" s="80" t="str">
        <f>IFERROR(P91/M91,"-")</f>
        <v>-</v>
      </c>
      <c r="R91" s="79">
        <v>1</v>
      </c>
      <c r="S91" s="79">
        <v>0</v>
      </c>
      <c r="T91" s="80">
        <f>IFERROR(R91/(P91),"-")</f>
        <v>0.33333333333333</v>
      </c>
      <c r="U91" s="336">
        <f>IFERROR(J91/SUM(N91:O92),"-")</f>
        <v>40000</v>
      </c>
      <c r="V91" s="82">
        <v>0</v>
      </c>
      <c r="W91" s="80">
        <f>IF(P91=0,"-",V91/P91)</f>
        <v>0</v>
      </c>
      <c r="X91" s="335">
        <v>0</v>
      </c>
      <c r="Y91" s="336">
        <f>IFERROR(X91/P91,"-")</f>
        <v>0</v>
      </c>
      <c r="Z91" s="336" t="str">
        <f>IFERROR(X91/V91,"-")</f>
        <v>-</v>
      </c>
      <c r="AA91" s="330">
        <f>SUM(X91:X92)-SUM(J91:J92)</f>
        <v>-120000</v>
      </c>
      <c r="AB91" s="83">
        <f>SUM(X91:X92)/SUM(J91:J92)</f>
        <v>0</v>
      </c>
      <c r="AC91" s="77"/>
      <c r="AD91" s="92"/>
      <c r="AE91" s="93">
        <f>IF(P91=0,"",IF(AD91=0,"",(AD91/P91)))</f>
        <v>0</v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>
        <f>IF(P91=0,"",IF(AM91=0,"",(AM91/P91)))</f>
        <v>0</v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>
        <f>IF(P91=0,"",IF(AV91=0,"",(AV91/P91)))</f>
        <v>0</v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/>
      <c r="BF91" s="111">
        <f>IF(P91=0,"",IF(BE91=0,"",(BE91/P91)))</f>
        <v>0</v>
      </c>
      <c r="BG91" s="110"/>
      <c r="BH91" s="112" t="str">
        <f>IFERROR(BG91/BE91,"-")</f>
        <v>-</v>
      </c>
      <c r="BI91" s="113"/>
      <c r="BJ91" s="114" t="str">
        <f>IFERROR(BI91/BE91,"-")</f>
        <v>-</v>
      </c>
      <c r="BK91" s="115"/>
      <c r="BL91" s="115"/>
      <c r="BM91" s="115"/>
      <c r="BN91" s="117"/>
      <c r="BO91" s="118">
        <f>IF(P91=0,"",IF(BN91=0,"",(BN91/P91)))</f>
        <v>0</v>
      </c>
      <c r="BP91" s="119"/>
      <c r="BQ91" s="120" t="str">
        <f>IFERROR(BP91/BN91,"-")</f>
        <v>-</v>
      </c>
      <c r="BR91" s="121"/>
      <c r="BS91" s="122" t="str">
        <f>IFERROR(BR91/BN91,"-")</f>
        <v>-</v>
      </c>
      <c r="BT91" s="123"/>
      <c r="BU91" s="123"/>
      <c r="BV91" s="123"/>
      <c r="BW91" s="124">
        <v>3</v>
      </c>
      <c r="BX91" s="125">
        <f>IF(P91=0,"",IF(BW91=0,"",(BW91/P91)))</f>
        <v>1</v>
      </c>
      <c r="BY91" s="126"/>
      <c r="BZ91" s="127">
        <f>IFERROR(BY91/BW91,"-")</f>
        <v>0</v>
      </c>
      <c r="CA91" s="128"/>
      <c r="CB91" s="129">
        <f>IFERROR(CA91/BW91,"-")</f>
        <v>0</v>
      </c>
      <c r="CC91" s="130"/>
      <c r="CD91" s="130"/>
      <c r="CE91" s="130"/>
      <c r="CF91" s="131"/>
      <c r="CG91" s="132">
        <f>IF(P91=0,"",IF(CF91=0,"",(CF91/P91)))</f>
        <v>0</v>
      </c>
      <c r="CH91" s="133"/>
      <c r="CI91" s="134" t="str">
        <f>IFERROR(CH91/CF91,"-")</f>
        <v>-</v>
      </c>
      <c r="CJ91" s="135"/>
      <c r="CK91" s="136" t="str">
        <f>IFERROR(CJ91/CF91,"-")</f>
        <v>-</v>
      </c>
      <c r="CL91" s="137"/>
      <c r="CM91" s="137"/>
      <c r="CN91" s="137"/>
      <c r="CO91" s="138">
        <v>0</v>
      </c>
      <c r="CP91" s="139">
        <v>0</v>
      </c>
      <c r="CQ91" s="139"/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/>
      <c r="B92" s="347" t="s">
        <v>249</v>
      </c>
      <c r="C92" s="347"/>
      <c r="D92" s="347" t="s">
        <v>245</v>
      </c>
      <c r="E92" s="347" t="s">
        <v>246</v>
      </c>
      <c r="F92" s="347" t="s">
        <v>72</v>
      </c>
      <c r="G92" s="88"/>
      <c r="H92" s="88"/>
      <c r="I92" s="88"/>
      <c r="J92" s="330"/>
      <c r="K92" s="79">
        <v>13</v>
      </c>
      <c r="L92" s="79">
        <v>10</v>
      </c>
      <c r="M92" s="79">
        <v>6</v>
      </c>
      <c r="N92" s="89">
        <v>0</v>
      </c>
      <c r="O92" s="90">
        <v>0</v>
      </c>
      <c r="P92" s="91">
        <f>N92+O92</f>
        <v>0</v>
      </c>
      <c r="Q92" s="80">
        <f>IFERROR(P92/M92,"-")</f>
        <v>0</v>
      </c>
      <c r="R92" s="79">
        <v>0</v>
      </c>
      <c r="S92" s="79">
        <v>0</v>
      </c>
      <c r="T92" s="80" t="str">
        <f>IFERROR(R92/(P92),"-")</f>
        <v>-</v>
      </c>
      <c r="U92" s="336"/>
      <c r="V92" s="82">
        <v>0</v>
      </c>
      <c r="W92" s="80" t="str">
        <f>IF(P92=0,"-",V92/P92)</f>
        <v>-</v>
      </c>
      <c r="X92" s="335">
        <v>0</v>
      </c>
      <c r="Y92" s="336" t="str">
        <f>IFERROR(X92/P92,"-")</f>
        <v>-</v>
      </c>
      <c r="Z92" s="336" t="str">
        <f>IFERROR(X92/V92,"-")</f>
        <v>-</v>
      </c>
      <c r="AA92" s="330"/>
      <c r="AB92" s="83"/>
      <c r="AC92" s="77"/>
      <c r="AD92" s="92"/>
      <c r="AE92" s="93" t="str">
        <f>IF(P92=0,"",IF(AD92=0,"",(AD92/P92)))</f>
        <v/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 t="str">
        <f>IF(P92=0,"",IF(AM92=0,"",(AM92/P92)))</f>
        <v/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/>
      <c r="AW92" s="105" t="str">
        <f>IF(P92=0,"",IF(AV92=0,"",(AV92/P92)))</f>
        <v/>
      </c>
      <c r="AX92" s="104"/>
      <c r="AY92" s="106" t="str">
        <f>IFERROR(AX92/AV92,"-")</f>
        <v>-</v>
      </c>
      <c r="AZ92" s="107"/>
      <c r="BA92" s="108" t="str">
        <f>IFERROR(AZ92/AV92,"-")</f>
        <v>-</v>
      </c>
      <c r="BB92" s="109"/>
      <c r="BC92" s="109"/>
      <c r="BD92" s="109"/>
      <c r="BE92" s="110"/>
      <c r="BF92" s="111" t="str">
        <f>IF(P92=0,"",IF(BE92=0,"",(BE92/P92)))</f>
        <v/>
      </c>
      <c r="BG92" s="110"/>
      <c r="BH92" s="112" t="str">
        <f>IFERROR(BG92/BE92,"-")</f>
        <v>-</v>
      </c>
      <c r="BI92" s="113"/>
      <c r="BJ92" s="114" t="str">
        <f>IFERROR(BI92/BE92,"-")</f>
        <v>-</v>
      </c>
      <c r="BK92" s="115"/>
      <c r="BL92" s="115"/>
      <c r="BM92" s="115"/>
      <c r="BN92" s="117"/>
      <c r="BO92" s="118" t="str">
        <f>IF(P92=0,"",IF(BN92=0,"",(BN92/P92)))</f>
        <v/>
      </c>
      <c r="BP92" s="119"/>
      <c r="BQ92" s="120" t="str">
        <f>IFERROR(BP92/BN92,"-")</f>
        <v>-</v>
      </c>
      <c r="BR92" s="121"/>
      <c r="BS92" s="122" t="str">
        <f>IFERROR(BR92/BN92,"-")</f>
        <v>-</v>
      </c>
      <c r="BT92" s="123"/>
      <c r="BU92" s="123"/>
      <c r="BV92" s="123"/>
      <c r="BW92" s="124"/>
      <c r="BX92" s="125" t="str">
        <f>IF(P92=0,"",IF(BW92=0,"",(BW92/P92)))</f>
        <v/>
      </c>
      <c r="BY92" s="126"/>
      <c r="BZ92" s="127" t="str">
        <f>IFERROR(BY92/BW92,"-")</f>
        <v>-</v>
      </c>
      <c r="CA92" s="128"/>
      <c r="CB92" s="129" t="str">
        <f>IFERROR(CA92/BW92,"-")</f>
        <v>-</v>
      </c>
      <c r="CC92" s="130"/>
      <c r="CD92" s="130"/>
      <c r="CE92" s="130"/>
      <c r="CF92" s="131"/>
      <c r="CG92" s="132" t="str">
        <f>IF(P92=0,"",IF(CF92=0,"",(CF92/P92)))</f>
        <v/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>
        <f>AB93</f>
        <v>0.12966666666667</v>
      </c>
      <c r="B93" s="347" t="s">
        <v>250</v>
      </c>
      <c r="C93" s="347"/>
      <c r="D93" s="347" t="s">
        <v>110</v>
      </c>
      <c r="E93" s="347" t="s">
        <v>111</v>
      </c>
      <c r="F93" s="347" t="s">
        <v>67</v>
      </c>
      <c r="G93" s="88" t="s">
        <v>133</v>
      </c>
      <c r="H93" s="88" t="s">
        <v>247</v>
      </c>
      <c r="I93" s="350" t="s">
        <v>251</v>
      </c>
      <c r="J93" s="330">
        <v>150000</v>
      </c>
      <c r="K93" s="79">
        <v>0</v>
      </c>
      <c r="L93" s="79">
        <v>0</v>
      </c>
      <c r="M93" s="79">
        <v>0</v>
      </c>
      <c r="N93" s="89">
        <v>17</v>
      </c>
      <c r="O93" s="90">
        <v>0</v>
      </c>
      <c r="P93" s="91">
        <f>N93+O93</f>
        <v>17</v>
      </c>
      <c r="Q93" s="80" t="str">
        <f>IFERROR(P93/M93,"-")</f>
        <v>-</v>
      </c>
      <c r="R93" s="79">
        <v>1</v>
      </c>
      <c r="S93" s="79">
        <v>3</v>
      </c>
      <c r="T93" s="80">
        <f>IFERROR(R93/(P93),"-")</f>
        <v>0.058823529411765</v>
      </c>
      <c r="U93" s="336">
        <f>IFERROR(J93/SUM(N93:O94),"-")</f>
        <v>8333.3333333333</v>
      </c>
      <c r="V93" s="82">
        <v>4</v>
      </c>
      <c r="W93" s="80">
        <f>IF(P93=0,"-",V93/P93)</f>
        <v>0.23529411764706</v>
      </c>
      <c r="X93" s="335">
        <v>19450</v>
      </c>
      <c r="Y93" s="336">
        <f>IFERROR(X93/P93,"-")</f>
        <v>1144.1176470588</v>
      </c>
      <c r="Z93" s="336">
        <f>IFERROR(X93/V93,"-")</f>
        <v>4862.5</v>
      </c>
      <c r="AA93" s="330">
        <f>SUM(X93:X94)-SUM(J93:J94)</f>
        <v>-130550</v>
      </c>
      <c r="AB93" s="83">
        <f>SUM(X93:X94)/SUM(J93:J94)</f>
        <v>0.12966666666667</v>
      </c>
      <c r="AC93" s="77"/>
      <c r="AD93" s="92"/>
      <c r="AE93" s="93">
        <f>IF(P93=0,"",IF(AD93=0,"",(AD93/P93)))</f>
        <v>0</v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>
        <v>1</v>
      </c>
      <c r="AN93" s="99">
        <f>IF(P93=0,"",IF(AM93=0,"",(AM93/P93)))</f>
        <v>0.058823529411765</v>
      </c>
      <c r="AO93" s="98"/>
      <c r="AP93" s="100">
        <f>IFERROR(AO93/AM93,"-")</f>
        <v>0</v>
      </c>
      <c r="AQ93" s="101"/>
      <c r="AR93" s="102">
        <f>IFERROR(AQ93/AM93,"-")</f>
        <v>0</v>
      </c>
      <c r="AS93" s="103"/>
      <c r="AT93" s="103"/>
      <c r="AU93" s="103"/>
      <c r="AV93" s="104"/>
      <c r="AW93" s="105">
        <f>IF(P93=0,"",IF(AV93=0,"",(AV93/P93)))</f>
        <v>0</v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>
        <v>1</v>
      </c>
      <c r="BF93" s="111">
        <f>IF(P93=0,"",IF(BE93=0,"",(BE93/P93)))</f>
        <v>0.058823529411765</v>
      </c>
      <c r="BG93" s="110">
        <v>1</v>
      </c>
      <c r="BH93" s="112">
        <f>IFERROR(BG93/BE93,"-")</f>
        <v>1</v>
      </c>
      <c r="BI93" s="113">
        <v>1450</v>
      </c>
      <c r="BJ93" s="114">
        <f>IFERROR(BI93/BE93,"-")</f>
        <v>1450</v>
      </c>
      <c r="BK93" s="115"/>
      <c r="BL93" s="115"/>
      <c r="BM93" s="115">
        <v>1</v>
      </c>
      <c r="BN93" s="117">
        <v>7</v>
      </c>
      <c r="BO93" s="118">
        <f>IF(P93=0,"",IF(BN93=0,"",(BN93/P93)))</f>
        <v>0.41176470588235</v>
      </c>
      <c r="BP93" s="119"/>
      <c r="BQ93" s="120">
        <f>IFERROR(BP93/BN93,"-")</f>
        <v>0</v>
      </c>
      <c r="BR93" s="121"/>
      <c r="BS93" s="122">
        <f>IFERROR(BR93/BN93,"-")</f>
        <v>0</v>
      </c>
      <c r="BT93" s="123"/>
      <c r="BU93" s="123"/>
      <c r="BV93" s="123"/>
      <c r="BW93" s="124">
        <v>5</v>
      </c>
      <c r="BX93" s="125">
        <f>IF(P93=0,"",IF(BW93=0,"",(BW93/P93)))</f>
        <v>0.29411764705882</v>
      </c>
      <c r="BY93" s="126">
        <v>2</v>
      </c>
      <c r="BZ93" s="127">
        <f>IFERROR(BY93/BW93,"-")</f>
        <v>0.4</v>
      </c>
      <c r="CA93" s="128">
        <v>13000</v>
      </c>
      <c r="CB93" s="129">
        <f>IFERROR(CA93/BW93,"-")</f>
        <v>2600</v>
      </c>
      <c r="CC93" s="130">
        <v>2</v>
      </c>
      <c r="CD93" s="130"/>
      <c r="CE93" s="130"/>
      <c r="CF93" s="131">
        <v>3</v>
      </c>
      <c r="CG93" s="132">
        <f>IF(P93=0,"",IF(CF93=0,"",(CF93/P93)))</f>
        <v>0.17647058823529</v>
      </c>
      <c r="CH93" s="133">
        <v>1</v>
      </c>
      <c r="CI93" s="134">
        <f>IFERROR(CH93/CF93,"-")</f>
        <v>0.33333333333333</v>
      </c>
      <c r="CJ93" s="135">
        <v>5000</v>
      </c>
      <c r="CK93" s="136">
        <f>IFERROR(CJ93/CF93,"-")</f>
        <v>1666.6666666667</v>
      </c>
      <c r="CL93" s="137">
        <v>1</v>
      </c>
      <c r="CM93" s="137"/>
      <c r="CN93" s="137"/>
      <c r="CO93" s="138">
        <v>4</v>
      </c>
      <c r="CP93" s="139">
        <v>19450</v>
      </c>
      <c r="CQ93" s="139">
        <v>10000</v>
      </c>
      <c r="CR93" s="139"/>
      <c r="CS93" s="140" t="str">
        <f>IF(AND(CQ93=0,CR93=0),"",IF(AND(CQ93&lt;=100000,CR93&lt;=100000),"",IF(CQ93/CP93&gt;0.7,"男高",IF(CR93/CP93&gt;0.7,"女高",""))))</f>
        <v/>
      </c>
    </row>
    <row r="94" spans="1:98">
      <c r="A94" s="78"/>
      <c r="B94" s="347" t="s">
        <v>252</v>
      </c>
      <c r="C94" s="347"/>
      <c r="D94" s="347" t="s">
        <v>110</v>
      </c>
      <c r="E94" s="347" t="s">
        <v>111</v>
      </c>
      <c r="F94" s="347" t="s">
        <v>72</v>
      </c>
      <c r="G94" s="88"/>
      <c r="H94" s="88"/>
      <c r="I94" s="88"/>
      <c r="J94" s="330"/>
      <c r="K94" s="79">
        <v>10</v>
      </c>
      <c r="L94" s="79">
        <v>9</v>
      </c>
      <c r="M94" s="79">
        <v>4</v>
      </c>
      <c r="N94" s="89">
        <v>1</v>
      </c>
      <c r="O94" s="90">
        <v>0</v>
      </c>
      <c r="P94" s="91">
        <f>N94+O94</f>
        <v>1</v>
      </c>
      <c r="Q94" s="80">
        <f>IFERROR(P94/M94,"-")</f>
        <v>0.25</v>
      </c>
      <c r="R94" s="79">
        <v>1</v>
      </c>
      <c r="S94" s="79">
        <v>0</v>
      </c>
      <c r="T94" s="80">
        <f>IFERROR(R94/(P94),"-")</f>
        <v>1</v>
      </c>
      <c r="U94" s="336"/>
      <c r="V94" s="82">
        <v>0</v>
      </c>
      <c r="W94" s="80">
        <f>IF(P94=0,"-",V94/P94)</f>
        <v>0</v>
      </c>
      <c r="X94" s="335">
        <v>0</v>
      </c>
      <c r="Y94" s="336">
        <f>IFERROR(X94/P94,"-")</f>
        <v>0</v>
      </c>
      <c r="Z94" s="336" t="str">
        <f>IFERROR(X94/V94,"-")</f>
        <v>-</v>
      </c>
      <c r="AA94" s="330"/>
      <c r="AB94" s="83"/>
      <c r="AC94" s="77"/>
      <c r="AD94" s="92"/>
      <c r="AE94" s="93">
        <f>IF(P94=0,"",IF(AD94=0,"",(AD94/P94)))</f>
        <v>0</v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/>
      <c r="AN94" s="99">
        <f>IF(P94=0,"",IF(AM94=0,"",(AM94/P94)))</f>
        <v>0</v>
      </c>
      <c r="AO94" s="98"/>
      <c r="AP94" s="100" t="str">
        <f>IFERROR(AO94/AM94,"-")</f>
        <v>-</v>
      </c>
      <c r="AQ94" s="101"/>
      <c r="AR94" s="102" t="str">
        <f>IFERROR(AQ94/AM94,"-")</f>
        <v>-</v>
      </c>
      <c r="AS94" s="103"/>
      <c r="AT94" s="103"/>
      <c r="AU94" s="103"/>
      <c r="AV94" s="104"/>
      <c r="AW94" s="105">
        <f>IF(P94=0,"",IF(AV94=0,"",(AV94/P94)))</f>
        <v>0</v>
      </c>
      <c r="AX94" s="104"/>
      <c r="AY94" s="106" t="str">
        <f>IFERROR(AX94/AV94,"-")</f>
        <v>-</v>
      </c>
      <c r="AZ94" s="107"/>
      <c r="BA94" s="108" t="str">
        <f>IFERROR(AZ94/AV94,"-")</f>
        <v>-</v>
      </c>
      <c r="BB94" s="109"/>
      <c r="BC94" s="109"/>
      <c r="BD94" s="109"/>
      <c r="BE94" s="110"/>
      <c r="BF94" s="111">
        <f>IF(P94=0,"",IF(BE94=0,"",(BE94/P94)))</f>
        <v>0</v>
      </c>
      <c r="BG94" s="110"/>
      <c r="BH94" s="112" t="str">
        <f>IFERROR(BG94/BE94,"-")</f>
        <v>-</v>
      </c>
      <c r="BI94" s="113"/>
      <c r="BJ94" s="114" t="str">
        <f>IFERROR(BI94/BE94,"-")</f>
        <v>-</v>
      </c>
      <c r="BK94" s="115"/>
      <c r="BL94" s="115"/>
      <c r="BM94" s="115"/>
      <c r="BN94" s="117"/>
      <c r="BO94" s="118">
        <f>IF(P94=0,"",IF(BN94=0,"",(BN94/P94)))</f>
        <v>0</v>
      </c>
      <c r="BP94" s="119"/>
      <c r="BQ94" s="120" t="str">
        <f>IFERROR(BP94/BN94,"-")</f>
        <v>-</v>
      </c>
      <c r="BR94" s="121"/>
      <c r="BS94" s="122" t="str">
        <f>IFERROR(BR94/BN94,"-")</f>
        <v>-</v>
      </c>
      <c r="BT94" s="123"/>
      <c r="BU94" s="123"/>
      <c r="BV94" s="123"/>
      <c r="BW94" s="124">
        <v>1</v>
      </c>
      <c r="BX94" s="125">
        <f>IF(P94=0,"",IF(BW94=0,"",(BW94/P94)))</f>
        <v>1</v>
      </c>
      <c r="BY94" s="126"/>
      <c r="BZ94" s="127">
        <f>IFERROR(BY94/BW94,"-")</f>
        <v>0</v>
      </c>
      <c r="CA94" s="128"/>
      <c r="CB94" s="129">
        <f>IFERROR(CA94/BW94,"-")</f>
        <v>0</v>
      </c>
      <c r="CC94" s="130"/>
      <c r="CD94" s="130"/>
      <c r="CE94" s="130"/>
      <c r="CF94" s="131"/>
      <c r="CG94" s="132">
        <f>IF(P94=0,"",IF(CF94=0,"",(CF94/P94)))</f>
        <v>0</v>
      </c>
      <c r="CH94" s="133"/>
      <c r="CI94" s="134" t="str">
        <f>IFERROR(CH94/CF94,"-")</f>
        <v>-</v>
      </c>
      <c r="CJ94" s="135"/>
      <c r="CK94" s="136" t="str">
        <f>IFERROR(CJ94/CF94,"-")</f>
        <v>-</v>
      </c>
      <c r="CL94" s="137"/>
      <c r="CM94" s="137"/>
      <c r="CN94" s="137"/>
      <c r="CO94" s="138">
        <v>0</v>
      </c>
      <c r="CP94" s="139">
        <v>0</v>
      </c>
      <c r="CQ94" s="139"/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30"/>
      <c r="B95" s="85"/>
      <c r="C95" s="86"/>
      <c r="D95" s="86"/>
      <c r="E95" s="86"/>
      <c r="F95" s="87"/>
      <c r="G95" s="88"/>
      <c r="H95" s="88"/>
      <c r="I95" s="88"/>
      <c r="J95" s="331"/>
      <c r="K95" s="34"/>
      <c r="L95" s="34"/>
      <c r="M95" s="31"/>
      <c r="N95" s="23"/>
      <c r="O95" s="23"/>
      <c r="P95" s="23"/>
      <c r="Q95" s="32"/>
      <c r="R95" s="32"/>
      <c r="S95" s="23"/>
      <c r="T95" s="32"/>
      <c r="U95" s="337"/>
      <c r="V95" s="25"/>
      <c r="W95" s="25"/>
      <c r="X95" s="337"/>
      <c r="Y95" s="337"/>
      <c r="Z95" s="337"/>
      <c r="AA95" s="337"/>
      <c r="AB95" s="33"/>
      <c r="AC95" s="57"/>
      <c r="AD95" s="61"/>
      <c r="AE95" s="62"/>
      <c r="AF95" s="61"/>
      <c r="AG95" s="65"/>
      <c r="AH95" s="66"/>
      <c r="AI95" s="67"/>
      <c r="AJ95" s="68"/>
      <c r="AK95" s="68"/>
      <c r="AL95" s="68"/>
      <c r="AM95" s="61"/>
      <c r="AN95" s="62"/>
      <c r="AO95" s="61"/>
      <c r="AP95" s="65"/>
      <c r="AQ95" s="66"/>
      <c r="AR95" s="67"/>
      <c r="AS95" s="68"/>
      <c r="AT95" s="68"/>
      <c r="AU95" s="68"/>
      <c r="AV95" s="61"/>
      <c r="AW95" s="62"/>
      <c r="AX95" s="61"/>
      <c r="AY95" s="65"/>
      <c r="AZ95" s="66"/>
      <c r="BA95" s="67"/>
      <c r="BB95" s="68"/>
      <c r="BC95" s="68"/>
      <c r="BD95" s="68"/>
      <c r="BE95" s="61"/>
      <c r="BF95" s="62"/>
      <c r="BG95" s="61"/>
      <c r="BH95" s="65"/>
      <c r="BI95" s="66"/>
      <c r="BJ95" s="67"/>
      <c r="BK95" s="68"/>
      <c r="BL95" s="68"/>
      <c r="BM95" s="68"/>
      <c r="BN95" s="63"/>
      <c r="BO95" s="64"/>
      <c r="BP95" s="61"/>
      <c r="BQ95" s="65"/>
      <c r="BR95" s="66"/>
      <c r="BS95" s="67"/>
      <c r="BT95" s="68"/>
      <c r="BU95" s="68"/>
      <c r="BV95" s="68"/>
      <c r="BW95" s="63"/>
      <c r="BX95" s="64"/>
      <c r="BY95" s="61"/>
      <c r="BZ95" s="65"/>
      <c r="CA95" s="66"/>
      <c r="CB95" s="67"/>
      <c r="CC95" s="68"/>
      <c r="CD95" s="68"/>
      <c r="CE95" s="68"/>
      <c r="CF95" s="63"/>
      <c r="CG95" s="64"/>
      <c r="CH95" s="61"/>
      <c r="CI95" s="65"/>
      <c r="CJ95" s="66"/>
      <c r="CK95" s="67"/>
      <c r="CL95" s="68"/>
      <c r="CM95" s="68"/>
      <c r="CN95" s="68"/>
      <c r="CO95" s="69"/>
      <c r="CP95" s="66"/>
      <c r="CQ95" s="66"/>
      <c r="CR95" s="66"/>
      <c r="CS95" s="70"/>
    </row>
    <row r="96" spans="1:98">
      <c r="A96" s="30"/>
      <c r="B96" s="37"/>
      <c r="C96" s="21"/>
      <c r="D96" s="21"/>
      <c r="E96" s="21"/>
      <c r="F96" s="22"/>
      <c r="G96" s="36"/>
      <c r="H96" s="36"/>
      <c r="I96" s="73"/>
      <c r="J96" s="332"/>
      <c r="K96" s="34"/>
      <c r="L96" s="34"/>
      <c r="M96" s="31"/>
      <c r="N96" s="23"/>
      <c r="O96" s="23"/>
      <c r="P96" s="23"/>
      <c r="Q96" s="32"/>
      <c r="R96" s="32"/>
      <c r="S96" s="23"/>
      <c r="T96" s="32"/>
      <c r="U96" s="337"/>
      <c r="V96" s="25"/>
      <c r="W96" s="25"/>
      <c r="X96" s="337"/>
      <c r="Y96" s="337"/>
      <c r="Z96" s="337"/>
      <c r="AA96" s="337"/>
      <c r="AB96" s="33"/>
      <c r="AC96" s="59"/>
      <c r="AD96" s="61"/>
      <c r="AE96" s="62"/>
      <c r="AF96" s="61"/>
      <c r="AG96" s="65"/>
      <c r="AH96" s="66"/>
      <c r="AI96" s="67"/>
      <c r="AJ96" s="68"/>
      <c r="AK96" s="68"/>
      <c r="AL96" s="68"/>
      <c r="AM96" s="61"/>
      <c r="AN96" s="62"/>
      <c r="AO96" s="61"/>
      <c r="AP96" s="65"/>
      <c r="AQ96" s="66"/>
      <c r="AR96" s="67"/>
      <c r="AS96" s="68"/>
      <c r="AT96" s="68"/>
      <c r="AU96" s="68"/>
      <c r="AV96" s="61"/>
      <c r="AW96" s="62"/>
      <c r="AX96" s="61"/>
      <c r="AY96" s="65"/>
      <c r="AZ96" s="66"/>
      <c r="BA96" s="67"/>
      <c r="BB96" s="68"/>
      <c r="BC96" s="68"/>
      <c r="BD96" s="68"/>
      <c r="BE96" s="61"/>
      <c r="BF96" s="62"/>
      <c r="BG96" s="61"/>
      <c r="BH96" s="65"/>
      <c r="BI96" s="66"/>
      <c r="BJ96" s="67"/>
      <c r="BK96" s="68"/>
      <c r="BL96" s="68"/>
      <c r="BM96" s="68"/>
      <c r="BN96" s="63"/>
      <c r="BO96" s="64"/>
      <c r="BP96" s="61"/>
      <c r="BQ96" s="65"/>
      <c r="BR96" s="66"/>
      <c r="BS96" s="67"/>
      <c r="BT96" s="68"/>
      <c r="BU96" s="68"/>
      <c r="BV96" s="68"/>
      <c r="BW96" s="63"/>
      <c r="BX96" s="64"/>
      <c r="BY96" s="61"/>
      <c r="BZ96" s="65"/>
      <c r="CA96" s="66"/>
      <c r="CB96" s="67"/>
      <c r="CC96" s="68"/>
      <c r="CD96" s="68"/>
      <c r="CE96" s="68"/>
      <c r="CF96" s="63"/>
      <c r="CG96" s="64"/>
      <c r="CH96" s="61"/>
      <c r="CI96" s="65"/>
      <c r="CJ96" s="66"/>
      <c r="CK96" s="67"/>
      <c r="CL96" s="68"/>
      <c r="CM96" s="68"/>
      <c r="CN96" s="68"/>
      <c r="CO96" s="69"/>
      <c r="CP96" s="66"/>
      <c r="CQ96" s="66"/>
      <c r="CR96" s="66"/>
      <c r="CS96" s="70"/>
    </row>
    <row r="97" spans="1:98">
      <c r="A97" s="19">
        <f>AB97</f>
        <v>0.26507428571429</v>
      </c>
      <c r="B97" s="39"/>
      <c r="C97" s="39"/>
      <c r="D97" s="39"/>
      <c r="E97" s="39"/>
      <c r="F97" s="39"/>
      <c r="G97" s="40" t="s">
        <v>253</v>
      </c>
      <c r="H97" s="40"/>
      <c r="I97" s="40"/>
      <c r="J97" s="333">
        <f>SUM(J6:J96)</f>
        <v>3500000</v>
      </c>
      <c r="K97" s="41">
        <f>SUM(K6:K96)</f>
        <v>619</v>
      </c>
      <c r="L97" s="41">
        <f>SUM(L6:L96)</f>
        <v>374</v>
      </c>
      <c r="M97" s="41">
        <f>SUM(M6:M96)</f>
        <v>412</v>
      </c>
      <c r="N97" s="41">
        <f>SUM(N6:N96)</f>
        <v>263</v>
      </c>
      <c r="O97" s="41">
        <f>SUM(O6:O96)</f>
        <v>1</v>
      </c>
      <c r="P97" s="41">
        <f>SUM(P6:P96)</f>
        <v>264</v>
      </c>
      <c r="Q97" s="42">
        <f>IFERROR(P97/M97,"-")</f>
        <v>0.64077669902913</v>
      </c>
      <c r="R97" s="76">
        <f>SUM(R6:R96)</f>
        <v>18</v>
      </c>
      <c r="S97" s="76">
        <f>SUM(S6:S96)</f>
        <v>39</v>
      </c>
      <c r="T97" s="42">
        <f>IFERROR(R97/P97,"-")</f>
        <v>0.068181818181818</v>
      </c>
      <c r="U97" s="338">
        <f>IFERROR(J97/P97,"-")</f>
        <v>13257.575757576</v>
      </c>
      <c r="V97" s="44">
        <f>SUM(V6:V96)</f>
        <v>24</v>
      </c>
      <c r="W97" s="42">
        <f>IFERROR(V97/P97,"-")</f>
        <v>0.090909090909091</v>
      </c>
      <c r="X97" s="333">
        <f>SUM(X6:X96)</f>
        <v>927760</v>
      </c>
      <c r="Y97" s="333">
        <f>IFERROR(X97/P97,"-")</f>
        <v>3514.2424242424</v>
      </c>
      <c r="Z97" s="333">
        <f>IFERROR(X97/V97,"-")</f>
        <v>38656.666666667</v>
      </c>
      <c r="AA97" s="333">
        <f>X97-J97</f>
        <v>-2572240</v>
      </c>
      <c r="AB97" s="45">
        <f>X97/J97</f>
        <v>0.26507428571429</v>
      </c>
      <c r="AC97" s="58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  <c r="CP97" s="60"/>
      <c r="CQ97" s="60"/>
      <c r="CR97" s="60"/>
      <c r="CS9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2"/>
    <mergeCell ref="J38:J42"/>
    <mergeCell ref="U38:U42"/>
    <mergeCell ref="AA38:AA42"/>
    <mergeCell ref="AB38:AB42"/>
    <mergeCell ref="A43:A50"/>
    <mergeCell ref="J43:J50"/>
    <mergeCell ref="U43:U50"/>
    <mergeCell ref="AA43:AA50"/>
    <mergeCell ref="AB43:AB50"/>
    <mergeCell ref="A51:A55"/>
    <mergeCell ref="J51:J55"/>
    <mergeCell ref="U51:U55"/>
    <mergeCell ref="AA51:AA55"/>
    <mergeCell ref="AB51:AB55"/>
    <mergeCell ref="A56:A60"/>
    <mergeCell ref="J56:J60"/>
    <mergeCell ref="U56:U60"/>
    <mergeCell ref="AA56:AA60"/>
    <mergeCell ref="AB56:AB60"/>
    <mergeCell ref="A61:A64"/>
    <mergeCell ref="J61:J64"/>
    <mergeCell ref="U61:U64"/>
    <mergeCell ref="AA61:AA64"/>
    <mergeCell ref="AB61:AB64"/>
    <mergeCell ref="A65:A76"/>
    <mergeCell ref="J65:J76"/>
    <mergeCell ref="U65:U76"/>
    <mergeCell ref="AA65:AA76"/>
    <mergeCell ref="AB65:AB76"/>
    <mergeCell ref="A77:A90"/>
    <mergeCell ref="J77:J90"/>
    <mergeCell ref="U77:U90"/>
    <mergeCell ref="AA77:AA90"/>
    <mergeCell ref="AB77:AB90"/>
    <mergeCell ref="A91:A92"/>
    <mergeCell ref="J91:J92"/>
    <mergeCell ref="U91:U92"/>
    <mergeCell ref="AA91:AA92"/>
    <mergeCell ref="AB91:AB92"/>
    <mergeCell ref="A93:A94"/>
    <mergeCell ref="J93:J94"/>
    <mergeCell ref="U93:U94"/>
    <mergeCell ref="AA93:AA94"/>
    <mergeCell ref="AB93:AB9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254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0.384</v>
      </c>
      <c r="B6" s="347" t="s">
        <v>255</v>
      </c>
      <c r="C6" s="347" t="s">
        <v>256</v>
      </c>
      <c r="D6" s="347" t="s">
        <v>257</v>
      </c>
      <c r="E6" s="347"/>
      <c r="F6" s="347" t="s">
        <v>67</v>
      </c>
      <c r="G6" s="88" t="s">
        <v>258</v>
      </c>
      <c r="H6" s="88" t="s">
        <v>259</v>
      </c>
      <c r="I6" s="88" t="s">
        <v>260</v>
      </c>
      <c r="J6" s="330">
        <v>75000</v>
      </c>
      <c r="K6" s="79">
        <v>0</v>
      </c>
      <c r="L6" s="79">
        <v>0</v>
      </c>
      <c r="M6" s="79">
        <v>0</v>
      </c>
      <c r="N6" s="89">
        <v>30</v>
      </c>
      <c r="O6" s="90">
        <v>0</v>
      </c>
      <c r="P6" s="91">
        <f>N6+O6</f>
        <v>30</v>
      </c>
      <c r="Q6" s="80" t="str">
        <f>IFERROR(P6/M6,"-")</f>
        <v>-</v>
      </c>
      <c r="R6" s="79">
        <v>2</v>
      </c>
      <c r="S6" s="79">
        <v>5</v>
      </c>
      <c r="T6" s="80">
        <f>IFERROR(R6/(P6),"-")</f>
        <v>0.066666666666667</v>
      </c>
      <c r="U6" s="336">
        <f>IFERROR(J6/SUM(N6:O7),"-")</f>
        <v>2419.3548387097</v>
      </c>
      <c r="V6" s="82">
        <v>2</v>
      </c>
      <c r="W6" s="80">
        <f>IF(P6=0,"-",V6/P6)</f>
        <v>0.066666666666667</v>
      </c>
      <c r="X6" s="335">
        <v>28800</v>
      </c>
      <c r="Y6" s="336">
        <f>IFERROR(X6/P6,"-")</f>
        <v>960</v>
      </c>
      <c r="Z6" s="336">
        <f>IFERROR(X6/V6,"-")</f>
        <v>14400</v>
      </c>
      <c r="AA6" s="330">
        <f>SUM(X6:X7)-SUM(J6:J7)</f>
        <v>-46200</v>
      </c>
      <c r="AB6" s="83">
        <f>SUM(X6:X7)/SUM(J6:J7)</f>
        <v>0.384</v>
      </c>
      <c r="AC6" s="77"/>
      <c r="AD6" s="92">
        <v>2</v>
      </c>
      <c r="AE6" s="93">
        <f>IF(P6=0,"",IF(AD6=0,"",(AD6/P6)))</f>
        <v>0.066666666666667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14</v>
      </c>
      <c r="AN6" s="99">
        <f>IF(P6=0,"",IF(AM6=0,"",(AM6/P6)))</f>
        <v>0.46666666666667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0.033333333333333</v>
      </c>
      <c r="BG6" s="110">
        <v>1</v>
      </c>
      <c r="BH6" s="112">
        <f>IFERROR(BG6/BE6,"-")</f>
        <v>1</v>
      </c>
      <c r="BI6" s="113">
        <v>5800</v>
      </c>
      <c r="BJ6" s="114">
        <f>IFERROR(BI6/BE6,"-")</f>
        <v>5800</v>
      </c>
      <c r="BK6" s="115"/>
      <c r="BL6" s="115"/>
      <c r="BM6" s="115">
        <v>1</v>
      </c>
      <c r="BN6" s="117">
        <v>5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0.1</v>
      </c>
      <c r="BY6" s="126">
        <v>1</v>
      </c>
      <c r="BZ6" s="127">
        <f>IFERROR(BY6/BW6,"-")</f>
        <v>0.33333333333333</v>
      </c>
      <c r="CA6" s="128">
        <v>29000</v>
      </c>
      <c r="CB6" s="129">
        <f>IFERROR(CA6/BW6,"-")</f>
        <v>9666.6666666667</v>
      </c>
      <c r="CC6" s="130"/>
      <c r="CD6" s="130"/>
      <c r="CE6" s="130">
        <v>1</v>
      </c>
      <c r="CF6" s="131">
        <v>1</v>
      </c>
      <c r="CG6" s="132">
        <f>IF(P6=0,"",IF(CF6=0,"",(CF6/P6)))</f>
        <v>0.033333333333333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28800</v>
      </c>
      <c r="CQ6" s="139">
        <v>29000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261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34</v>
      </c>
      <c r="L7" s="79">
        <v>11</v>
      </c>
      <c r="M7" s="79">
        <v>48</v>
      </c>
      <c r="N7" s="89">
        <v>1</v>
      </c>
      <c r="O7" s="90">
        <v>0</v>
      </c>
      <c r="P7" s="91">
        <f>N7+O7</f>
        <v>1</v>
      </c>
      <c r="Q7" s="80">
        <f>IFERROR(P7/M7,"-")</f>
        <v>0.020833333333333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1.2857142857143</v>
      </c>
      <c r="B8" s="347" t="s">
        <v>262</v>
      </c>
      <c r="C8" s="347" t="s">
        <v>263</v>
      </c>
      <c r="D8" s="347" t="s">
        <v>264</v>
      </c>
      <c r="E8" s="347"/>
      <c r="F8" s="347" t="s">
        <v>67</v>
      </c>
      <c r="G8" s="88" t="s">
        <v>265</v>
      </c>
      <c r="H8" s="88" t="s">
        <v>266</v>
      </c>
      <c r="I8" s="349" t="s">
        <v>267</v>
      </c>
      <c r="J8" s="330">
        <v>105000</v>
      </c>
      <c r="K8" s="79">
        <v>0</v>
      </c>
      <c r="L8" s="79">
        <v>0</v>
      </c>
      <c r="M8" s="79">
        <v>0</v>
      </c>
      <c r="N8" s="89">
        <v>5</v>
      </c>
      <c r="O8" s="90">
        <v>0</v>
      </c>
      <c r="P8" s="91">
        <f>N8+O8</f>
        <v>5</v>
      </c>
      <c r="Q8" s="80" t="str">
        <f>IFERROR(P8/M8,"-")</f>
        <v>-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13125</v>
      </c>
      <c r="V8" s="82">
        <v>1</v>
      </c>
      <c r="W8" s="80">
        <f>IF(P8=0,"-",V8/P8)</f>
        <v>0.2</v>
      </c>
      <c r="X8" s="335">
        <v>75000</v>
      </c>
      <c r="Y8" s="336">
        <f>IFERROR(X8/P8,"-")</f>
        <v>15000</v>
      </c>
      <c r="Z8" s="336">
        <f>IFERROR(X8/V8,"-")</f>
        <v>75000</v>
      </c>
      <c r="AA8" s="330">
        <f>SUM(X8:X9)-SUM(J8:J9)</f>
        <v>30000</v>
      </c>
      <c r="AB8" s="83">
        <f>SUM(X8:X9)/SUM(J8:J9)</f>
        <v>1.2857142857143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</v>
      </c>
      <c r="BG8" s="110">
        <v>1</v>
      </c>
      <c r="BH8" s="112">
        <f>IFERROR(BG8/BE8,"-")</f>
        <v>1</v>
      </c>
      <c r="BI8" s="113">
        <v>75000</v>
      </c>
      <c r="BJ8" s="114">
        <f>IFERROR(BI8/BE8,"-")</f>
        <v>75000</v>
      </c>
      <c r="BK8" s="115"/>
      <c r="BL8" s="115"/>
      <c r="BM8" s="115">
        <v>1</v>
      </c>
      <c r="BN8" s="117">
        <v>1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0.4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0.2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1</v>
      </c>
      <c r="CP8" s="139">
        <v>75000</v>
      </c>
      <c r="CQ8" s="139">
        <v>75000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268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13</v>
      </c>
      <c r="L9" s="79">
        <v>10</v>
      </c>
      <c r="M9" s="79">
        <v>4</v>
      </c>
      <c r="N9" s="89">
        <v>3</v>
      </c>
      <c r="O9" s="90">
        <v>0</v>
      </c>
      <c r="P9" s="91">
        <f>N9+O9</f>
        <v>3</v>
      </c>
      <c r="Q9" s="80">
        <f>IFERROR(P9/M9,"-")</f>
        <v>0.75</v>
      </c>
      <c r="R9" s="79">
        <v>0</v>
      </c>
      <c r="S9" s="79">
        <v>3</v>
      </c>
      <c r="T9" s="80">
        <f>IFERROR(R9/(P9),"-")</f>
        <v>0</v>
      </c>
      <c r="U9" s="336"/>
      <c r="V9" s="82">
        <v>1</v>
      </c>
      <c r="W9" s="80">
        <f>IF(P9=0,"-",V9/P9)</f>
        <v>0.33333333333333</v>
      </c>
      <c r="X9" s="335">
        <v>60000</v>
      </c>
      <c r="Y9" s="336">
        <f>IFERROR(X9/P9,"-")</f>
        <v>20000</v>
      </c>
      <c r="Z9" s="336">
        <f>IFERROR(X9/V9,"-")</f>
        <v>60000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0.33333333333333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2</v>
      </c>
      <c r="BX9" s="125">
        <f>IF(P9=0,"",IF(BW9=0,"",(BW9/P9)))</f>
        <v>0.66666666666667</v>
      </c>
      <c r="BY9" s="126">
        <v>1</v>
      </c>
      <c r="BZ9" s="127">
        <f>IFERROR(BY9/BW9,"-")</f>
        <v>0.5</v>
      </c>
      <c r="CA9" s="128">
        <v>60000</v>
      </c>
      <c r="CB9" s="129">
        <f>IFERROR(CA9/BW9,"-")</f>
        <v>30000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60000</v>
      </c>
      <c r="CQ9" s="139">
        <v>60000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7.4952380952381</v>
      </c>
      <c r="B10" s="347" t="s">
        <v>269</v>
      </c>
      <c r="C10" s="347" t="s">
        <v>263</v>
      </c>
      <c r="D10" s="347" t="s">
        <v>270</v>
      </c>
      <c r="E10" s="347"/>
      <c r="F10" s="347" t="s">
        <v>67</v>
      </c>
      <c r="G10" s="88" t="s">
        <v>271</v>
      </c>
      <c r="H10" s="88" t="s">
        <v>272</v>
      </c>
      <c r="I10" s="88" t="s">
        <v>232</v>
      </c>
      <c r="J10" s="330">
        <v>105000</v>
      </c>
      <c r="K10" s="79">
        <v>0</v>
      </c>
      <c r="L10" s="79">
        <v>0</v>
      </c>
      <c r="M10" s="79">
        <v>0</v>
      </c>
      <c r="N10" s="89">
        <v>15</v>
      </c>
      <c r="O10" s="90">
        <v>0</v>
      </c>
      <c r="P10" s="91">
        <f>N10+O10</f>
        <v>15</v>
      </c>
      <c r="Q10" s="80" t="str">
        <f>IFERROR(P10/M10,"-")</f>
        <v>-</v>
      </c>
      <c r="R10" s="79">
        <v>3</v>
      </c>
      <c r="S10" s="79">
        <v>0</v>
      </c>
      <c r="T10" s="80">
        <f>IFERROR(R10/(P10),"-")</f>
        <v>0.2</v>
      </c>
      <c r="U10" s="336">
        <f>IFERROR(J10/SUM(N10:O11),"-")</f>
        <v>5526.3157894737</v>
      </c>
      <c r="V10" s="82">
        <v>2</v>
      </c>
      <c r="W10" s="80">
        <f>IF(P10=0,"-",V10/P10)</f>
        <v>0.13333333333333</v>
      </c>
      <c r="X10" s="335">
        <v>5000</v>
      </c>
      <c r="Y10" s="336">
        <f>IFERROR(X10/P10,"-")</f>
        <v>333.33333333333</v>
      </c>
      <c r="Z10" s="336">
        <f>IFERROR(X10/V10,"-")</f>
        <v>2500</v>
      </c>
      <c r="AA10" s="330">
        <f>SUM(X10:X11)-SUM(J10:J11)</f>
        <v>682000</v>
      </c>
      <c r="AB10" s="83">
        <f>SUM(X10:X11)/SUM(J10:J11)</f>
        <v>7.4952380952381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0.066666666666667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0.2</v>
      </c>
      <c r="BG10" s="110">
        <v>1</v>
      </c>
      <c r="BH10" s="112">
        <f>IFERROR(BG10/BE10,"-")</f>
        <v>0.33333333333333</v>
      </c>
      <c r="BI10" s="113">
        <v>5000</v>
      </c>
      <c r="BJ10" s="114">
        <f>IFERROR(BI10/BE10,"-")</f>
        <v>1666.6666666667</v>
      </c>
      <c r="BK10" s="115">
        <v>1</v>
      </c>
      <c r="BL10" s="115"/>
      <c r="BM10" s="115"/>
      <c r="BN10" s="117">
        <v>6</v>
      </c>
      <c r="BO10" s="118">
        <f>IF(P10=0,"",IF(BN10=0,"",(BN10/P10)))</f>
        <v>0.4</v>
      </c>
      <c r="BP10" s="119">
        <v>1</v>
      </c>
      <c r="BQ10" s="120">
        <f>IFERROR(BP10/BN10,"-")</f>
        <v>0.16666666666667</v>
      </c>
      <c r="BR10" s="121">
        <v>10000</v>
      </c>
      <c r="BS10" s="122">
        <f>IFERROR(BR10/BN10,"-")</f>
        <v>1666.6666666667</v>
      </c>
      <c r="BT10" s="123">
        <v>1</v>
      </c>
      <c r="BU10" s="123"/>
      <c r="BV10" s="123"/>
      <c r="BW10" s="124">
        <v>3</v>
      </c>
      <c r="BX10" s="125">
        <f>IF(P10=0,"",IF(BW10=0,"",(BW10/P10)))</f>
        <v>0.2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2</v>
      </c>
      <c r="CG10" s="132">
        <f>IF(P10=0,"",IF(CF10=0,"",(CF10/P10)))</f>
        <v>0.13333333333333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2</v>
      </c>
      <c r="CP10" s="139">
        <v>5000</v>
      </c>
      <c r="CQ10" s="139">
        <v>10000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273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56</v>
      </c>
      <c r="L11" s="79">
        <v>35</v>
      </c>
      <c r="M11" s="79">
        <v>12</v>
      </c>
      <c r="N11" s="89">
        <v>4</v>
      </c>
      <c r="O11" s="90">
        <v>0</v>
      </c>
      <c r="P11" s="91">
        <f>N11+O11</f>
        <v>4</v>
      </c>
      <c r="Q11" s="80">
        <f>IFERROR(P11/M11,"-")</f>
        <v>0.33333333333333</v>
      </c>
      <c r="R11" s="79">
        <v>4</v>
      </c>
      <c r="S11" s="79">
        <v>1</v>
      </c>
      <c r="T11" s="80">
        <f>IFERROR(R11/(P11),"-")</f>
        <v>1</v>
      </c>
      <c r="U11" s="336"/>
      <c r="V11" s="82">
        <v>2</v>
      </c>
      <c r="W11" s="80">
        <f>IF(P11=0,"-",V11/P11)</f>
        <v>0.5</v>
      </c>
      <c r="X11" s="335">
        <v>782000</v>
      </c>
      <c r="Y11" s="336">
        <f>IFERROR(X11/P11,"-")</f>
        <v>195500</v>
      </c>
      <c r="Z11" s="336">
        <f>IFERROR(X11/V11,"-")</f>
        <v>391000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>
        <v>1</v>
      </c>
      <c r="BQ11" s="120">
        <f>IFERROR(BP11/BN11,"-")</f>
        <v>1</v>
      </c>
      <c r="BR11" s="121">
        <v>63000</v>
      </c>
      <c r="BS11" s="122">
        <f>IFERROR(BR11/BN11,"-")</f>
        <v>63000</v>
      </c>
      <c r="BT11" s="123"/>
      <c r="BU11" s="123"/>
      <c r="BV11" s="123">
        <v>1</v>
      </c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>
        <v>2</v>
      </c>
      <c r="CG11" s="132">
        <f>IF(P11=0,"",IF(CF11=0,"",(CF11/P11)))</f>
        <v>0.5</v>
      </c>
      <c r="CH11" s="133">
        <v>1</v>
      </c>
      <c r="CI11" s="134">
        <f>IFERROR(CH11/CF11,"-")</f>
        <v>0.5</v>
      </c>
      <c r="CJ11" s="135">
        <v>729000</v>
      </c>
      <c r="CK11" s="136">
        <f>IFERROR(CJ11/CF11,"-")</f>
        <v>364500</v>
      </c>
      <c r="CL11" s="137"/>
      <c r="CM11" s="137"/>
      <c r="CN11" s="137">
        <v>1</v>
      </c>
      <c r="CO11" s="138">
        <v>2</v>
      </c>
      <c r="CP11" s="139">
        <v>782000</v>
      </c>
      <c r="CQ11" s="139">
        <v>729000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3.3361403508772</v>
      </c>
      <c r="B14" s="39"/>
      <c r="C14" s="39"/>
      <c r="D14" s="39"/>
      <c r="E14" s="39"/>
      <c r="F14" s="39"/>
      <c r="G14" s="40" t="s">
        <v>274</v>
      </c>
      <c r="H14" s="40"/>
      <c r="I14" s="40"/>
      <c r="J14" s="333">
        <f>SUM(J6:J13)</f>
        <v>285000</v>
      </c>
      <c r="K14" s="41">
        <f>SUM(K6:K13)</f>
        <v>103</v>
      </c>
      <c r="L14" s="41">
        <f>SUM(L6:L13)</f>
        <v>56</v>
      </c>
      <c r="M14" s="41">
        <f>SUM(M6:M13)</f>
        <v>64</v>
      </c>
      <c r="N14" s="41">
        <f>SUM(N6:N13)</f>
        <v>58</v>
      </c>
      <c r="O14" s="41">
        <f>SUM(O6:O13)</f>
        <v>0</v>
      </c>
      <c r="P14" s="41">
        <f>SUM(P6:P13)</f>
        <v>58</v>
      </c>
      <c r="Q14" s="42">
        <f>IFERROR(P14/M14,"-")</f>
        <v>0.90625</v>
      </c>
      <c r="R14" s="76">
        <f>SUM(R6:R13)</f>
        <v>9</v>
      </c>
      <c r="S14" s="76">
        <f>SUM(S6:S13)</f>
        <v>10</v>
      </c>
      <c r="T14" s="42">
        <f>IFERROR(R14/P14,"-")</f>
        <v>0.1551724137931</v>
      </c>
      <c r="U14" s="338">
        <f>IFERROR(J14/P14,"-")</f>
        <v>4913.7931034483</v>
      </c>
      <c r="V14" s="44">
        <f>SUM(V6:V13)</f>
        <v>8</v>
      </c>
      <c r="W14" s="42">
        <f>IFERROR(V14/P14,"-")</f>
        <v>0.13793103448276</v>
      </c>
      <c r="X14" s="333">
        <f>SUM(X6:X13)</f>
        <v>950800</v>
      </c>
      <c r="Y14" s="333">
        <f>IFERROR(X14/P14,"-")</f>
        <v>16393.103448276</v>
      </c>
      <c r="Z14" s="333">
        <f>IFERROR(X14/V14,"-")</f>
        <v>118850</v>
      </c>
      <c r="AA14" s="333">
        <f>X14-J14</f>
        <v>665800</v>
      </c>
      <c r="AB14" s="45">
        <f>X14/J14</f>
        <v>3.3361403508772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275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0.216</v>
      </c>
      <c r="B6" s="347" t="s">
        <v>276</v>
      </c>
      <c r="C6" s="347" t="s">
        <v>277</v>
      </c>
      <c r="D6" s="347" t="s">
        <v>278</v>
      </c>
      <c r="E6" s="347" t="s">
        <v>279</v>
      </c>
      <c r="F6" s="347" t="s">
        <v>280</v>
      </c>
      <c r="G6" s="88" t="s">
        <v>281</v>
      </c>
      <c r="H6" s="88" t="s">
        <v>282</v>
      </c>
      <c r="I6" s="88" t="s">
        <v>283</v>
      </c>
      <c r="J6" s="330">
        <v>125000</v>
      </c>
      <c r="K6" s="79">
        <v>15</v>
      </c>
      <c r="L6" s="79">
        <v>0</v>
      </c>
      <c r="M6" s="79">
        <v>101</v>
      </c>
      <c r="N6" s="89">
        <v>9</v>
      </c>
      <c r="O6" s="90">
        <v>0</v>
      </c>
      <c r="P6" s="91">
        <f>N6+O6</f>
        <v>9</v>
      </c>
      <c r="Q6" s="80">
        <f>IFERROR(P6/M6,"-")</f>
        <v>0.089108910891089</v>
      </c>
      <c r="R6" s="79">
        <v>1</v>
      </c>
      <c r="S6" s="79">
        <v>1</v>
      </c>
      <c r="T6" s="80">
        <f>IFERROR(R6/(P6),"-")</f>
        <v>0.11111111111111</v>
      </c>
      <c r="U6" s="336">
        <f>IFERROR(J6/SUM(N6:O7),"-")</f>
        <v>2500</v>
      </c>
      <c r="V6" s="82">
        <v>1</v>
      </c>
      <c r="W6" s="80">
        <f>IF(P6=0,"-",V6/P6)</f>
        <v>0.11111111111111</v>
      </c>
      <c r="X6" s="335">
        <v>6000</v>
      </c>
      <c r="Y6" s="336">
        <f>IFERROR(X6/P6,"-")</f>
        <v>666.66666666667</v>
      </c>
      <c r="Z6" s="336">
        <f>IFERROR(X6/V6,"-")</f>
        <v>6000</v>
      </c>
      <c r="AA6" s="330">
        <f>SUM(X6:X7)-SUM(J6:J7)</f>
        <v>-98000</v>
      </c>
      <c r="AB6" s="83">
        <f>SUM(X6:X7)/SUM(J6:J7)</f>
        <v>0.216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0.33333333333333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0.22222222222222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3</v>
      </c>
      <c r="BO6" s="118">
        <f>IF(P6=0,"",IF(BN6=0,"",(BN6/P6)))</f>
        <v>0.33333333333333</v>
      </c>
      <c r="BP6" s="119">
        <v>1</v>
      </c>
      <c r="BQ6" s="120">
        <f>IFERROR(BP6/BN6,"-")</f>
        <v>0.33333333333333</v>
      </c>
      <c r="BR6" s="121">
        <v>6000</v>
      </c>
      <c r="BS6" s="122">
        <f>IFERROR(BR6/BN6,"-")</f>
        <v>2000</v>
      </c>
      <c r="BT6" s="123"/>
      <c r="BU6" s="123">
        <v>1</v>
      </c>
      <c r="BV6" s="123"/>
      <c r="BW6" s="124">
        <v>1</v>
      </c>
      <c r="BX6" s="125">
        <f>IF(P6=0,"",IF(BW6=0,"",(BW6/P6)))</f>
        <v>0.11111111111111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6000</v>
      </c>
      <c r="CQ6" s="139">
        <v>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284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198</v>
      </c>
      <c r="L7" s="79">
        <v>124</v>
      </c>
      <c r="M7" s="79">
        <v>97</v>
      </c>
      <c r="N7" s="89">
        <v>39</v>
      </c>
      <c r="O7" s="90">
        <v>2</v>
      </c>
      <c r="P7" s="91">
        <f>N7+O7</f>
        <v>41</v>
      </c>
      <c r="Q7" s="80">
        <f>IFERROR(P7/M7,"-")</f>
        <v>0.42268041237113</v>
      </c>
      <c r="R7" s="79">
        <v>5</v>
      </c>
      <c r="S7" s="79">
        <v>5</v>
      </c>
      <c r="T7" s="80">
        <f>IFERROR(R7/(P7),"-")</f>
        <v>0.1219512195122</v>
      </c>
      <c r="U7" s="336"/>
      <c r="V7" s="82">
        <v>0</v>
      </c>
      <c r="W7" s="80">
        <f>IF(P7=0,"-",V7/P7)</f>
        <v>0</v>
      </c>
      <c r="X7" s="335">
        <v>21000</v>
      </c>
      <c r="Y7" s="336">
        <f>IFERROR(X7/P7,"-")</f>
        <v>512.19512195122</v>
      </c>
      <c r="Z7" s="336" t="str">
        <f>IFERROR(X7/V7,"-")</f>
        <v>-</v>
      </c>
      <c r="AA7" s="330"/>
      <c r="AB7" s="83"/>
      <c r="AC7" s="77"/>
      <c r="AD7" s="92">
        <v>1</v>
      </c>
      <c r="AE7" s="93">
        <f>IF(P7=0,"",IF(AD7=0,"",(AD7/P7)))</f>
        <v>0.024390243902439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11</v>
      </c>
      <c r="AN7" s="99">
        <f>IF(P7=0,"",IF(AM7=0,"",(AM7/P7)))</f>
        <v>0.26829268292683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5</v>
      </c>
      <c r="AW7" s="105">
        <f>IF(P7=0,"",IF(AV7=0,"",(AV7/P7)))</f>
        <v>0.1219512195122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8</v>
      </c>
      <c r="BF7" s="111">
        <f>IF(P7=0,"",IF(BE7=0,"",(BE7/P7)))</f>
        <v>0.19512195121951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7</v>
      </c>
      <c r="BO7" s="118">
        <f>IF(P7=0,"",IF(BN7=0,"",(BN7/P7)))</f>
        <v>0.17073170731707</v>
      </c>
      <c r="BP7" s="119">
        <v>1</v>
      </c>
      <c r="BQ7" s="120">
        <f>IFERROR(BP7/BN7,"-")</f>
        <v>0.14285714285714</v>
      </c>
      <c r="BR7" s="121">
        <v>21000</v>
      </c>
      <c r="BS7" s="122">
        <f>IFERROR(BR7/BN7,"-")</f>
        <v>3000</v>
      </c>
      <c r="BT7" s="123"/>
      <c r="BU7" s="123"/>
      <c r="BV7" s="123">
        <v>1</v>
      </c>
      <c r="BW7" s="124">
        <v>9</v>
      </c>
      <c r="BX7" s="125">
        <f>IF(P7=0,"",IF(BW7=0,"",(BW7/P7)))</f>
        <v>0.21951219512195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21000</v>
      </c>
      <c r="CQ7" s="139">
        <v>21000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0.216</v>
      </c>
      <c r="B10" s="39"/>
      <c r="C10" s="39"/>
      <c r="D10" s="39"/>
      <c r="E10" s="39"/>
      <c r="F10" s="39"/>
      <c r="G10" s="40" t="s">
        <v>285</v>
      </c>
      <c r="H10" s="40"/>
      <c r="I10" s="40"/>
      <c r="J10" s="333">
        <f>SUM(J6:J9)</f>
        <v>125000</v>
      </c>
      <c r="K10" s="41">
        <f>SUM(K6:K9)</f>
        <v>213</v>
      </c>
      <c r="L10" s="41">
        <f>SUM(L6:L9)</f>
        <v>124</v>
      </c>
      <c r="M10" s="41">
        <f>SUM(M6:M9)</f>
        <v>198</v>
      </c>
      <c r="N10" s="41">
        <f>SUM(N6:N9)</f>
        <v>48</v>
      </c>
      <c r="O10" s="41">
        <f>SUM(O6:O9)</f>
        <v>2</v>
      </c>
      <c r="P10" s="41">
        <f>SUM(P6:P9)</f>
        <v>50</v>
      </c>
      <c r="Q10" s="42">
        <f>IFERROR(P10/M10,"-")</f>
        <v>0.25252525252525</v>
      </c>
      <c r="R10" s="76">
        <f>SUM(R6:R9)</f>
        <v>6</v>
      </c>
      <c r="S10" s="76">
        <f>SUM(S6:S9)</f>
        <v>6</v>
      </c>
      <c r="T10" s="42">
        <f>IFERROR(R10/P10,"-")</f>
        <v>0.12</v>
      </c>
      <c r="U10" s="338">
        <f>IFERROR(J10/P10,"-")</f>
        <v>2500</v>
      </c>
      <c r="V10" s="44">
        <f>SUM(V6:V9)</f>
        <v>1</v>
      </c>
      <c r="W10" s="42">
        <f>IFERROR(V10/P10,"-")</f>
        <v>0.02</v>
      </c>
      <c r="X10" s="333">
        <f>SUM(X6:X9)</f>
        <v>27000</v>
      </c>
      <c r="Y10" s="333">
        <f>IFERROR(X10/P10,"-")</f>
        <v>540</v>
      </c>
      <c r="Z10" s="333">
        <f>IFERROR(X10/V10,"-")</f>
        <v>27000</v>
      </c>
      <c r="AA10" s="333">
        <f>X10-J10</f>
        <v>-98000</v>
      </c>
      <c r="AB10" s="45">
        <f>X10/J10</f>
        <v>0.216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286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287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288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289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290</v>
      </c>
      <c r="C6" s="347"/>
      <c r="D6" s="347" t="s">
        <v>280</v>
      </c>
      <c r="E6" s="175" t="s">
        <v>291</v>
      </c>
      <c r="F6" s="175" t="s">
        <v>292</v>
      </c>
      <c r="G6" s="340">
        <v>0</v>
      </c>
      <c r="H6" s="340">
        <v>1500</v>
      </c>
      <c r="I6" s="176">
        <v>0</v>
      </c>
      <c r="J6" s="176">
        <v>0</v>
      </c>
      <c r="K6" s="176">
        <v>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293</v>
      </c>
      <c r="C7" s="347"/>
      <c r="D7" s="347" t="s">
        <v>280</v>
      </c>
      <c r="E7" s="175" t="s">
        <v>294</v>
      </c>
      <c r="F7" s="175" t="s">
        <v>292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295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3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296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287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297</v>
      </c>
      <c r="C6" s="347" t="s">
        <v>298</v>
      </c>
      <c r="D6" s="347" t="s">
        <v>79</v>
      </c>
      <c r="E6" s="175" t="s">
        <v>299</v>
      </c>
      <c r="F6" s="175" t="s">
        <v>292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2.1006263359464</v>
      </c>
      <c r="B7" s="347" t="s">
        <v>300</v>
      </c>
      <c r="C7" s="347" t="s">
        <v>298</v>
      </c>
      <c r="D7" s="347" t="s">
        <v>79</v>
      </c>
      <c r="E7" s="175" t="s">
        <v>301</v>
      </c>
      <c r="F7" s="175" t="s">
        <v>292</v>
      </c>
      <c r="G7" s="340">
        <v>4290030</v>
      </c>
      <c r="H7" s="176">
        <v>3618</v>
      </c>
      <c r="I7" s="176">
        <v>0</v>
      </c>
      <c r="J7" s="176">
        <v>200713</v>
      </c>
      <c r="K7" s="177">
        <v>1109</v>
      </c>
      <c r="L7" s="179">
        <f>IFERROR(K7/J7,"-")</f>
        <v>0.0055253022973101</v>
      </c>
      <c r="M7" s="176">
        <v>117</v>
      </c>
      <c r="N7" s="176">
        <v>295</v>
      </c>
      <c r="O7" s="179">
        <f>IFERROR(M7/(K7),"-")</f>
        <v>0.10550045085663</v>
      </c>
      <c r="P7" s="180">
        <f>IFERROR(G7/SUM(K7:K7),"-")</f>
        <v>3868.3769161407</v>
      </c>
      <c r="Q7" s="181">
        <v>132</v>
      </c>
      <c r="R7" s="179">
        <f>IF(K7=0,"-",Q7/K7)</f>
        <v>0.1190261496844</v>
      </c>
      <c r="S7" s="345">
        <v>9011750</v>
      </c>
      <c r="T7" s="346">
        <f>IFERROR(S7/K7,"-")</f>
        <v>8126.0144274121</v>
      </c>
      <c r="U7" s="346">
        <f>IFERROR(S7/Q7,"-")</f>
        <v>68270.833333333</v>
      </c>
      <c r="V7" s="340">
        <f>SUM(S7:S7)-SUM(G7:G7)</f>
        <v>4721720</v>
      </c>
      <c r="W7" s="183">
        <f>SUM(S7:S7)/SUM(G7:G7)</f>
        <v>2.1006263359464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3</v>
      </c>
      <c r="AI7" s="191">
        <f>IF(K7=0,"",IF(AH7=0,"",(AH7/K7)))</f>
        <v>0.0027051397655546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6</v>
      </c>
      <c r="AR7" s="197">
        <f>IF(K7=0,"",IF(AQ7=0,"",(AQ7/K7)))</f>
        <v>0.0054102795311091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36</v>
      </c>
      <c r="BA7" s="203">
        <f>IF(K7=0,"",IF(AZ7=0,"",(AZ7/K7)))</f>
        <v>0.032461677186655</v>
      </c>
      <c r="BB7" s="202">
        <v>5</v>
      </c>
      <c r="BC7" s="204">
        <f>IFERROR(BB7/AZ7,"-")</f>
        <v>0.13888888888889</v>
      </c>
      <c r="BD7" s="205">
        <v>29000</v>
      </c>
      <c r="BE7" s="206">
        <f>IFERROR(BD7/AZ7,"-")</f>
        <v>805.55555555556</v>
      </c>
      <c r="BF7" s="207">
        <v>3</v>
      </c>
      <c r="BG7" s="207">
        <v>2</v>
      </c>
      <c r="BH7" s="207"/>
      <c r="BI7" s="208">
        <v>580</v>
      </c>
      <c r="BJ7" s="209">
        <f>IF(K7=0,"",IF(BI7=0,"",(BI7/K7)))</f>
        <v>0.52299368800721</v>
      </c>
      <c r="BK7" s="210">
        <v>56</v>
      </c>
      <c r="BL7" s="211">
        <f>IFERROR(BK7/BI7,"-")</f>
        <v>0.096551724137931</v>
      </c>
      <c r="BM7" s="212">
        <v>1307000</v>
      </c>
      <c r="BN7" s="213">
        <f>IFERROR(BM7/BI7,"-")</f>
        <v>2253.4482758621</v>
      </c>
      <c r="BO7" s="214">
        <v>26</v>
      </c>
      <c r="BP7" s="214">
        <v>11</v>
      </c>
      <c r="BQ7" s="214">
        <v>19</v>
      </c>
      <c r="BR7" s="215">
        <v>393</v>
      </c>
      <c r="BS7" s="216">
        <f>IF(K7=0,"",IF(BR7=0,"",(BR7/K7)))</f>
        <v>0.35437330928765</v>
      </c>
      <c r="BT7" s="217">
        <v>54</v>
      </c>
      <c r="BU7" s="218">
        <f>IFERROR(BT7/BR7,"-")</f>
        <v>0.13740458015267</v>
      </c>
      <c r="BV7" s="219">
        <v>5338550</v>
      </c>
      <c r="BW7" s="220">
        <f>IFERROR(BV7/BR7,"-")</f>
        <v>13584.096692112</v>
      </c>
      <c r="BX7" s="221">
        <v>23</v>
      </c>
      <c r="BY7" s="221">
        <v>5</v>
      </c>
      <c r="BZ7" s="221">
        <v>26</v>
      </c>
      <c r="CA7" s="222">
        <v>91</v>
      </c>
      <c r="CB7" s="223">
        <f>IF(K7=0,"",IF(CA7=0,"",(CA7/K7)))</f>
        <v>0.082055906221821</v>
      </c>
      <c r="CC7" s="224">
        <v>17</v>
      </c>
      <c r="CD7" s="225">
        <f>IFERROR(CC7/CA7,"-")</f>
        <v>0.18681318681319</v>
      </c>
      <c r="CE7" s="226">
        <v>2337200</v>
      </c>
      <c r="CF7" s="227">
        <f>IFERROR(CE7/CA7,"-")</f>
        <v>25683.516483516</v>
      </c>
      <c r="CG7" s="228">
        <v>4</v>
      </c>
      <c r="CH7" s="228">
        <v>1</v>
      </c>
      <c r="CI7" s="228">
        <v>12</v>
      </c>
      <c r="CJ7" s="229">
        <v>132</v>
      </c>
      <c r="CK7" s="230">
        <v>9011750</v>
      </c>
      <c r="CL7" s="230">
        <v>1582000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1.1212162954373</v>
      </c>
      <c r="B8" s="347" t="s">
        <v>302</v>
      </c>
      <c r="C8" s="347" t="s">
        <v>298</v>
      </c>
      <c r="D8" s="347" t="s">
        <v>79</v>
      </c>
      <c r="E8" s="175" t="s">
        <v>303</v>
      </c>
      <c r="F8" s="175" t="s">
        <v>292</v>
      </c>
      <c r="G8" s="340">
        <v>1872966</v>
      </c>
      <c r="H8" s="176">
        <v>1420</v>
      </c>
      <c r="I8" s="176">
        <v>0</v>
      </c>
      <c r="J8" s="176">
        <v>38814</v>
      </c>
      <c r="K8" s="177">
        <v>703</v>
      </c>
      <c r="L8" s="179">
        <f>IFERROR(K8/J8,"-")</f>
        <v>0.018112021435564</v>
      </c>
      <c r="M8" s="176">
        <v>36</v>
      </c>
      <c r="N8" s="176">
        <v>258</v>
      </c>
      <c r="O8" s="179">
        <f>IFERROR(M8/(K8),"-")</f>
        <v>0.051209103840683</v>
      </c>
      <c r="P8" s="180">
        <f>IFERROR(G8/SUM(K8:K8),"-")</f>
        <v>2664.2475106686</v>
      </c>
      <c r="Q8" s="181">
        <v>69</v>
      </c>
      <c r="R8" s="179">
        <f>IF(K8=0,"-",Q8/K8)</f>
        <v>0.098150782361309</v>
      </c>
      <c r="S8" s="345">
        <v>2100000</v>
      </c>
      <c r="T8" s="346">
        <f>IFERROR(S8/K8,"-")</f>
        <v>2987.1977240398</v>
      </c>
      <c r="U8" s="346">
        <f>IFERROR(S8/Q8,"-")</f>
        <v>30434.782608696</v>
      </c>
      <c r="V8" s="340">
        <f>SUM(S8:S8)-SUM(G8:G8)</f>
        <v>227034</v>
      </c>
      <c r="W8" s="183">
        <f>SUM(S8:S8)/SUM(G8:G8)</f>
        <v>1.1212162954373</v>
      </c>
      <c r="Y8" s="184">
        <v>42</v>
      </c>
      <c r="Z8" s="185">
        <f>IF(K8=0,"",IF(Y8=0,"",(Y8/K8)))</f>
        <v>0.059743954480797</v>
      </c>
      <c r="AA8" s="184">
        <v>1</v>
      </c>
      <c r="AB8" s="186">
        <f>IFERROR(AA8/Y8,"-")</f>
        <v>0.023809523809524</v>
      </c>
      <c r="AC8" s="187">
        <v>4800</v>
      </c>
      <c r="AD8" s="188">
        <f>IFERROR(AC8/Y8,"-")</f>
        <v>114.28571428571</v>
      </c>
      <c r="AE8" s="189"/>
      <c r="AF8" s="189">
        <v>1</v>
      </c>
      <c r="AG8" s="189"/>
      <c r="AH8" s="190">
        <v>127</v>
      </c>
      <c r="AI8" s="191">
        <f>IF(K8=0,"",IF(AH8=0,"",(AH8/K8)))</f>
        <v>0.18065433854908</v>
      </c>
      <c r="AJ8" s="190">
        <v>6</v>
      </c>
      <c r="AK8" s="192">
        <f>IFERROR(AJ8/AH8,"-")</f>
        <v>0.047244094488189</v>
      </c>
      <c r="AL8" s="193">
        <v>41850</v>
      </c>
      <c r="AM8" s="194">
        <f>IFERROR(AL8/AH8,"-")</f>
        <v>329.52755905512</v>
      </c>
      <c r="AN8" s="195">
        <v>3</v>
      </c>
      <c r="AO8" s="195">
        <v>2</v>
      </c>
      <c r="AP8" s="195">
        <v>1</v>
      </c>
      <c r="AQ8" s="196">
        <v>98</v>
      </c>
      <c r="AR8" s="197">
        <f>IF(K8=0,"",IF(AQ8=0,"",(AQ8/K8)))</f>
        <v>0.13940256045519</v>
      </c>
      <c r="AS8" s="196">
        <v>7</v>
      </c>
      <c r="AT8" s="198">
        <f>IFERROR(AS8/AQ8,"-")</f>
        <v>0.071428571428571</v>
      </c>
      <c r="AU8" s="199">
        <v>44900</v>
      </c>
      <c r="AV8" s="200">
        <f>IFERROR(AU8/AQ8,"-")</f>
        <v>458.16326530612</v>
      </c>
      <c r="AW8" s="201">
        <v>3</v>
      </c>
      <c r="AX8" s="201">
        <v>3</v>
      </c>
      <c r="AY8" s="201">
        <v>1</v>
      </c>
      <c r="AZ8" s="202">
        <v>176</v>
      </c>
      <c r="BA8" s="203">
        <f>IF(K8=0,"",IF(AZ8=0,"",(AZ8/K8)))</f>
        <v>0.25035561877667</v>
      </c>
      <c r="BB8" s="202">
        <v>13</v>
      </c>
      <c r="BC8" s="204">
        <f>IFERROR(BB8/AZ8,"-")</f>
        <v>0.073863636363636</v>
      </c>
      <c r="BD8" s="205">
        <v>92500</v>
      </c>
      <c r="BE8" s="206">
        <f>IFERROR(BD8/AZ8,"-")</f>
        <v>525.56818181818</v>
      </c>
      <c r="BF8" s="207">
        <v>8</v>
      </c>
      <c r="BG8" s="207">
        <v>3</v>
      </c>
      <c r="BH8" s="207">
        <v>2</v>
      </c>
      <c r="BI8" s="208">
        <v>177</v>
      </c>
      <c r="BJ8" s="209">
        <f>IF(K8=0,"",IF(BI8=0,"",(BI8/K8)))</f>
        <v>0.25177809388336</v>
      </c>
      <c r="BK8" s="210">
        <v>22</v>
      </c>
      <c r="BL8" s="211">
        <f>IFERROR(BK8/BI8,"-")</f>
        <v>0.12429378531073</v>
      </c>
      <c r="BM8" s="212">
        <v>1057650</v>
      </c>
      <c r="BN8" s="213">
        <f>IFERROR(BM8/BI8,"-")</f>
        <v>5975.4237288136</v>
      </c>
      <c r="BO8" s="214">
        <v>10</v>
      </c>
      <c r="BP8" s="214">
        <v>3</v>
      </c>
      <c r="BQ8" s="214">
        <v>9</v>
      </c>
      <c r="BR8" s="215">
        <v>72</v>
      </c>
      <c r="BS8" s="216">
        <f>IF(K8=0,"",IF(BR8=0,"",(BR8/K8)))</f>
        <v>0.10241820768137</v>
      </c>
      <c r="BT8" s="217">
        <v>18</v>
      </c>
      <c r="BU8" s="218">
        <f>IFERROR(BT8/BR8,"-")</f>
        <v>0.25</v>
      </c>
      <c r="BV8" s="219">
        <v>847300</v>
      </c>
      <c r="BW8" s="220">
        <f>IFERROR(BV8/BR8,"-")</f>
        <v>11768.055555556</v>
      </c>
      <c r="BX8" s="221">
        <v>7</v>
      </c>
      <c r="BY8" s="221">
        <v>3</v>
      </c>
      <c r="BZ8" s="221">
        <v>8</v>
      </c>
      <c r="CA8" s="222">
        <v>11</v>
      </c>
      <c r="CB8" s="223">
        <f>IF(K8=0,"",IF(CA8=0,"",(CA8/K8)))</f>
        <v>0.015647226173542</v>
      </c>
      <c r="CC8" s="224">
        <v>2</v>
      </c>
      <c r="CD8" s="225">
        <f>IFERROR(CC8/CA8,"-")</f>
        <v>0.18181818181818</v>
      </c>
      <c r="CE8" s="226">
        <v>11000</v>
      </c>
      <c r="CF8" s="227">
        <f>IFERROR(CE8/CA8,"-")</f>
        <v>1000</v>
      </c>
      <c r="CG8" s="228">
        <v>2</v>
      </c>
      <c r="CH8" s="228"/>
      <c r="CI8" s="228"/>
      <c r="CJ8" s="229">
        <v>69</v>
      </c>
      <c r="CK8" s="230">
        <v>2100000</v>
      </c>
      <c r="CL8" s="230">
        <v>617000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304</v>
      </c>
      <c r="C9" s="347" t="s">
        <v>298</v>
      </c>
      <c r="D9" s="347" t="s">
        <v>79</v>
      </c>
      <c r="E9" s="175" t="s">
        <v>305</v>
      </c>
      <c r="F9" s="175" t="s">
        <v>292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306</v>
      </c>
      <c r="F12" s="251"/>
      <c r="G12" s="343">
        <f>SUM(G6:G11)</f>
        <v>6162996</v>
      </c>
      <c r="H12" s="250">
        <f>SUM(H6:H11)</f>
        <v>5038</v>
      </c>
      <c r="I12" s="250">
        <f>SUM(I6:I11)</f>
        <v>0</v>
      </c>
      <c r="J12" s="250">
        <f>SUM(J6:J11)</f>
        <v>239527</v>
      </c>
      <c r="K12" s="250">
        <f>SUM(K6:K11)</f>
        <v>1812</v>
      </c>
      <c r="L12" s="252">
        <f>IFERROR(K12/J12,"-")</f>
        <v>0.0075649091751661</v>
      </c>
      <c r="M12" s="253">
        <f>SUM(M6:M11)</f>
        <v>153</v>
      </c>
      <c r="N12" s="253">
        <f>SUM(N6:N11)</f>
        <v>553</v>
      </c>
      <c r="O12" s="252">
        <f>IFERROR(M12/K12,"-")</f>
        <v>0.084437086092715</v>
      </c>
      <c r="P12" s="254">
        <f>IFERROR(G12/K12,"-")</f>
        <v>3401.2119205298</v>
      </c>
      <c r="Q12" s="255">
        <f>SUM(Q6:Q11)</f>
        <v>201</v>
      </c>
      <c r="R12" s="252">
        <f>IFERROR(Q12/K12,"-")</f>
        <v>0.11092715231788</v>
      </c>
      <c r="S12" s="343">
        <f>SUM(S6:S11)</f>
        <v>11111750</v>
      </c>
      <c r="T12" s="343">
        <f>IFERROR(S12/K12,"-")</f>
        <v>6132.3123620309</v>
      </c>
      <c r="U12" s="343">
        <f>IFERROR(S12/Q12,"-")</f>
        <v>55282.338308458</v>
      </c>
      <c r="V12" s="343">
        <f>S12-G12</f>
        <v>4948754</v>
      </c>
      <c r="W12" s="256">
        <f>S12/G12</f>
        <v>1.8029786162444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