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<sst xmlns="http://schemas.openxmlformats.org/spreadsheetml/2006/main" uniqueCount="293">
  <si>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</si>
  <si>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</si>
  <si>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</si>
  <si>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</si>
  <si>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</si>
  <si>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</si>
  <si>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</si>
  <si>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</si>
  <si>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</si>
  <si>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</si>
  <si>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</si>
  <si>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</si>
  <si>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</si>
  <si>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</si>
  <si>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</si>
  <si>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</si>
  <si>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</si>
  <si>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</si>
  <si>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</si>
  <si>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</si>
  <si>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</si>
  <si>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</si>
  <si>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</si>
  <si>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</si>
  <si>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</si>
  <si>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</si>
  <si>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</si>
  <si>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</si>
  <si>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</si>
  <si>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</si>
  <si>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</si>
  <si>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</si>
  <si>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</si>
  <si>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</si>
  <si>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</si>
  <si>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</si>
  <si>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</si>
  <si>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</si>
  <si>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</si>
  <si>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</si>
  <si>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</si>
  <si>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</si>
  <si>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</si>
  <si>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</si>
  <si>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</si>
  <si>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</si>
  <si>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</si>
  <si>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</si>
  <si>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</si>
  <si>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</si>
  <si>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</si>
  <si>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</si>
  <si>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</si>
  <si>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</si>
  <si>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</si>
  <si>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</si>
  <si>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</si>
  <si>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</si>
  <si>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</si>
  <si>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</si>
  <si>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</si>
  <si>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</si>
  <si>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</si>
  <si>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</si>
  <si>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</si>
  <si>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</si>
  <si>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</si>
  <si>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</si>
  <si>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</si>
  <si>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</si>
  <si>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</si>
  <si>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</si>
  <si>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</si>
  <si>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</si>
  <si>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</si>
  <si>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</si>
  <si>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</si>
  <si>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</si>
  <si>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</si>
  <si>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</si>
  <si>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</si>
  <si>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</si>
  <si>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</si>
  <si>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</si>
  <si>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</si>
  <si>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</si>
  <si>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</si>
  <si>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</si>
  <si>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</si>
  <si>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</si>
  <si>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</si>
  <si>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</si>
  <si>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</si>
  <si>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</si>
  <si>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</si>
  <si>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</si>
  <si>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</si>
  <si>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</si>
  <si>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</si>
  <si>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</si>
  <si>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</si>
  <si>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</si>
  <si>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</si>
  <si>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</si>
  <si>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</si>
  <si>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</si>
  <si>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</si>
  <si>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</si>
  <si>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</si>
  <si>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</si>
  <si>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</si>
  <si>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</si>
  <si>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</si>
  <si>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</si>
  <si>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</si>
  <si>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</si>
  <si>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</si>
  <si>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</si>
  <si>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</si>
  <si>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</si>
  <si>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</si>
  <si>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</si>
  <si>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</si>
  <si>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</si>
  <si>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</si>
  <si>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</si>
  <si>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</si>
  <si>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</si>
  <si>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</si>
  <si>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</si>
  <si>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</si>
  <si>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</si>
  <si>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</si>
  <si>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</si>
  <si>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</si>
  <si>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</si>
  <si>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</si>
  <si>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</si>
  <si>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</si>
  <si>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</si>
  <si>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</si>
  <si>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</si>
  <si>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</si>
  <si>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</si>
  <si>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</si>
  <si>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</si>
  <si>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</si>
  <si>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</si>
  <si>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</si>
  <si>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</si>
  <si>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</si>
  <si>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</si>
  <si>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</si>
  <si>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</si>
  <si>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</si>
  <si>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</si>
  <si>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</si>
  <si>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</si>
  <si>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</si>
  <si>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</si>
  <si>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</si>
  <si>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</si>
  <si>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</si>
  <si>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</si>
  <si>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</si>
  <si>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</si>
  <si>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</si>
  <si>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</si>
  <si>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</si>
  <si>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</si>
  <si>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</si>
  <si>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</si>
  <si>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</si>
  <si>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</si>
  <si>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</si>
  <si>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</si>
  <si>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</si>
  <si>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</si>
  <si>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</si>
  <si>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</si>
  <si>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</si>
  <si>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</si>
  <si>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</si>
  <si>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</si>
  <si>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</si>
  <si>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</si>
  <si>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</si>
  <si>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</si>
  <si>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</si>
  <si>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</si>
  <si>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</si>
  <si>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</si>
  <si>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</si>
  <si>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</si>
  <si>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</si>
  <si>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</si>
  <si>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</si>
  <si>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</si>
  <si>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</si>
  <si>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</si>
  <si>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</si>
  <si>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</si>
  <si>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</si>
  <si>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</si>
  <si>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</si>
  <si>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</si>
  <si>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</si>
  <si>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</si>
  <si>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</si>
  <si>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</si>
  <si>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</si>
  <si>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</si>
  <si>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</si>
  <si>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</si>
  <si>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</si>
  <si>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</si>
  <si>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</si>
  <si>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</si>
  <si>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</si>
  <si>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</si>
  <si>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</si>
  <si>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</si>
  <si>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</si>
  <si>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</si>
  <si>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</si>
  <si>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</si>
  <si>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</si>
  <si>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</si>
  <si>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</si>
  <si>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</si>
  <si>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</si>
  <si>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ln_adn026</t>
  </si>
  <si>
    <t>大洋図書</t>
  </si>
  <si>
    <t>2Pスポーツ新聞_v01_ヘスティア(高宮菜々子さん)_LINE版</t>
  </si>
  <si>
    <t>ナックルズ極ベスト</t>
  </si>
  <si>
    <t>9月13日(水)</t>
  </si>
  <si>
    <t>ad835</t>
  </si>
  <si>
    <t>ln_adn027</t>
  </si>
  <si>
    <t>文友舎</t>
  </si>
  <si>
    <t>5P風俗ヘスティア(高宮菜々子さん)_LINE版</t>
  </si>
  <si>
    <t>EXCITING MAX!HIGH-GRADE</t>
  </si>
  <si>
    <t>1C5P</t>
  </si>
  <si>
    <t>ad836</t>
  </si>
  <si>
    <t>ln_adn028</t>
  </si>
  <si>
    <t>実話ナックルズ ウルトラ</t>
  </si>
  <si>
    <t>9月29日(金)</t>
  </si>
  <si>
    <t>ad837</t>
  </si>
  <si>
    <t>ln_rpn004</t>
  </si>
  <si>
    <t>おまとめパック</t>
  </si>
  <si>
    <t>9月01日(金)</t>
  </si>
  <si>
    <t>ln_rpn005</t>
  </si>
  <si>
    <t>ln_rpn006</t>
  </si>
  <si>
    <t>rp004</t>
  </si>
  <si>
    <t>rp005</t>
  </si>
  <si>
    <t>rp006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</si>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</sst>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66</v>
      </c>
      <c r="D6" s="330">
        <v>2930000</v>
      </c>
      <c r="E6" s="79">
        <v>453</v>
      </c>
      <c r="F6" s="79">
        <v>246</v>
      </c>
      <c r="G6" s="79">
        <v>500</v>
      </c>
      <c r="H6" s="89">
        <v>257</v>
      </c>
      <c r="I6" s="90">
        <v>0</v>
      </c>
      <c r="J6" s="143">
        <f>H6+I6</f>
        <v>257</v>
      </c>
      <c r="K6" s="80">
        <f>IFERROR(J6/G6,"-")</f>
        <v>0.514</v>
      </c>
      <c r="L6" s="79">
        <v>11</v>
      </c>
      <c r="M6" s="79">
        <v>35</v>
      </c>
      <c r="N6" s="80">
        <f>IFERROR(L6/J6,"-")</f>
        <v>0.042801556420233</v>
      </c>
      <c r="O6" s="81">
        <f>IFERROR(D6/J6,"-")</f>
        <v>11400.778210117</v>
      </c>
      <c r="P6" s="82">
        <v>25</v>
      </c>
      <c r="Q6" s="80">
        <f>IFERROR(P6/J6,"-")</f>
        <v>0.09727626459144</v>
      </c>
      <c r="R6" s="335">
        <v>2539000</v>
      </c>
      <c r="S6" s="336">
        <f>IFERROR(R6/J6,"-")</f>
        <v>9879.3774319066</v>
      </c>
      <c r="T6" s="336">
        <f>IFERROR(R6/P6,"-")</f>
        <v>101560</v>
      </c>
      <c r="U6" s="330">
        <f>IFERROR(R6-D6,"-")</f>
        <v>-391000</v>
      </c>
      <c r="V6" s="83">
        <f>R6/D6</f>
        <v>0.86655290102389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1145000</v>
      </c>
      <c r="E7" s="79">
        <v>625</v>
      </c>
      <c r="F7" s="79">
        <v>241</v>
      </c>
      <c r="G7" s="79">
        <v>183</v>
      </c>
      <c r="H7" s="89">
        <v>346</v>
      </c>
      <c r="I7" s="90">
        <v>3</v>
      </c>
      <c r="J7" s="143">
        <f>H7+I7</f>
        <v>349</v>
      </c>
      <c r="K7" s="80">
        <f>IFERROR(J7/G7,"-")</f>
        <v>1.9071038251366</v>
      </c>
      <c r="L7" s="79">
        <v>25</v>
      </c>
      <c r="M7" s="79">
        <v>40</v>
      </c>
      <c r="N7" s="80">
        <f>IFERROR(L7/J7,"-")</f>
        <v>0.07163323782235</v>
      </c>
      <c r="O7" s="81">
        <f>IFERROR(D7/J7,"-")</f>
        <v>3280.8022922636</v>
      </c>
      <c r="P7" s="82">
        <v>30</v>
      </c>
      <c r="Q7" s="80">
        <f>IFERROR(P7/J7,"-")</f>
        <v>0.085959885386819</v>
      </c>
      <c r="R7" s="335">
        <v>886200</v>
      </c>
      <c r="S7" s="336">
        <f>IFERROR(R7/J7,"-")</f>
        <v>2539.2550143266</v>
      </c>
      <c r="T7" s="336">
        <f>IFERROR(R7/P7,"-")</f>
        <v>29540</v>
      </c>
      <c r="U7" s="330">
        <f>IFERROR(R7-D7,"-")</f>
        <v>-258800</v>
      </c>
      <c r="V7" s="83">
        <f>R7/D7</f>
        <v>0.77397379912664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520</v>
      </c>
      <c r="F8" s="79">
        <v>265</v>
      </c>
      <c r="G8" s="79">
        <v>721</v>
      </c>
      <c r="H8" s="89">
        <v>148</v>
      </c>
      <c r="I8" s="90">
        <v>3</v>
      </c>
      <c r="J8" s="143">
        <f>H8+I8</f>
        <v>151</v>
      </c>
      <c r="K8" s="80">
        <f>IFERROR(J8/G8,"-")</f>
        <v>0.20943134535368</v>
      </c>
      <c r="L8" s="79">
        <v>5</v>
      </c>
      <c r="M8" s="79">
        <v>25</v>
      </c>
      <c r="N8" s="80">
        <f>IFERROR(L8/J8,"-")</f>
        <v>0.033112582781457</v>
      </c>
      <c r="O8" s="81">
        <f>IFERROR(D8/J8,"-")</f>
        <v>1655.6291390728</v>
      </c>
      <c r="P8" s="82">
        <v>8</v>
      </c>
      <c r="Q8" s="80">
        <f>IFERROR(P8/J8,"-")</f>
        <v>0.052980132450331</v>
      </c>
      <c r="R8" s="335">
        <v>788000</v>
      </c>
      <c r="S8" s="336">
        <f>IFERROR(R8/J8,"-")</f>
        <v>5218.5430463576</v>
      </c>
      <c r="T8" s="336">
        <f>IFERROR(R8/P8,"-")</f>
        <v>98500</v>
      </c>
      <c r="U8" s="330">
        <f>IFERROR(R8-D8,"-")</f>
        <v>538000</v>
      </c>
      <c r="V8" s="83">
        <f>R8/D8</f>
        <v>3.152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6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10539834</v>
      </c>
      <c r="E10" s="79">
        <v>9554</v>
      </c>
      <c r="F10" s="79">
        <v>0</v>
      </c>
      <c r="G10" s="79">
        <v>388592</v>
      </c>
      <c r="H10" s="89">
        <v>3411</v>
      </c>
      <c r="I10" s="90">
        <v>192</v>
      </c>
      <c r="J10" s="143">
        <f>H10+I10</f>
        <v>3603</v>
      </c>
      <c r="K10" s="80">
        <f>IFERROR(J10/G10,"-")</f>
        <v>0.0092719356034092</v>
      </c>
      <c r="L10" s="79">
        <v>116</v>
      </c>
      <c r="M10" s="79">
        <v>1267</v>
      </c>
      <c r="N10" s="80">
        <f>IFERROR(L10/J10,"-")</f>
        <v>0.032195392728282</v>
      </c>
      <c r="O10" s="81">
        <f>IFERROR(D10/J10,"-")</f>
        <v>2925.2939217319</v>
      </c>
      <c r="P10" s="82">
        <v>453</v>
      </c>
      <c r="Q10" s="80">
        <f>IFERROR(P10/J10,"-")</f>
        <v>0.12572855953372</v>
      </c>
      <c r="R10" s="335">
        <v>22450995</v>
      </c>
      <c r="S10" s="336">
        <f>IFERROR(R10/J10,"-")</f>
        <v>6231.1948376353</v>
      </c>
      <c r="T10" s="336">
        <f>IFERROR(R10/P10,"-")</f>
        <v>49560.695364238</v>
      </c>
      <c r="U10" s="330">
        <f>IFERROR(R10-D10,"-")</f>
        <v>11911161</v>
      </c>
      <c r="V10" s="83">
        <f>R10/D10</f>
        <v>2.1301089751508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14864834</v>
      </c>
      <c r="E13" s="41">
        <f>SUM(E6:E11)</f>
        <v>11152</v>
      </c>
      <c r="F13" s="41">
        <f>SUM(F6:F11)</f>
        <v>752</v>
      </c>
      <c r="G13" s="41">
        <f>SUM(G6:G11)</f>
        <v>390002</v>
      </c>
      <c r="H13" s="41">
        <f>SUM(H6:H11)</f>
        <v>4162</v>
      </c>
      <c r="I13" s="41">
        <f>SUM(I6:I11)</f>
        <v>198</v>
      </c>
      <c r="J13" s="41">
        <f>SUM(J6:J11)</f>
        <v>4360</v>
      </c>
      <c r="K13" s="42">
        <f>IFERROR(J13/G13,"-")</f>
        <v>0.011179429849078</v>
      </c>
      <c r="L13" s="76">
        <f>SUM(L6:L11)</f>
        <v>157</v>
      </c>
      <c r="M13" s="76">
        <f>SUM(M6:M11)</f>
        <v>1367</v>
      </c>
      <c r="N13" s="42">
        <f>IFERROR(L13/J13,"-")</f>
        <v>0.036009174311927</v>
      </c>
      <c r="O13" s="43">
        <f>IFERROR(D13/J13,"-")</f>
        <v>3409.3655963303</v>
      </c>
      <c r="P13" s="44">
        <f>SUM(P6:P11)</f>
        <v>516</v>
      </c>
      <c r="Q13" s="42">
        <f>IFERROR(P13/J13,"-")</f>
        <v>0.11834862385321</v>
      </c>
      <c r="R13" s="333">
        <f>SUM(R6:R11)</f>
        <v>26664195</v>
      </c>
      <c r="S13" s="333">
        <f>IFERROR(R13/J13,"-")</f>
        <v>6115.6410550459</v>
      </c>
      <c r="T13" s="333">
        <f>IFERROR(R13/P13,"-")</f>
        <v>51674.796511628</v>
      </c>
      <c r="U13" s="333">
        <f>SUM(U6:U11)</f>
        <v>11799361</v>
      </c>
      <c r="V13" s="45">
        <f>IFERROR(R13/D13,"-")</f>
        <v>1.7937768427148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6.3882352941176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11</v>
      </c>
      <c r="O6" s="90">
        <v>0</v>
      </c>
      <c r="P6" s="91">
        <f>N6+O6</f>
        <v>11</v>
      </c>
      <c r="Q6" s="80" t="str">
        <f>IFERROR(P6/M6,"-")</f>
        <v>-</v>
      </c>
      <c r="R6" s="79">
        <v>1</v>
      </c>
      <c r="S6" s="79">
        <v>2</v>
      </c>
      <c r="T6" s="80">
        <f>IFERROR(R6/(P6),"-")</f>
        <v>0.090909090909091</v>
      </c>
      <c r="U6" s="336">
        <f>IFERROR(J6/SUM(N6:O21),"-")</f>
        <v>4788.7323943662</v>
      </c>
      <c r="V6" s="82">
        <v>1</v>
      </c>
      <c r="W6" s="80">
        <f>IF(P6=0,"-",V6/P6)</f>
        <v>0.090909090909091</v>
      </c>
      <c r="X6" s="335">
        <v>598000</v>
      </c>
      <c r="Y6" s="336">
        <f>IFERROR(X6/P6,"-")</f>
        <v>54363.636363636</v>
      </c>
      <c r="Z6" s="336">
        <f>IFERROR(X6/V6,"-")</f>
        <v>598000</v>
      </c>
      <c r="AA6" s="330">
        <f>SUM(X6:X21)-SUM(J6:J21)</f>
        <v>1832000</v>
      </c>
      <c r="AB6" s="83">
        <f>SUM(X6:X21)/SUM(J6:J21)</f>
        <v>6.3882352941176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0.36363636363636</v>
      </c>
      <c r="BP6" s="119">
        <v>1</v>
      </c>
      <c r="BQ6" s="120">
        <f>IFERROR(BP6/BN6,"-")</f>
        <v>0.25</v>
      </c>
      <c r="BR6" s="121">
        <v>598000</v>
      </c>
      <c r="BS6" s="122">
        <f>IFERROR(BR6/BN6,"-")</f>
        <v>149500</v>
      </c>
      <c r="BT6" s="123"/>
      <c r="BU6" s="123"/>
      <c r="BV6" s="123">
        <v>1</v>
      </c>
      <c r="BW6" s="124">
        <v>4</v>
      </c>
      <c r="BX6" s="125">
        <f>IF(P6=0,"",IF(BW6=0,"",(BW6/P6)))</f>
        <v>0.36363636363636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0.18181818181818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598000</v>
      </c>
      <c r="CQ6" s="139">
        <v>598000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38</v>
      </c>
      <c r="L7" s="79">
        <v>21</v>
      </c>
      <c r="M7" s="79">
        <v>11</v>
      </c>
      <c r="N7" s="89">
        <v>1</v>
      </c>
      <c r="O7" s="90">
        <v>0</v>
      </c>
      <c r="P7" s="91">
        <f>N7+O7</f>
        <v>1</v>
      </c>
      <c r="Q7" s="80">
        <f>IFERROR(P7/M7,"-")</f>
        <v>0.090909090909091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13</v>
      </c>
      <c r="O10" s="90">
        <v>0</v>
      </c>
      <c r="P10" s="91">
        <f>N10+O10</f>
        <v>13</v>
      </c>
      <c r="Q10" s="80" t="str">
        <f>IFERROR(P10/M10,"-")</f>
        <v>-</v>
      </c>
      <c r="R10" s="79">
        <v>1</v>
      </c>
      <c r="S10" s="79">
        <v>1</v>
      </c>
      <c r="T10" s="80">
        <f>IFERROR(R10/(P10),"-")</f>
        <v>0.076923076923077</v>
      </c>
      <c r="U10" s="336"/>
      <c r="V10" s="82">
        <v>1</v>
      </c>
      <c r="W10" s="80">
        <f>IF(P10=0,"-",V10/P10)</f>
        <v>0.076923076923077</v>
      </c>
      <c r="X10" s="335">
        <v>45000</v>
      </c>
      <c r="Y10" s="336">
        <f>IFERROR(X10/P10,"-")</f>
        <v>3461.5384615385</v>
      </c>
      <c r="Z10" s="336">
        <f>IFERROR(X10/V10,"-")</f>
        <v>45000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0.076923076923077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0.23076923076923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0.38461538461538</v>
      </c>
      <c r="BP10" s="119">
        <v>1</v>
      </c>
      <c r="BQ10" s="120">
        <f>IFERROR(BP10/BN10,"-")</f>
        <v>0.2</v>
      </c>
      <c r="BR10" s="121">
        <v>45000</v>
      </c>
      <c r="BS10" s="122">
        <f>IFERROR(BR10/BN10,"-")</f>
        <v>9000</v>
      </c>
      <c r="BT10" s="123"/>
      <c r="BU10" s="123"/>
      <c r="BV10" s="123">
        <v>1</v>
      </c>
      <c r="BW10" s="124">
        <v>1</v>
      </c>
      <c r="BX10" s="125">
        <f>IF(P10=0,"",IF(BW10=0,"",(BW10/P10)))</f>
        <v>0.076923076923077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3</v>
      </c>
      <c r="CG10" s="132">
        <f>IF(P10=0,"",IF(CF10=0,"",(CF10/P10)))</f>
        <v>0.23076923076923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45000</v>
      </c>
      <c r="CQ10" s="139">
        <v>45000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44</v>
      </c>
      <c r="L11" s="79">
        <v>15</v>
      </c>
      <c r="M11" s="79">
        <v>21</v>
      </c>
      <c r="N11" s="89">
        <v>2</v>
      </c>
      <c r="O11" s="90">
        <v>0</v>
      </c>
      <c r="P11" s="91">
        <f>N11+O11</f>
        <v>2</v>
      </c>
      <c r="Q11" s="80">
        <f>IFERROR(P11/M11,"-")</f>
        <v>0.095238095238095</v>
      </c>
      <c r="R11" s="79">
        <v>0</v>
      </c>
      <c r="S11" s="79">
        <v>1</v>
      </c>
      <c r="T11" s="80">
        <f>IFERROR(R11/(P11),"-")</f>
        <v>0</v>
      </c>
      <c r="U11" s="336"/>
      <c r="V11" s="82">
        <v>1</v>
      </c>
      <c r="W11" s="80">
        <f>IF(P11=0,"-",V11/P11)</f>
        <v>0.5</v>
      </c>
      <c r="X11" s="335">
        <v>32000</v>
      </c>
      <c r="Y11" s="336">
        <f>IFERROR(X11/P11,"-")</f>
        <v>16000</v>
      </c>
      <c r="Z11" s="336">
        <f>IFERROR(X11/V11,"-")</f>
        <v>32000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32000</v>
      </c>
      <c r="CB11" s="129">
        <f>IFERROR(CA11/BW11,"-")</f>
        <v>32000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32000</v>
      </c>
      <c r="CQ11" s="139">
        <v>32000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3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13</v>
      </c>
      <c r="O14" s="90">
        <v>0</v>
      </c>
      <c r="P14" s="91">
        <f>N14+O14</f>
        <v>13</v>
      </c>
      <c r="Q14" s="80" t="str">
        <f>IFERROR(P14/M14,"-")</f>
        <v>-</v>
      </c>
      <c r="R14" s="79">
        <v>0</v>
      </c>
      <c r="S14" s="79">
        <v>2</v>
      </c>
      <c r="T14" s="80">
        <f>IFERROR(R14/(P14),"-")</f>
        <v>0</v>
      </c>
      <c r="U14" s="336"/>
      <c r="V14" s="82">
        <v>1</v>
      </c>
      <c r="W14" s="80">
        <f>IF(P14=0,"-",V14/P14)</f>
        <v>0.076923076923077</v>
      </c>
      <c r="X14" s="335">
        <v>3000</v>
      </c>
      <c r="Y14" s="336">
        <f>IFERROR(X14/P14,"-")</f>
        <v>230.76923076923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0.076923076923077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7</v>
      </c>
      <c r="BO14" s="118">
        <f>IF(P14=0,"",IF(BN14=0,"",(BN14/P14)))</f>
        <v>0.53846153846154</v>
      </c>
      <c r="BP14" s="119">
        <v>1</v>
      </c>
      <c r="BQ14" s="120">
        <f>IFERROR(BP14/BN14,"-")</f>
        <v>0.14285714285714</v>
      </c>
      <c r="BR14" s="121">
        <v>3000</v>
      </c>
      <c r="BS14" s="122">
        <f>IFERROR(BR14/BN14,"-")</f>
        <v>428.57142857143</v>
      </c>
      <c r="BT14" s="123">
        <v>1</v>
      </c>
      <c r="BU14" s="123"/>
      <c r="BV14" s="123"/>
      <c r="BW14" s="124">
        <v>2</v>
      </c>
      <c r="BX14" s="125">
        <f>IF(P14=0,"",IF(BW14=0,"",(BW14/P14)))</f>
        <v>0.15384615384615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3</v>
      </c>
      <c r="CG14" s="132">
        <f>IF(P14=0,"",IF(CF14=0,"",(CF14/P14)))</f>
        <v>0.23076923076923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44</v>
      </c>
      <c r="L15" s="79">
        <v>24</v>
      </c>
      <c r="M15" s="79">
        <v>19</v>
      </c>
      <c r="N15" s="89">
        <v>6</v>
      </c>
      <c r="O15" s="90">
        <v>0</v>
      </c>
      <c r="P15" s="91">
        <f>N15+O15</f>
        <v>6</v>
      </c>
      <c r="Q15" s="80">
        <f>IFERROR(P15/M15,"-")</f>
        <v>0.31578947368421</v>
      </c>
      <c r="R15" s="79">
        <v>1</v>
      </c>
      <c r="S15" s="79">
        <v>2</v>
      </c>
      <c r="T15" s="80">
        <f>IFERROR(R15/(P15),"-")</f>
        <v>0.16666666666667</v>
      </c>
      <c r="U15" s="336"/>
      <c r="V15" s="82">
        <v>2</v>
      </c>
      <c r="W15" s="80">
        <f>IF(P15=0,"-",V15/P15)</f>
        <v>0.33333333333333</v>
      </c>
      <c r="X15" s="335">
        <v>433000</v>
      </c>
      <c r="Y15" s="336">
        <f>IFERROR(X15/P15,"-")</f>
        <v>72166.666666667</v>
      </c>
      <c r="Z15" s="336">
        <f>IFERROR(X15/V15,"-")</f>
        <v>216500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>
        <v>1</v>
      </c>
      <c r="BZ15" s="127">
        <f>IFERROR(BY15/BW15,"-")</f>
        <v>0.5</v>
      </c>
      <c r="CA15" s="128">
        <v>81000</v>
      </c>
      <c r="CB15" s="129">
        <f>IFERROR(CA15/BW15,"-")</f>
        <v>40500</v>
      </c>
      <c r="CC15" s="130"/>
      <c r="CD15" s="130"/>
      <c r="CE15" s="130">
        <v>1</v>
      </c>
      <c r="CF15" s="131">
        <v>3</v>
      </c>
      <c r="CG15" s="132">
        <f>IF(P15=0,"",IF(CF15=0,"",(CF15/P15)))</f>
        <v>0.5</v>
      </c>
      <c r="CH15" s="133">
        <v>2</v>
      </c>
      <c r="CI15" s="134">
        <f>IFERROR(CH15/CF15,"-")</f>
        <v>0.66666666666667</v>
      </c>
      <c r="CJ15" s="135">
        <v>372000</v>
      </c>
      <c r="CK15" s="136">
        <f>IFERROR(CJ15/CF15,"-")</f>
        <v>124000</v>
      </c>
      <c r="CL15" s="137"/>
      <c r="CM15" s="137"/>
      <c r="CN15" s="137">
        <v>2</v>
      </c>
      <c r="CO15" s="138">
        <v>2</v>
      </c>
      <c r="CP15" s="139">
        <v>433000</v>
      </c>
      <c r="CQ15" s="139">
        <v>352000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8</v>
      </c>
      <c r="O16" s="90">
        <v>0</v>
      </c>
      <c r="P16" s="91">
        <f>N16+O16</f>
        <v>8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2</v>
      </c>
      <c r="W16" s="80">
        <f>IF(P16=0,"-",V16/P16)</f>
        <v>0.25</v>
      </c>
      <c r="X16" s="335">
        <v>70000</v>
      </c>
      <c r="Y16" s="336">
        <f>IFERROR(X16/P16,"-")</f>
        <v>8750</v>
      </c>
      <c r="Z16" s="336">
        <f>IFERROR(X16/V16,"-")</f>
        <v>35000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0.5</v>
      </c>
      <c r="BP16" s="119">
        <v>1</v>
      </c>
      <c r="BQ16" s="120">
        <f>IFERROR(BP16/BN16,"-")</f>
        <v>0.25</v>
      </c>
      <c r="BR16" s="121">
        <v>10000</v>
      </c>
      <c r="BS16" s="122">
        <f>IFERROR(BR16/BN16,"-")</f>
        <v>2500</v>
      </c>
      <c r="BT16" s="123">
        <v>1</v>
      </c>
      <c r="BU16" s="123"/>
      <c r="BV16" s="123"/>
      <c r="BW16" s="124">
        <v>3</v>
      </c>
      <c r="BX16" s="125">
        <f>IF(P16=0,"",IF(BW16=0,"",(BW16/P16)))</f>
        <v>0.375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0.125</v>
      </c>
      <c r="CH16" s="133">
        <v>1</v>
      </c>
      <c r="CI16" s="134">
        <f>IFERROR(CH16/CF16,"-")</f>
        <v>1</v>
      </c>
      <c r="CJ16" s="135">
        <v>60000</v>
      </c>
      <c r="CK16" s="136">
        <f>IFERROR(CJ16/CF16,"-")</f>
        <v>60000</v>
      </c>
      <c r="CL16" s="137"/>
      <c r="CM16" s="137"/>
      <c r="CN16" s="137">
        <v>1</v>
      </c>
      <c r="CO16" s="138">
        <v>2</v>
      </c>
      <c r="CP16" s="139">
        <v>70000</v>
      </c>
      <c r="CQ16" s="139">
        <v>60000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6</v>
      </c>
      <c r="L17" s="79">
        <v>5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0.33333333333333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21</v>
      </c>
      <c r="L19" s="79">
        <v>14</v>
      </c>
      <c r="M19" s="79">
        <v>2</v>
      </c>
      <c r="N19" s="89">
        <v>2</v>
      </c>
      <c r="O19" s="90">
        <v>0</v>
      </c>
      <c r="P19" s="91">
        <f>N19+O19</f>
        <v>2</v>
      </c>
      <c r="Q19" s="80">
        <f>IFERROR(P19/M19,"-")</f>
        <v>1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20000</v>
      </c>
      <c r="Y19" s="336">
        <f>IFERROR(X19/P19,"-")</f>
        <v>10000</v>
      </c>
      <c r="Z19" s="336" t="str">
        <f>IFERROR(X19/V19,"-")</f>
        <v>-</v>
      </c>
      <c r="AA19" s="330"/>
      <c r="AB19" s="83"/>
      <c r="AC19" s="77"/>
      <c r="AD19" s="92">
        <v>1</v>
      </c>
      <c r="AE19" s="93">
        <f>IF(P19=0,"",IF(AD19=0,"",(AD19/P19)))</f>
        <v>0.5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0.5</v>
      </c>
      <c r="CH19" s="133">
        <v>1</v>
      </c>
      <c r="CI19" s="134">
        <f>IFERROR(CH19/CF19,"-")</f>
        <v>1</v>
      </c>
      <c r="CJ19" s="135">
        <v>1149500</v>
      </c>
      <c r="CK19" s="136">
        <f>IFERROR(CJ19/CF19,"-")</f>
        <v>1149500</v>
      </c>
      <c r="CL19" s="137"/>
      <c r="CM19" s="137"/>
      <c r="CN19" s="137">
        <v>1</v>
      </c>
      <c r="CO19" s="138">
        <v>0</v>
      </c>
      <c r="CP19" s="139">
        <v>20000</v>
      </c>
      <c r="CQ19" s="139">
        <v>1149500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8</v>
      </c>
      <c r="O20" s="90">
        <v>0</v>
      </c>
      <c r="P20" s="91">
        <f>N20+O20</f>
        <v>8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0.125</v>
      </c>
      <c r="X20" s="335">
        <v>56000</v>
      </c>
      <c r="Y20" s="336">
        <f>IFERROR(X20/P20,"-")</f>
        <v>7000</v>
      </c>
      <c r="Z20" s="336">
        <f>IFERROR(X20/V20,"-")</f>
        <v>56000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0.375</v>
      </c>
      <c r="BP20" s="119">
        <v>1</v>
      </c>
      <c r="BQ20" s="120">
        <f>IFERROR(BP20/BN20,"-")</f>
        <v>0.33333333333333</v>
      </c>
      <c r="BR20" s="121">
        <v>56000</v>
      </c>
      <c r="BS20" s="122">
        <f>IFERROR(BR20/BN20,"-")</f>
        <v>18666.666666667</v>
      </c>
      <c r="BT20" s="123"/>
      <c r="BU20" s="123"/>
      <c r="BV20" s="123">
        <v>1</v>
      </c>
      <c r="BW20" s="124">
        <v>3</v>
      </c>
      <c r="BX20" s="125">
        <f>IF(P20=0,"",IF(BW20=0,"",(BW20/P20)))</f>
        <v>0.375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56000</v>
      </c>
      <c r="CQ20" s="139">
        <v>56000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13</v>
      </c>
      <c r="L21" s="79">
        <v>11</v>
      </c>
      <c r="M21" s="79">
        <v>1</v>
      </c>
      <c r="N21" s="89">
        <v>4</v>
      </c>
      <c r="O21" s="90">
        <v>0</v>
      </c>
      <c r="P21" s="91">
        <f>N21+O21</f>
        <v>4</v>
      </c>
      <c r="Q21" s="80">
        <f>IFERROR(P21/M21,"-")</f>
        <v>4</v>
      </c>
      <c r="R21" s="79">
        <v>2</v>
      </c>
      <c r="S21" s="79">
        <v>0</v>
      </c>
      <c r="T21" s="80">
        <f>IFERROR(R21/(P21),"-")</f>
        <v>0.5</v>
      </c>
      <c r="U21" s="336"/>
      <c r="V21" s="82">
        <v>1</v>
      </c>
      <c r="W21" s="80">
        <f>IF(P21=0,"-",V21/P21)</f>
        <v>0.25</v>
      </c>
      <c r="X21" s="335">
        <v>915000</v>
      </c>
      <c r="Y21" s="336">
        <f>IFERROR(X21/P21,"-")</f>
        <v>228750</v>
      </c>
      <c r="Z21" s="336">
        <f>IFERROR(X21/V21,"-")</f>
        <v>915000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>
        <v>1</v>
      </c>
      <c r="BQ21" s="120">
        <f>IFERROR(BP21/BN21,"-")</f>
        <v>1</v>
      </c>
      <c r="BR21" s="121">
        <v>925000</v>
      </c>
      <c r="BS21" s="122">
        <f>IFERROR(BR21/BN21,"-")</f>
        <v>925000</v>
      </c>
      <c r="BT21" s="123"/>
      <c r="BU21" s="123"/>
      <c r="BV21" s="123">
        <v>1</v>
      </c>
      <c r="BW21" s="124">
        <v>1</v>
      </c>
      <c r="BX21" s="125">
        <f>IF(P21=0,"",IF(BW21=0,"",(BW21/P21)))</f>
        <v>0.25</v>
      </c>
      <c r="BY21" s="126">
        <v>1</v>
      </c>
      <c r="BZ21" s="127">
        <f>IFERROR(BY21/BW21,"-")</f>
        <v>1</v>
      </c>
      <c r="CA21" s="128">
        <v>210000</v>
      </c>
      <c r="CB21" s="129">
        <f>IFERROR(CA21/BW21,"-")</f>
        <v>210000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915000</v>
      </c>
      <c r="CQ21" s="139">
        <v>925000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0.22222222222222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360000</v>
      </c>
      <c r="K22" s="79">
        <v>0</v>
      </c>
      <c r="L22" s="79">
        <v>0</v>
      </c>
      <c r="M22" s="79">
        <v>0</v>
      </c>
      <c r="N22" s="89">
        <v>2</v>
      </c>
      <c r="O22" s="90">
        <v>0</v>
      </c>
      <c r="P22" s="91">
        <f>N22+O22</f>
        <v>2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10000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-280000</v>
      </c>
      <c r="AB22" s="83">
        <f>SUM(X22:X27)/SUM(J22:J27)</f>
        <v>0.22222222222222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8</v>
      </c>
      <c r="O23" s="90">
        <v>0</v>
      </c>
      <c r="P23" s="91">
        <f>N23+O23</f>
        <v>8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1</v>
      </c>
      <c r="W23" s="80">
        <f>IF(P23=0,"-",V23/P23)</f>
        <v>0.125</v>
      </c>
      <c r="X23" s="335">
        <v>10000</v>
      </c>
      <c r="Y23" s="336">
        <f>IFERROR(X23/P23,"-")</f>
        <v>1250</v>
      </c>
      <c r="Z23" s="336">
        <f>IFERROR(X23/V23,"-")</f>
        <v>10000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0.25</v>
      </c>
      <c r="BY23" s="126">
        <v>1</v>
      </c>
      <c r="BZ23" s="127">
        <f>IFERROR(BY23/BW23,"-")</f>
        <v>0.5</v>
      </c>
      <c r="CA23" s="128">
        <v>10000</v>
      </c>
      <c r="CB23" s="129">
        <f>IFERROR(CA23/BW23,"-")</f>
        <v>5000</v>
      </c>
      <c r="CC23" s="130"/>
      <c r="CD23" s="130">
        <v>1</v>
      </c>
      <c r="CE23" s="130"/>
      <c r="CF23" s="131">
        <v>1</v>
      </c>
      <c r="CG23" s="132">
        <f>IF(P23=0,"",IF(CF23=0,"",(CF23/P23)))</f>
        <v>0.125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10000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9</v>
      </c>
      <c r="O24" s="90">
        <v>0</v>
      </c>
      <c r="P24" s="91">
        <f>N24+O24</f>
        <v>9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1</v>
      </c>
      <c r="W24" s="80">
        <f>IF(P24=0,"-",V24/P24)</f>
        <v>0.11111111111111</v>
      </c>
      <c r="X24" s="335">
        <v>37000</v>
      </c>
      <c r="Y24" s="336">
        <f>IFERROR(X24/P24,"-")</f>
        <v>4111.1111111111</v>
      </c>
      <c r="Z24" s="336">
        <f>IFERROR(X24/V24,"-")</f>
        <v>37000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0.11111111111111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5</v>
      </c>
      <c r="BO24" s="118">
        <f>IF(P24=0,"",IF(BN24=0,"",(BN24/P24)))</f>
        <v>0.55555555555556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0.33333333333333</v>
      </c>
      <c r="BY24" s="126">
        <v>1</v>
      </c>
      <c r="BZ24" s="127">
        <f>IFERROR(BY24/BW24,"-")</f>
        <v>0.33333333333333</v>
      </c>
      <c r="CA24" s="128">
        <v>37000</v>
      </c>
      <c r="CB24" s="129">
        <f>IFERROR(CA24/BW24,"-")</f>
        <v>12333.333333333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37000</v>
      </c>
      <c r="CQ24" s="139">
        <v>37000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9</v>
      </c>
      <c r="O25" s="90">
        <v>0</v>
      </c>
      <c r="P25" s="91">
        <f>N25+O25</f>
        <v>9</v>
      </c>
      <c r="Q25" s="80" t="str">
        <f>IFERROR(P25/M25,"-")</f>
        <v>-</v>
      </c>
      <c r="R25" s="79">
        <v>0</v>
      </c>
      <c r="S25" s="79">
        <v>0</v>
      </c>
      <c r="T25" s="80">
        <f>IFERROR(R25/(P25),"-")</f>
        <v>0</v>
      </c>
      <c r="U25" s="336"/>
      <c r="V25" s="82">
        <v>1</v>
      </c>
      <c r="W25" s="80">
        <f>IF(P25=0,"-",V25/P25)</f>
        <v>0.11111111111111</v>
      </c>
      <c r="X25" s="335">
        <v>30000</v>
      </c>
      <c r="Y25" s="336">
        <f>IFERROR(X25/P25,"-")</f>
        <v>3333.3333333333</v>
      </c>
      <c r="Z25" s="336">
        <f>IFERROR(X25/V25,"-")</f>
        <v>30000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0.22222222222222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0.11111111111111</v>
      </c>
      <c r="CH25" s="133">
        <v>1</v>
      </c>
      <c r="CI25" s="134">
        <f>IFERROR(CH25/CF25,"-")</f>
        <v>1</v>
      </c>
      <c r="CJ25" s="135">
        <v>30000</v>
      </c>
      <c r="CK25" s="136">
        <f>IFERROR(CJ25/CF25,"-")</f>
        <v>30000</v>
      </c>
      <c r="CL25" s="137"/>
      <c r="CM25" s="137"/>
      <c r="CN25" s="137">
        <v>1</v>
      </c>
      <c r="CO25" s="138">
        <v>1</v>
      </c>
      <c r="CP25" s="139">
        <v>30000</v>
      </c>
      <c r="CQ25" s="139">
        <v>30000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107</v>
      </c>
      <c r="C26" s="347"/>
      <c r="D26" s="347" t="s">
        <v>108</v>
      </c>
      <c r="E26" s="347" t="s">
        <v>66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3</v>
      </c>
      <c r="O26" s="90">
        <v>0</v>
      </c>
      <c r="P26" s="91">
        <f>N26+O26</f>
        <v>3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3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33</v>
      </c>
      <c r="L27" s="79">
        <v>24</v>
      </c>
      <c r="M27" s="79">
        <v>11</v>
      </c>
      <c r="N27" s="89">
        <v>5</v>
      </c>
      <c r="O27" s="90">
        <v>0</v>
      </c>
      <c r="P27" s="91">
        <f>N27+O27</f>
        <v>5</v>
      </c>
      <c r="Q27" s="80">
        <f>IFERROR(P27/M27,"-")</f>
        <v>0.45454545454545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3000</v>
      </c>
      <c r="Y27" s="336">
        <f>IFERROR(X27/P27,"-")</f>
        <v>600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0.4</v>
      </c>
      <c r="BY27" s="126">
        <v>1</v>
      </c>
      <c r="BZ27" s="127">
        <f>IFERROR(BY27/BW27,"-")</f>
        <v>0.5</v>
      </c>
      <c r="CA27" s="128">
        <v>9000</v>
      </c>
      <c r="CB27" s="129">
        <f>IFERROR(CA27/BW27,"-")</f>
        <v>4500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3000</v>
      </c>
      <c r="CQ27" s="139">
        <v>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111</v>
      </c>
      <c r="C28" s="347"/>
      <c r="D28" s="347" t="s">
        <v>112</v>
      </c>
      <c r="E28" s="347" t="s">
        <v>113</v>
      </c>
      <c r="F28" s="347" t="s">
        <v>67</v>
      </c>
      <c r="G28" s="88" t="s">
        <v>114</v>
      </c>
      <c r="H28" s="88" t="s">
        <v>115</v>
      </c>
      <c r="I28" s="88" t="s">
        <v>116</v>
      </c>
      <c r="J28" s="330">
        <v>300000</v>
      </c>
      <c r="K28" s="79">
        <v>0</v>
      </c>
      <c r="L28" s="79">
        <v>0</v>
      </c>
      <c r="M28" s="79">
        <v>1</v>
      </c>
      <c r="N28" s="89">
        <v>3</v>
      </c>
      <c r="O28" s="90">
        <v>0</v>
      </c>
      <c r="P28" s="91">
        <f>N28+O28</f>
        <v>3</v>
      </c>
      <c r="Q28" s="80">
        <f>IFERROR(P28/M28,"-")</f>
        <v>3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27272.727272727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-300000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117</v>
      </c>
      <c r="C29" s="347"/>
      <c r="D29" s="347" t="s">
        <v>118</v>
      </c>
      <c r="E29" s="347" t="s">
        <v>119</v>
      </c>
      <c r="F29" s="347" t="s">
        <v>67</v>
      </c>
      <c r="G29" s="88"/>
      <c r="H29" s="88" t="s">
        <v>115</v>
      </c>
      <c r="I29" s="88"/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67</v>
      </c>
      <c r="G30" s="88"/>
      <c r="H30" s="88" t="s">
        <v>115</v>
      </c>
      <c r="I30" s="88"/>
      <c r="J30" s="330"/>
      <c r="K30" s="79">
        <v>0</v>
      </c>
      <c r="L30" s="79">
        <v>0</v>
      </c>
      <c r="M30" s="79">
        <v>0</v>
      </c>
      <c r="N30" s="89">
        <v>1</v>
      </c>
      <c r="O30" s="90">
        <v>0</v>
      </c>
      <c r="P30" s="91">
        <f>N30+O30</f>
        <v>1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1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124</v>
      </c>
      <c r="E31" s="347" t="s">
        <v>125</v>
      </c>
      <c r="F31" s="347" t="s">
        <v>67</v>
      </c>
      <c r="G31" s="88"/>
      <c r="H31" s="88" t="s">
        <v>115</v>
      </c>
      <c r="I31" s="88"/>
      <c r="J31" s="330"/>
      <c r="K31" s="79">
        <v>0</v>
      </c>
      <c r="L31" s="79">
        <v>0</v>
      </c>
      <c r="M31" s="79">
        <v>0</v>
      </c>
      <c r="N31" s="89">
        <v>5</v>
      </c>
      <c r="O31" s="90">
        <v>0</v>
      </c>
      <c r="P31" s="91">
        <f>N31+O31</f>
        <v>5</v>
      </c>
      <c r="Q31" s="80" t="str">
        <f>IFERROR(P31/M31,"-")</f>
        <v>-</v>
      </c>
      <c r="R31" s="79">
        <v>0</v>
      </c>
      <c r="S31" s="79">
        <v>2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>
        <v>1</v>
      </c>
      <c r="AE31" s="93">
        <f>IF(P31=0,"",IF(AD31=0,"",(AD31/P31)))</f>
        <v>0.2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0.4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51</v>
      </c>
      <c r="L32" s="79">
        <v>17</v>
      </c>
      <c r="M32" s="79">
        <v>394</v>
      </c>
      <c r="N32" s="89">
        <v>1</v>
      </c>
      <c r="O32" s="90">
        <v>0</v>
      </c>
      <c r="P32" s="91">
        <f>N32+O32</f>
        <v>1</v>
      </c>
      <c r="Q32" s="80">
        <f>IFERROR(P32/M32,"-")</f>
        <v>0.0025380710659898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0.039285714285714</v>
      </c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 t="s">
        <v>130</v>
      </c>
      <c r="H33" s="88" t="s">
        <v>131</v>
      </c>
      <c r="I33" s="88"/>
      <c r="J33" s="330">
        <v>280000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IFERROR(J33/SUM(N33:O37),"-")</f>
        <v>25454.545454545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SUM(X33:X37)-SUM(J33:J37)</f>
        <v>-269000</v>
      </c>
      <c r="AB33" s="83">
        <f>SUM(X33:X37)/SUM(J33:J37)</f>
        <v>0.039285714285714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132</v>
      </c>
      <c r="C34" s="347"/>
      <c r="D34" s="347" t="s">
        <v>99</v>
      </c>
      <c r="E34" s="347" t="s">
        <v>100</v>
      </c>
      <c r="F34" s="347" t="s">
        <v>67</v>
      </c>
      <c r="G34" s="88"/>
      <c r="H34" s="88" t="s">
        <v>131</v>
      </c>
      <c r="I34" s="88"/>
      <c r="J34" s="330"/>
      <c r="K34" s="79">
        <v>0</v>
      </c>
      <c r="L34" s="79">
        <v>0</v>
      </c>
      <c r="M34" s="79">
        <v>0</v>
      </c>
      <c r="N34" s="89">
        <v>3</v>
      </c>
      <c r="O34" s="90">
        <v>0</v>
      </c>
      <c r="P34" s="91">
        <f>N34+O34</f>
        <v>3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121</v>
      </c>
      <c r="E35" s="347" t="s">
        <v>122</v>
      </c>
      <c r="F35" s="347" t="s">
        <v>67</v>
      </c>
      <c r="G35" s="88"/>
      <c r="H35" s="88" t="s">
        <v>131</v>
      </c>
      <c r="I35" s="88"/>
      <c r="J35" s="330"/>
      <c r="K35" s="79">
        <v>0</v>
      </c>
      <c r="L35" s="79">
        <v>0</v>
      </c>
      <c r="M35" s="79">
        <v>0</v>
      </c>
      <c r="N35" s="89">
        <v>3</v>
      </c>
      <c r="O35" s="90">
        <v>0</v>
      </c>
      <c r="P35" s="91">
        <f>N35+O35</f>
        <v>3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0.66666666666667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0.33333333333333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135</v>
      </c>
      <c r="E36" s="347" t="s">
        <v>136</v>
      </c>
      <c r="F36" s="347" t="s">
        <v>67</v>
      </c>
      <c r="G36" s="88"/>
      <c r="H36" s="88" t="s">
        <v>131</v>
      </c>
      <c r="I36" s="88"/>
      <c r="J36" s="330"/>
      <c r="K36" s="79">
        <v>0</v>
      </c>
      <c r="L36" s="79">
        <v>0</v>
      </c>
      <c r="M36" s="79">
        <v>0</v>
      </c>
      <c r="N36" s="89">
        <v>3</v>
      </c>
      <c r="O36" s="90">
        <v>0</v>
      </c>
      <c r="P36" s="91">
        <f>N36+O36</f>
        <v>3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2</v>
      </c>
      <c r="AN36" s="99">
        <f>IF(P36=0,"",IF(AM36=0,"",(AM36/P36)))</f>
        <v>0.66666666666667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110</v>
      </c>
      <c r="E37" s="347" t="s">
        <v>110</v>
      </c>
      <c r="F37" s="347" t="s">
        <v>72</v>
      </c>
      <c r="G37" s="88"/>
      <c r="H37" s="88"/>
      <c r="I37" s="88"/>
      <c r="J37" s="330"/>
      <c r="K37" s="79">
        <v>30</v>
      </c>
      <c r="L37" s="79">
        <v>17</v>
      </c>
      <c r="M37" s="79">
        <v>11</v>
      </c>
      <c r="N37" s="89">
        <v>2</v>
      </c>
      <c r="O37" s="90">
        <v>0</v>
      </c>
      <c r="P37" s="91">
        <f>N37+O37</f>
        <v>2</v>
      </c>
      <c r="Q37" s="80">
        <f>IFERROR(P37/M37,"-")</f>
        <v>0.18181818181818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0.5</v>
      </c>
      <c r="X37" s="335">
        <v>11000</v>
      </c>
      <c r="Y37" s="336">
        <f>IFERROR(X37/P37,"-")</f>
        <v>5500</v>
      </c>
      <c r="Z37" s="336">
        <f>IFERROR(X37/V37,"-")</f>
        <v>11000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>
        <v>1</v>
      </c>
      <c r="BQ37" s="120">
        <f>IFERROR(BP37/BN37,"-")</f>
        <v>1</v>
      </c>
      <c r="BR37" s="121">
        <v>11000</v>
      </c>
      <c r="BS37" s="122">
        <f>IFERROR(BR37/BN37,"-")</f>
        <v>11000</v>
      </c>
      <c r="BT37" s="123"/>
      <c r="BU37" s="123"/>
      <c r="BV37" s="123">
        <v>1</v>
      </c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11000</v>
      </c>
      <c r="CQ37" s="139">
        <v>11000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0.1375</v>
      </c>
      <c r="B38" s="347" t="s">
        <v>138</v>
      </c>
      <c r="C38" s="347"/>
      <c r="D38" s="347" t="s">
        <v>118</v>
      </c>
      <c r="E38" s="347" t="s">
        <v>119</v>
      </c>
      <c r="F38" s="347" t="s">
        <v>67</v>
      </c>
      <c r="G38" s="88" t="s">
        <v>139</v>
      </c>
      <c r="H38" s="88" t="s">
        <v>140</v>
      </c>
      <c r="I38" s="88" t="s">
        <v>141</v>
      </c>
      <c r="J38" s="330">
        <v>240000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IFERROR(J38/SUM(N38:O47),"-")</f>
        <v>10000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-207000</v>
      </c>
      <c r="AB38" s="83">
        <f>SUM(X38:X47)/SUM(J38:J47)</f>
        <v>0.1375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142</v>
      </c>
      <c r="C39" s="347"/>
      <c r="D39" s="347" t="s">
        <v>118</v>
      </c>
      <c r="E39" s="347" t="s">
        <v>119</v>
      </c>
      <c r="F39" s="347" t="s">
        <v>67</v>
      </c>
      <c r="G39" s="88" t="s">
        <v>143</v>
      </c>
      <c r="H39" s="88" t="s">
        <v>140</v>
      </c>
      <c r="I39" s="88" t="s">
        <v>144</v>
      </c>
      <c r="J39" s="330"/>
      <c r="K39" s="79">
        <v>0</v>
      </c>
      <c r="L39" s="79">
        <v>0</v>
      </c>
      <c r="M39" s="79">
        <v>0</v>
      </c>
      <c r="N39" s="89">
        <v>5</v>
      </c>
      <c r="O39" s="90">
        <v>0</v>
      </c>
      <c r="P39" s="91">
        <f>N39+O39</f>
        <v>5</v>
      </c>
      <c r="Q39" s="80" t="str">
        <f>IFERROR(P39/M39,"-")</f>
        <v>-</v>
      </c>
      <c r="R39" s="79">
        <v>0</v>
      </c>
      <c r="S39" s="79">
        <v>2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0.6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0.2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145</v>
      </c>
      <c r="C40" s="347"/>
      <c r="D40" s="347" t="s">
        <v>118</v>
      </c>
      <c r="E40" s="347" t="s">
        <v>119</v>
      </c>
      <c r="F40" s="347" t="s">
        <v>67</v>
      </c>
      <c r="G40" s="88" t="s">
        <v>146</v>
      </c>
      <c r="H40" s="88" t="s">
        <v>140</v>
      </c>
      <c r="I40" s="88" t="s">
        <v>141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147</v>
      </c>
      <c r="C41" s="347"/>
      <c r="D41" s="347" t="s">
        <v>118</v>
      </c>
      <c r="E41" s="347" t="s">
        <v>119</v>
      </c>
      <c r="F41" s="347" t="s">
        <v>67</v>
      </c>
      <c r="G41" s="88" t="s">
        <v>148</v>
      </c>
      <c r="H41" s="88" t="s">
        <v>140</v>
      </c>
      <c r="I41" s="88" t="s">
        <v>149</v>
      </c>
      <c r="J41" s="330"/>
      <c r="K41" s="79">
        <v>0</v>
      </c>
      <c r="L41" s="79">
        <v>0</v>
      </c>
      <c r="M41" s="79">
        <v>0</v>
      </c>
      <c r="N41" s="89">
        <v>7</v>
      </c>
      <c r="O41" s="90">
        <v>0</v>
      </c>
      <c r="P41" s="91">
        <f>N41+O41</f>
        <v>7</v>
      </c>
      <c r="Q41" s="80" t="str">
        <f>IFERROR(P41/M41,"-")</f>
        <v>-</v>
      </c>
      <c r="R41" s="79">
        <v>1</v>
      </c>
      <c r="S41" s="79">
        <v>1</v>
      </c>
      <c r="T41" s="80">
        <f>IFERROR(R41/(P41),"-")</f>
        <v>0.14285714285714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0.28571428571429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0.28571428571429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0.28571428571429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0.14285714285714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110</v>
      </c>
      <c r="E42" s="347" t="s">
        <v>110</v>
      </c>
      <c r="F42" s="347" t="s">
        <v>72</v>
      </c>
      <c r="G42" s="88" t="s">
        <v>151</v>
      </c>
      <c r="H42" s="88"/>
      <c r="I42" s="88"/>
      <c r="J42" s="330"/>
      <c r="K42" s="79">
        <v>10</v>
      </c>
      <c r="L42" s="79">
        <v>9</v>
      </c>
      <c r="M42" s="79">
        <v>1</v>
      </c>
      <c r="N42" s="89">
        <v>1</v>
      </c>
      <c r="O42" s="90">
        <v>0</v>
      </c>
      <c r="P42" s="91">
        <f>N42+O42</f>
        <v>1</v>
      </c>
      <c r="Q42" s="80">
        <f>IFERROR(P42/M42,"-")</f>
        <v>1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152</v>
      </c>
      <c r="C43" s="347"/>
      <c r="D43" s="347" t="s">
        <v>153</v>
      </c>
      <c r="E43" s="347" t="s">
        <v>154</v>
      </c>
      <c r="F43" s="347" t="s">
        <v>67</v>
      </c>
      <c r="G43" s="88" t="s">
        <v>139</v>
      </c>
      <c r="H43" s="88" t="s">
        <v>140</v>
      </c>
      <c r="I43" s="88" t="s">
        <v>155</v>
      </c>
      <c r="J43" s="330"/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/>
      <c r="V43" s="82">
        <v>1</v>
      </c>
      <c r="W43" s="80">
        <f>IF(P43=0,"-",V43/P43)</f>
        <v>0.5</v>
      </c>
      <c r="X43" s="335">
        <v>12000</v>
      </c>
      <c r="Y43" s="336">
        <f>IFERROR(X43/P43,"-")</f>
        <v>6000</v>
      </c>
      <c r="Z43" s="336">
        <f>IFERROR(X43/V43,"-")</f>
        <v>12000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>
        <v>1</v>
      </c>
      <c r="BQ43" s="120">
        <f>IFERROR(BP43/BN43,"-")</f>
        <v>1</v>
      </c>
      <c r="BR43" s="121">
        <v>12000</v>
      </c>
      <c r="BS43" s="122">
        <f>IFERROR(BR43/BN43,"-")</f>
        <v>12000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12000</v>
      </c>
      <c r="CQ43" s="139">
        <v>12000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156</v>
      </c>
      <c r="C44" s="347"/>
      <c r="D44" s="347" t="s">
        <v>157</v>
      </c>
      <c r="E44" s="347" t="s">
        <v>158</v>
      </c>
      <c r="F44" s="347" t="s">
        <v>67</v>
      </c>
      <c r="G44" s="88" t="s">
        <v>143</v>
      </c>
      <c r="H44" s="88" t="s">
        <v>140</v>
      </c>
      <c r="I44" s="88" t="s">
        <v>155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1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159</v>
      </c>
      <c r="C45" s="347"/>
      <c r="D45" s="347" t="s">
        <v>153</v>
      </c>
      <c r="E45" s="347" t="s">
        <v>154</v>
      </c>
      <c r="F45" s="347" t="s">
        <v>67</v>
      </c>
      <c r="G45" s="88" t="s">
        <v>146</v>
      </c>
      <c r="H45" s="88" t="s">
        <v>140</v>
      </c>
      <c r="I45" s="88" t="s">
        <v>155</v>
      </c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157</v>
      </c>
      <c r="E46" s="347" t="s">
        <v>158</v>
      </c>
      <c r="F46" s="347" t="s">
        <v>67</v>
      </c>
      <c r="G46" s="88" t="s">
        <v>148</v>
      </c>
      <c r="H46" s="88" t="s">
        <v>140</v>
      </c>
      <c r="I46" s="348" t="s">
        <v>161</v>
      </c>
      <c r="J46" s="330"/>
      <c r="K46" s="79">
        <v>0</v>
      </c>
      <c r="L46" s="79">
        <v>0</v>
      </c>
      <c r="M46" s="79">
        <v>0</v>
      </c>
      <c r="N46" s="89">
        <v>4</v>
      </c>
      <c r="O46" s="90">
        <v>0</v>
      </c>
      <c r="P46" s="91">
        <f>N46+O46</f>
        <v>4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162</v>
      </c>
      <c r="C47" s="347"/>
      <c r="D47" s="347" t="s">
        <v>110</v>
      </c>
      <c r="E47" s="347" t="s">
        <v>110</v>
      </c>
      <c r="F47" s="347" t="s">
        <v>72</v>
      </c>
      <c r="G47" s="88" t="s">
        <v>151</v>
      </c>
      <c r="H47" s="88"/>
      <c r="I47" s="88"/>
      <c r="J47" s="330"/>
      <c r="K47" s="79">
        <v>3</v>
      </c>
      <c r="L47" s="79">
        <v>2</v>
      </c>
      <c r="M47" s="79">
        <v>1</v>
      </c>
      <c r="N47" s="89">
        <v>1</v>
      </c>
      <c r="O47" s="90">
        <v>0</v>
      </c>
      <c r="P47" s="91">
        <f>N47+O47</f>
        <v>1</v>
      </c>
      <c r="Q47" s="80">
        <f>IFERROR(P47/M47,"-")</f>
        <v>1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21000</v>
      </c>
      <c r="Y47" s="336">
        <f>IFERROR(X47/P47,"-")</f>
        <v>21000</v>
      </c>
      <c r="Z47" s="336">
        <f>IFERROR(X47/V47,"-")</f>
        <v>21000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21000</v>
      </c>
      <c r="CB47" s="129">
        <f>IFERROR(CA47/BW47,"-")</f>
        <v>21000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21000</v>
      </c>
      <c r="CQ47" s="139">
        <v>21000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0.0325</v>
      </c>
      <c r="B48" s="347" t="s">
        <v>163</v>
      </c>
      <c r="C48" s="347"/>
      <c r="D48" s="347" t="s">
        <v>164</v>
      </c>
      <c r="E48" s="347" t="s">
        <v>165</v>
      </c>
      <c r="F48" s="347" t="s">
        <v>67</v>
      </c>
      <c r="G48" s="88" t="s">
        <v>166</v>
      </c>
      <c r="H48" s="88" t="s">
        <v>167</v>
      </c>
      <c r="I48" s="88" t="s">
        <v>116</v>
      </c>
      <c r="J48" s="330">
        <v>400000</v>
      </c>
      <c r="K48" s="79">
        <v>0</v>
      </c>
      <c r="L48" s="79">
        <v>0</v>
      </c>
      <c r="M48" s="79">
        <v>0</v>
      </c>
      <c r="N48" s="89">
        <v>7</v>
      </c>
      <c r="O48" s="90">
        <v>0</v>
      </c>
      <c r="P48" s="91">
        <f>N48+O48</f>
        <v>7</v>
      </c>
      <c r="Q48" s="80" t="str">
        <f>IFERROR(P48/M48,"-")</f>
        <v>-</v>
      </c>
      <c r="R48" s="79">
        <v>0</v>
      </c>
      <c r="S48" s="79">
        <v>1</v>
      </c>
      <c r="T48" s="80">
        <f>IFERROR(R48/(P48),"-")</f>
        <v>0</v>
      </c>
      <c r="U48" s="336">
        <f>IFERROR(J48/SUM(N48:O52),"-")</f>
        <v>14285.714285714</v>
      </c>
      <c r="V48" s="82">
        <v>1</v>
      </c>
      <c r="W48" s="80">
        <f>IF(P48=0,"-",V48/P48)</f>
        <v>0.14285714285714</v>
      </c>
      <c r="X48" s="335">
        <v>8000</v>
      </c>
      <c r="Y48" s="336">
        <f>IFERROR(X48/P48,"-")</f>
        <v>1142.8571428571</v>
      </c>
      <c r="Z48" s="336">
        <f>IFERROR(X48/V48,"-")</f>
        <v>8000</v>
      </c>
      <c r="AA48" s="330">
        <f>SUM(X48:X52)-SUM(J48:J52)</f>
        <v>-387000</v>
      </c>
      <c r="AB48" s="83">
        <f>SUM(X48:X52)/SUM(J48:J52)</f>
        <v>0.0325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0.28571428571429</v>
      </c>
      <c r="BP48" s="119">
        <v>1</v>
      </c>
      <c r="BQ48" s="120">
        <f>IFERROR(BP48/BN48,"-")</f>
        <v>0.5</v>
      </c>
      <c r="BR48" s="121">
        <v>8000</v>
      </c>
      <c r="BS48" s="122">
        <f>IFERROR(BR48/BN48,"-")</f>
        <v>4000</v>
      </c>
      <c r="BT48" s="123"/>
      <c r="BU48" s="123">
        <v>1</v>
      </c>
      <c r="BV48" s="123"/>
      <c r="BW48" s="124">
        <v>5</v>
      </c>
      <c r="BX48" s="125">
        <f>IF(P48=0,"",IF(BW48=0,"",(BW48/P48)))</f>
        <v>0.71428571428571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8000</v>
      </c>
      <c r="CQ48" s="139">
        <v>8000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102</v>
      </c>
      <c r="E49" s="347" t="s">
        <v>103</v>
      </c>
      <c r="F49" s="347" t="s">
        <v>67</v>
      </c>
      <c r="G49" s="88"/>
      <c r="H49" s="88" t="s">
        <v>167</v>
      </c>
      <c r="I49" s="88"/>
      <c r="J49" s="330"/>
      <c r="K49" s="79">
        <v>0</v>
      </c>
      <c r="L49" s="79">
        <v>0</v>
      </c>
      <c r="M49" s="79">
        <v>0</v>
      </c>
      <c r="N49" s="89">
        <v>10</v>
      </c>
      <c r="O49" s="90">
        <v>0</v>
      </c>
      <c r="P49" s="91">
        <f>N49+O49</f>
        <v>10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6</v>
      </c>
      <c r="BO49" s="118">
        <f>IF(P49=0,"",IF(BN49=0,"",(BN49/P49)))</f>
        <v>0.6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0.1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65</v>
      </c>
      <c r="E50" s="347" t="s">
        <v>66</v>
      </c>
      <c r="F50" s="347" t="s">
        <v>67</v>
      </c>
      <c r="G50" s="88"/>
      <c r="H50" s="88" t="s">
        <v>167</v>
      </c>
      <c r="I50" s="88"/>
      <c r="J50" s="330"/>
      <c r="K50" s="79">
        <v>0</v>
      </c>
      <c r="L50" s="79">
        <v>0</v>
      </c>
      <c r="M50" s="79">
        <v>0</v>
      </c>
      <c r="N50" s="89">
        <v>8</v>
      </c>
      <c r="O50" s="90">
        <v>0</v>
      </c>
      <c r="P50" s="91">
        <f>N50+O50</f>
        <v>8</v>
      </c>
      <c r="Q50" s="80" t="str">
        <f>IFERROR(P50/M50,"-")</f>
        <v>-</v>
      </c>
      <c r="R50" s="79">
        <v>1</v>
      </c>
      <c r="S50" s="79">
        <v>0</v>
      </c>
      <c r="T50" s="80">
        <f>IFERROR(R50/(P50),"-")</f>
        <v>0.125</v>
      </c>
      <c r="U50" s="336"/>
      <c r="V50" s="82">
        <v>1</v>
      </c>
      <c r="W50" s="80">
        <f>IF(P50=0,"-",V50/P50)</f>
        <v>0.125</v>
      </c>
      <c r="X50" s="335">
        <v>5000</v>
      </c>
      <c r="Y50" s="336">
        <f>IFERROR(X50/P50,"-")</f>
        <v>625</v>
      </c>
      <c r="Z50" s="336">
        <f>IFERROR(X50/V50,"-")</f>
        <v>5000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0.375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3</v>
      </c>
      <c r="BX50" s="125">
        <f>IF(P50=0,"",IF(BW50=0,"",(BW50/P50)))</f>
        <v>0.375</v>
      </c>
      <c r="BY50" s="126">
        <v>1</v>
      </c>
      <c r="BZ50" s="127">
        <f>IFERROR(BY50/BW50,"-")</f>
        <v>0.33333333333333</v>
      </c>
      <c r="CA50" s="128">
        <v>5000</v>
      </c>
      <c r="CB50" s="129">
        <f>IFERROR(CA50/BW50,"-")</f>
        <v>1666.6666666667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5000</v>
      </c>
      <c r="CQ50" s="139">
        <v>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170</v>
      </c>
      <c r="C51" s="347"/>
      <c r="D51" s="347" t="s">
        <v>93</v>
      </c>
      <c r="E51" s="347" t="s">
        <v>94</v>
      </c>
      <c r="F51" s="347" t="s">
        <v>67</v>
      </c>
      <c r="G51" s="88"/>
      <c r="H51" s="88" t="s">
        <v>167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171</v>
      </c>
      <c r="C52" s="347"/>
      <c r="D52" s="347" t="s">
        <v>110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45</v>
      </c>
      <c r="L52" s="79">
        <v>26</v>
      </c>
      <c r="M52" s="79">
        <v>14</v>
      </c>
      <c r="N52" s="89">
        <v>3</v>
      </c>
      <c r="O52" s="90">
        <v>0</v>
      </c>
      <c r="P52" s="91">
        <f>N52+O52</f>
        <v>3</v>
      </c>
      <c r="Q52" s="80">
        <f>IFERROR(P52/M52,"-")</f>
        <v>0.21428571428571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0.66666666666667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0.12</v>
      </c>
      <c r="B53" s="347" t="s">
        <v>172</v>
      </c>
      <c r="C53" s="347"/>
      <c r="D53" s="347" t="s">
        <v>164</v>
      </c>
      <c r="E53" s="347" t="s">
        <v>165</v>
      </c>
      <c r="F53" s="347" t="s">
        <v>67</v>
      </c>
      <c r="G53" s="88" t="s">
        <v>173</v>
      </c>
      <c r="H53" s="88" t="s">
        <v>167</v>
      </c>
      <c r="I53" s="88" t="s">
        <v>174</v>
      </c>
      <c r="J53" s="330">
        <v>200000</v>
      </c>
      <c r="K53" s="79">
        <v>0</v>
      </c>
      <c r="L53" s="79">
        <v>0</v>
      </c>
      <c r="M53" s="79">
        <v>0</v>
      </c>
      <c r="N53" s="89">
        <v>8</v>
      </c>
      <c r="O53" s="90">
        <v>0</v>
      </c>
      <c r="P53" s="91">
        <f>N53+O53</f>
        <v>8</v>
      </c>
      <c r="Q53" s="80" t="str">
        <f>IFERROR(P53/M53,"-")</f>
        <v>-</v>
      </c>
      <c r="R53" s="79">
        <v>1</v>
      </c>
      <c r="S53" s="79">
        <v>1</v>
      </c>
      <c r="T53" s="80">
        <f>IFERROR(R53/(P53),"-")</f>
        <v>0.125</v>
      </c>
      <c r="U53" s="336">
        <f>IFERROR(J53/SUM(N53:O56),"-")</f>
        <v>8000</v>
      </c>
      <c r="V53" s="82">
        <v>1</v>
      </c>
      <c r="W53" s="80">
        <f>IF(P53=0,"-",V53/P53)</f>
        <v>0.125</v>
      </c>
      <c r="X53" s="335">
        <v>8000</v>
      </c>
      <c r="Y53" s="336">
        <f>IFERROR(X53/P53,"-")</f>
        <v>1000</v>
      </c>
      <c r="Z53" s="336">
        <f>IFERROR(X53/V53,"-")</f>
        <v>8000</v>
      </c>
      <c r="AA53" s="330">
        <f>SUM(X53:X56)-SUM(J53:J56)</f>
        <v>-176000</v>
      </c>
      <c r="AB53" s="83">
        <f>SUM(X53:X56)/SUM(J53:J56)</f>
        <v>0.12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3</v>
      </c>
      <c r="BO53" s="118">
        <f>IF(P53=0,"",IF(BN53=0,"",(BN53/P53)))</f>
        <v>0.375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4</v>
      </c>
      <c r="BX53" s="125">
        <f>IF(P53=0,"",IF(BW53=0,"",(BW53/P53)))</f>
        <v>0.5</v>
      </c>
      <c r="BY53" s="126">
        <v>1</v>
      </c>
      <c r="BZ53" s="127">
        <f>IFERROR(BY53/BW53,"-")</f>
        <v>0.25</v>
      </c>
      <c r="CA53" s="128">
        <v>8000</v>
      </c>
      <c r="CB53" s="129">
        <f>IFERROR(CA53/BW53,"-")</f>
        <v>2000</v>
      </c>
      <c r="CC53" s="130"/>
      <c r="CD53" s="130">
        <v>1</v>
      </c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8000</v>
      </c>
      <c r="CQ53" s="139">
        <v>8000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175</v>
      </c>
      <c r="C54" s="347"/>
      <c r="D54" s="347" t="s">
        <v>102</v>
      </c>
      <c r="E54" s="347" t="s">
        <v>103</v>
      </c>
      <c r="F54" s="347" t="s">
        <v>67</v>
      </c>
      <c r="G54" s="88"/>
      <c r="H54" s="88" t="s">
        <v>167</v>
      </c>
      <c r="I54" s="88" t="s">
        <v>176</v>
      </c>
      <c r="J54" s="330"/>
      <c r="K54" s="79">
        <v>0</v>
      </c>
      <c r="L54" s="79">
        <v>0</v>
      </c>
      <c r="M54" s="79">
        <v>0</v>
      </c>
      <c r="N54" s="89">
        <v>11</v>
      </c>
      <c r="O54" s="90">
        <v>0</v>
      </c>
      <c r="P54" s="91">
        <f>N54+O54</f>
        <v>11</v>
      </c>
      <c r="Q54" s="80" t="str">
        <f>IFERROR(P54/M54,"-")</f>
        <v>-</v>
      </c>
      <c r="R54" s="79">
        <v>0</v>
      </c>
      <c r="S54" s="79">
        <v>2</v>
      </c>
      <c r="T54" s="80">
        <f>IFERROR(R54/(P54),"-")</f>
        <v>0</v>
      </c>
      <c r="U54" s="336"/>
      <c r="V54" s="82">
        <v>3</v>
      </c>
      <c r="W54" s="80">
        <f>IF(P54=0,"-",V54/P54)</f>
        <v>0.27272727272727</v>
      </c>
      <c r="X54" s="335">
        <v>16000</v>
      </c>
      <c r="Y54" s="336">
        <f>IFERROR(X54/P54,"-")</f>
        <v>1454.5454545455</v>
      </c>
      <c r="Z54" s="336">
        <f>IFERROR(X54/V54,"-")</f>
        <v>5333.3333333333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0.090909090909091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0.090909090909091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4</v>
      </c>
      <c r="BO54" s="118">
        <f>IF(P54=0,"",IF(BN54=0,"",(BN54/P54)))</f>
        <v>0.36363636363636</v>
      </c>
      <c r="BP54" s="119">
        <v>1</v>
      </c>
      <c r="BQ54" s="120">
        <f>IFERROR(BP54/BN54,"-")</f>
        <v>0.25</v>
      </c>
      <c r="BR54" s="121">
        <v>5000</v>
      </c>
      <c r="BS54" s="122">
        <f>IFERROR(BR54/BN54,"-")</f>
        <v>1250</v>
      </c>
      <c r="BT54" s="123">
        <v>1</v>
      </c>
      <c r="BU54" s="123"/>
      <c r="BV54" s="123"/>
      <c r="BW54" s="124">
        <v>5</v>
      </c>
      <c r="BX54" s="125">
        <f>IF(P54=0,"",IF(BW54=0,"",(BW54/P54)))</f>
        <v>0.45454545454545</v>
      </c>
      <c r="BY54" s="126">
        <v>2</v>
      </c>
      <c r="BZ54" s="127">
        <f>IFERROR(BY54/BW54,"-")</f>
        <v>0.4</v>
      </c>
      <c r="CA54" s="128">
        <v>11000</v>
      </c>
      <c r="CB54" s="129">
        <f>IFERROR(CA54/BW54,"-")</f>
        <v>2200</v>
      </c>
      <c r="CC54" s="130">
        <v>1</v>
      </c>
      <c r="CD54" s="130">
        <v>1</v>
      </c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3</v>
      </c>
      <c r="CP54" s="139">
        <v>16000</v>
      </c>
      <c r="CQ54" s="139">
        <v>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177</v>
      </c>
      <c r="C55" s="347"/>
      <c r="D55" s="347" t="s">
        <v>135</v>
      </c>
      <c r="E55" s="347" t="s">
        <v>136</v>
      </c>
      <c r="F55" s="347" t="s">
        <v>67</v>
      </c>
      <c r="G55" s="88"/>
      <c r="H55" s="88" t="s">
        <v>167</v>
      </c>
      <c r="I55" s="88" t="s">
        <v>178</v>
      </c>
      <c r="J55" s="330"/>
      <c r="K55" s="79">
        <v>0</v>
      </c>
      <c r="L55" s="79">
        <v>0</v>
      </c>
      <c r="M55" s="79">
        <v>0</v>
      </c>
      <c r="N55" s="89">
        <v>6</v>
      </c>
      <c r="O55" s="90">
        <v>0</v>
      </c>
      <c r="P55" s="91">
        <f>N55+O55</f>
        <v>6</v>
      </c>
      <c r="Q55" s="80" t="str">
        <f>IFERROR(P55/M55,"-")</f>
        <v>-</v>
      </c>
      <c r="R55" s="79">
        <v>0</v>
      </c>
      <c r="S55" s="79">
        <v>2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0.16666666666667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>
        <v>2</v>
      </c>
      <c r="AW55" s="105">
        <f>IF(P55=0,"",IF(AV55=0,"",(AV55/P55)))</f>
        <v>0.33333333333333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1</v>
      </c>
      <c r="BF55" s="111">
        <f>IF(P55=0,"",IF(BE55=0,"",(BE55/P55)))</f>
        <v>0.16666666666667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179</v>
      </c>
      <c r="C56" s="347"/>
      <c r="D56" s="347" t="s">
        <v>110</v>
      </c>
      <c r="E56" s="347" t="s">
        <v>110</v>
      </c>
      <c r="F56" s="347" t="s">
        <v>72</v>
      </c>
      <c r="G56" s="88"/>
      <c r="H56" s="88"/>
      <c r="I56" s="88"/>
      <c r="J56" s="330"/>
      <c r="K56" s="79">
        <v>53</v>
      </c>
      <c r="L56" s="79">
        <v>16</v>
      </c>
      <c r="M56" s="79">
        <v>1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180</v>
      </c>
      <c r="C57" s="347"/>
      <c r="D57" s="347" t="s">
        <v>153</v>
      </c>
      <c r="E57" s="347" t="s">
        <v>154</v>
      </c>
      <c r="F57" s="347" t="s">
        <v>67</v>
      </c>
      <c r="G57" s="88" t="s">
        <v>130</v>
      </c>
      <c r="H57" s="88" t="s">
        <v>140</v>
      </c>
      <c r="I57" s="349" t="s">
        <v>181</v>
      </c>
      <c r="J57" s="330">
        <v>190000</v>
      </c>
      <c r="K57" s="79">
        <v>0</v>
      </c>
      <c r="L57" s="79">
        <v>0</v>
      </c>
      <c r="M57" s="79">
        <v>0</v>
      </c>
      <c r="N57" s="89">
        <v>10</v>
      </c>
      <c r="O57" s="90">
        <v>0</v>
      </c>
      <c r="P57" s="91">
        <f>N57+O57</f>
        <v>10</v>
      </c>
      <c r="Q57" s="80" t="str">
        <f>IFERROR(P57/M57,"-")</f>
        <v>-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19000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-190000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5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182</v>
      </c>
      <c r="C58" s="347"/>
      <c r="D58" s="347" t="s">
        <v>153</v>
      </c>
      <c r="E58" s="347" t="s">
        <v>154</v>
      </c>
      <c r="F58" s="347" t="s">
        <v>72</v>
      </c>
      <c r="G58" s="88"/>
      <c r="H58" s="88"/>
      <c r="I58" s="88"/>
      <c r="J58" s="330"/>
      <c r="K58" s="79">
        <v>4</v>
      </c>
      <c r="L58" s="79">
        <v>3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0.83333333333333</v>
      </c>
      <c r="B59" s="347" t="s">
        <v>183</v>
      </c>
      <c r="C59" s="347"/>
      <c r="D59" s="347" t="s">
        <v>124</v>
      </c>
      <c r="E59" s="347" t="s">
        <v>125</v>
      </c>
      <c r="F59" s="347" t="s">
        <v>67</v>
      </c>
      <c r="G59" s="88" t="s">
        <v>166</v>
      </c>
      <c r="H59" s="88" t="s">
        <v>184</v>
      </c>
      <c r="I59" s="348" t="s">
        <v>185</v>
      </c>
      <c r="J59" s="330">
        <v>120000</v>
      </c>
      <c r="K59" s="79">
        <v>0</v>
      </c>
      <c r="L59" s="79">
        <v>0</v>
      </c>
      <c r="M59" s="79">
        <v>0</v>
      </c>
      <c r="N59" s="89">
        <v>6</v>
      </c>
      <c r="O59" s="90">
        <v>0</v>
      </c>
      <c r="P59" s="91">
        <f>N59+O59</f>
        <v>6</v>
      </c>
      <c r="Q59" s="80" t="str">
        <f>IFERROR(P59/M59,"-")</f>
        <v>-</v>
      </c>
      <c r="R59" s="79">
        <v>0</v>
      </c>
      <c r="S59" s="79">
        <v>2</v>
      </c>
      <c r="T59" s="80">
        <f>IFERROR(R59/(P59),"-")</f>
        <v>0</v>
      </c>
      <c r="U59" s="336">
        <f>IFERROR(J59/SUM(N59:O60),"-")</f>
        <v>17142.857142857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-20000</v>
      </c>
      <c r="AB59" s="83">
        <f>SUM(X59:X60)/SUM(J59:J60)</f>
        <v>0.83333333333333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0.16666666666667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0.16666666666667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0.16666666666667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186</v>
      </c>
      <c r="C60" s="347"/>
      <c r="D60" s="347" t="s">
        <v>124</v>
      </c>
      <c r="E60" s="347" t="s">
        <v>125</v>
      </c>
      <c r="F60" s="347" t="s">
        <v>72</v>
      </c>
      <c r="G60" s="88"/>
      <c r="H60" s="88"/>
      <c r="I60" s="88"/>
      <c r="J60" s="330"/>
      <c r="K60" s="79">
        <v>13</v>
      </c>
      <c r="L60" s="79">
        <v>8</v>
      </c>
      <c r="M60" s="79">
        <v>5</v>
      </c>
      <c r="N60" s="89">
        <v>1</v>
      </c>
      <c r="O60" s="90">
        <v>0</v>
      </c>
      <c r="P60" s="91">
        <f>N60+O60</f>
        <v>1</v>
      </c>
      <c r="Q60" s="80">
        <f>IFERROR(P60/M60,"-")</f>
        <v>0.2</v>
      </c>
      <c r="R60" s="79">
        <v>1</v>
      </c>
      <c r="S60" s="79">
        <v>0</v>
      </c>
      <c r="T60" s="80">
        <f>IFERROR(R60/(P60),"-")</f>
        <v>1</v>
      </c>
      <c r="U60" s="336"/>
      <c r="V60" s="82">
        <v>1</v>
      </c>
      <c r="W60" s="80">
        <f>IF(P60=0,"-",V60/P60)</f>
        <v>1</v>
      </c>
      <c r="X60" s="335">
        <v>100000</v>
      </c>
      <c r="Y60" s="336">
        <f>IFERROR(X60/P60,"-")</f>
        <v>100000</v>
      </c>
      <c r="Z60" s="336">
        <f>IFERROR(X60/V60,"-")</f>
        <v>100000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>
        <v>1</v>
      </c>
      <c r="CG60" s="132">
        <f>IF(P60=0,"",IF(CF60=0,"",(CF60/P60)))</f>
        <v>1</v>
      </c>
      <c r="CH60" s="133">
        <v>1</v>
      </c>
      <c r="CI60" s="134">
        <f>IFERROR(CH60/CF60,"-")</f>
        <v>1</v>
      </c>
      <c r="CJ60" s="135">
        <v>100000</v>
      </c>
      <c r="CK60" s="136">
        <f>IFERROR(CJ60/CF60,"-")</f>
        <v>100000</v>
      </c>
      <c r="CL60" s="137"/>
      <c r="CM60" s="137"/>
      <c r="CN60" s="137">
        <v>1</v>
      </c>
      <c r="CO60" s="138">
        <v>1</v>
      </c>
      <c r="CP60" s="139">
        <v>100000</v>
      </c>
      <c r="CQ60" s="139">
        <v>100000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</v>
      </c>
      <c r="B61" s="347" t="s">
        <v>187</v>
      </c>
      <c r="C61" s="347"/>
      <c r="D61" s="347" t="s">
        <v>157</v>
      </c>
      <c r="E61" s="347" t="s">
        <v>158</v>
      </c>
      <c r="F61" s="347" t="s">
        <v>67</v>
      </c>
      <c r="G61" s="88" t="s">
        <v>166</v>
      </c>
      <c r="H61" s="88" t="s">
        <v>184</v>
      </c>
      <c r="I61" s="348" t="s">
        <v>161</v>
      </c>
      <c r="J61" s="330">
        <v>120000</v>
      </c>
      <c r="K61" s="79">
        <v>0</v>
      </c>
      <c r="L61" s="79">
        <v>0</v>
      </c>
      <c r="M61" s="79">
        <v>0</v>
      </c>
      <c r="N61" s="89">
        <v>4</v>
      </c>
      <c r="O61" s="90">
        <v>0</v>
      </c>
      <c r="P61" s="91">
        <f>N61+O61</f>
        <v>4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>
        <f>IFERROR(J61/SUM(N61:O62),"-")</f>
        <v>30000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SUM(X61:X62)-SUM(J61:J62)</f>
        <v>-120000</v>
      </c>
      <c r="AB61" s="83">
        <f>SUM(X61:X62)/SUM(J61:J62)</f>
        <v>0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0.25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0.75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188</v>
      </c>
      <c r="C62" s="347"/>
      <c r="D62" s="347" t="s">
        <v>157</v>
      </c>
      <c r="E62" s="347" t="s">
        <v>158</v>
      </c>
      <c r="F62" s="347" t="s">
        <v>72</v>
      </c>
      <c r="G62" s="88"/>
      <c r="H62" s="88"/>
      <c r="I62" s="88"/>
      <c r="J62" s="330"/>
      <c r="K62" s="79">
        <v>7</v>
      </c>
      <c r="L62" s="79">
        <v>6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189</v>
      </c>
      <c r="C63" s="347"/>
      <c r="D63" s="347" t="s">
        <v>153</v>
      </c>
      <c r="E63" s="347" t="s">
        <v>154</v>
      </c>
      <c r="F63" s="347" t="s">
        <v>67</v>
      </c>
      <c r="G63" s="88" t="s">
        <v>68</v>
      </c>
      <c r="H63" s="88" t="s">
        <v>190</v>
      </c>
      <c r="I63" s="348" t="s">
        <v>161</v>
      </c>
      <c r="J63" s="330">
        <v>150000</v>
      </c>
      <c r="K63" s="79">
        <v>0</v>
      </c>
      <c r="L63" s="79">
        <v>0</v>
      </c>
      <c r="M63" s="79">
        <v>0</v>
      </c>
      <c r="N63" s="89">
        <v>5</v>
      </c>
      <c r="O63" s="90">
        <v>0</v>
      </c>
      <c r="P63" s="91">
        <f>N63+O63</f>
        <v>5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>
        <f>IFERROR(J63/SUM(N63:O64),"-")</f>
        <v>25000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-150000</v>
      </c>
      <c r="AB63" s="83">
        <f>SUM(X63:X64)/SUM(J63:J64)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0.2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0.4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0.2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191</v>
      </c>
      <c r="C64" s="347"/>
      <c r="D64" s="347" t="s">
        <v>153</v>
      </c>
      <c r="E64" s="347" t="s">
        <v>154</v>
      </c>
      <c r="F64" s="347" t="s">
        <v>72</v>
      </c>
      <c r="G64" s="88"/>
      <c r="H64" s="88"/>
      <c r="I64" s="88"/>
      <c r="J64" s="330"/>
      <c r="K64" s="79">
        <v>12</v>
      </c>
      <c r="L64" s="79">
        <v>9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0.04</v>
      </c>
      <c r="B65" s="347" t="s">
        <v>192</v>
      </c>
      <c r="C65" s="347"/>
      <c r="D65" s="347" t="s">
        <v>65</v>
      </c>
      <c r="E65" s="347" t="s">
        <v>66</v>
      </c>
      <c r="F65" s="347" t="s">
        <v>67</v>
      </c>
      <c r="G65" s="88" t="s">
        <v>68</v>
      </c>
      <c r="H65" s="88" t="s">
        <v>190</v>
      </c>
      <c r="I65" s="348" t="s">
        <v>193</v>
      </c>
      <c r="J65" s="330">
        <v>150000</v>
      </c>
      <c r="K65" s="79">
        <v>0</v>
      </c>
      <c r="L65" s="79">
        <v>0</v>
      </c>
      <c r="M65" s="79">
        <v>0</v>
      </c>
      <c r="N65" s="89">
        <v>10</v>
      </c>
      <c r="O65" s="90">
        <v>0</v>
      </c>
      <c r="P65" s="91">
        <f>N65+O65</f>
        <v>10</v>
      </c>
      <c r="Q65" s="80" t="str">
        <f>IFERROR(P65/M65,"-")</f>
        <v>-</v>
      </c>
      <c r="R65" s="79">
        <v>1</v>
      </c>
      <c r="S65" s="79">
        <v>1</v>
      </c>
      <c r="T65" s="80">
        <f>IFERROR(R65/(P65),"-")</f>
        <v>0.1</v>
      </c>
      <c r="U65" s="336">
        <f>IFERROR(J65/SUM(N65:O66),"-")</f>
        <v>15000</v>
      </c>
      <c r="V65" s="82">
        <v>1</v>
      </c>
      <c r="W65" s="80">
        <f>IF(P65=0,"-",V65/P65)</f>
        <v>0.1</v>
      </c>
      <c r="X65" s="335">
        <v>6000</v>
      </c>
      <c r="Y65" s="336">
        <f>IFERROR(X65/P65,"-")</f>
        <v>600</v>
      </c>
      <c r="Z65" s="336">
        <f>IFERROR(X65/V65,"-")</f>
        <v>6000</v>
      </c>
      <c r="AA65" s="330">
        <f>SUM(X65:X66)-SUM(J65:J66)</f>
        <v>-144000</v>
      </c>
      <c r="AB65" s="83">
        <f>SUM(X65:X66)/SUM(J65:J66)</f>
        <v>0.04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3</v>
      </c>
      <c r="BF65" s="111">
        <f>IF(P65=0,"",IF(BE65=0,"",(BE65/P65)))</f>
        <v>0.3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3</v>
      </c>
      <c r="BX65" s="125">
        <f>IF(P65=0,"",IF(BW65=0,"",(BW65/P65)))</f>
        <v>0.3</v>
      </c>
      <c r="BY65" s="126">
        <v>1</v>
      </c>
      <c r="BZ65" s="127">
        <f>IFERROR(BY65/BW65,"-")</f>
        <v>0.33333333333333</v>
      </c>
      <c r="CA65" s="128">
        <v>6000</v>
      </c>
      <c r="CB65" s="129">
        <f>IFERROR(CA65/BW65,"-")</f>
        <v>2000</v>
      </c>
      <c r="CC65" s="130"/>
      <c r="CD65" s="130">
        <v>1</v>
      </c>
      <c r="CE65" s="130"/>
      <c r="CF65" s="131">
        <v>1</v>
      </c>
      <c r="CG65" s="132">
        <f>IF(P65=0,"",IF(CF65=0,"",(CF65/P65)))</f>
        <v>0.1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6000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194</v>
      </c>
      <c r="C66" s="347"/>
      <c r="D66" s="347" t="s">
        <v>65</v>
      </c>
      <c r="E66" s="347" t="s">
        <v>66</v>
      </c>
      <c r="F66" s="347" t="s">
        <v>72</v>
      </c>
      <c r="G66" s="88"/>
      <c r="H66" s="88"/>
      <c r="I66" s="88"/>
      <c r="J66" s="330"/>
      <c r="K66" s="79">
        <v>6</v>
      </c>
      <c r="L66" s="79">
        <v>6</v>
      </c>
      <c r="M66" s="79">
        <v>1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1.25</v>
      </c>
      <c r="B67" s="347" t="s">
        <v>195</v>
      </c>
      <c r="C67" s="347"/>
      <c r="D67" s="347" t="s">
        <v>196</v>
      </c>
      <c r="E67" s="347" t="s">
        <v>197</v>
      </c>
      <c r="F67" s="347" t="s">
        <v>67</v>
      </c>
      <c r="G67" s="88" t="s">
        <v>95</v>
      </c>
      <c r="H67" s="88" t="s">
        <v>198</v>
      </c>
      <c r="I67" s="349" t="s">
        <v>181</v>
      </c>
      <c r="J67" s="330">
        <v>80000</v>
      </c>
      <c r="K67" s="79">
        <v>0</v>
      </c>
      <c r="L67" s="79">
        <v>0</v>
      </c>
      <c r="M67" s="79">
        <v>0</v>
      </c>
      <c r="N67" s="89">
        <v>3</v>
      </c>
      <c r="O67" s="90">
        <v>0</v>
      </c>
      <c r="P67" s="91">
        <f>N67+O67</f>
        <v>3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>
        <f>IFERROR(J67/SUM(N67:O71),"-")</f>
        <v>5714.2857142857</v>
      </c>
      <c r="V67" s="82">
        <v>1</v>
      </c>
      <c r="W67" s="80">
        <f>IF(P67=0,"-",V67/P67)</f>
        <v>0.33333333333333</v>
      </c>
      <c r="X67" s="335">
        <v>100000</v>
      </c>
      <c r="Y67" s="336">
        <f>IFERROR(X67/P67,"-")</f>
        <v>33333.333333333</v>
      </c>
      <c r="Z67" s="336">
        <f>IFERROR(X67/V67,"-")</f>
        <v>100000</v>
      </c>
      <c r="AA67" s="330">
        <f>SUM(X67:X71)-SUM(J67:J71)</f>
        <v>20000</v>
      </c>
      <c r="AB67" s="83">
        <f>SUM(X67:X71)/SUM(J67:J71)</f>
        <v>1.25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>
        <v>1</v>
      </c>
      <c r="BQ67" s="120">
        <f>IFERROR(BP67/BN67,"-")</f>
        <v>0.5</v>
      </c>
      <c r="BR67" s="121">
        <v>100000</v>
      </c>
      <c r="BS67" s="122">
        <f>IFERROR(BR67/BN67,"-")</f>
        <v>50000</v>
      </c>
      <c r="BT67" s="123"/>
      <c r="BU67" s="123"/>
      <c r="BV67" s="123">
        <v>1</v>
      </c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100000</v>
      </c>
      <c r="CQ67" s="139">
        <v>100000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199</v>
      </c>
      <c r="C68" s="347"/>
      <c r="D68" s="347" t="s">
        <v>200</v>
      </c>
      <c r="E68" s="347" t="s">
        <v>201</v>
      </c>
      <c r="F68" s="347" t="s">
        <v>67</v>
      </c>
      <c r="G68" s="88" t="s">
        <v>95</v>
      </c>
      <c r="H68" s="88" t="s">
        <v>198</v>
      </c>
      <c r="I68" s="349" t="s">
        <v>202</v>
      </c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203</v>
      </c>
      <c r="C69" s="347"/>
      <c r="D69" s="347" t="s">
        <v>204</v>
      </c>
      <c r="E69" s="347" t="s">
        <v>205</v>
      </c>
      <c r="F69" s="347" t="s">
        <v>67</v>
      </c>
      <c r="G69" s="88" t="s">
        <v>95</v>
      </c>
      <c r="H69" s="88" t="s">
        <v>198</v>
      </c>
      <c r="I69" s="349" t="s">
        <v>206</v>
      </c>
      <c r="J69" s="330"/>
      <c r="K69" s="79">
        <v>0</v>
      </c>
      <c r="L69" s="79">
        <v>0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1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207</v>
      </c>
      <c r="C70" s="347"/>
      <c r="D70" s="347" t="s">
        <v>208</v>
      </c>
      <c r="E70" s="347" t="s">
        <v>209</v>
      </c>
      <c r="F70" s="347" t="s">
        <v>67</v>
      </c>
      <c r="G70" s="88" t="s">
        <v>95</v>
      </c>
      <c r="H70" s="88" t="s">
        <v>198</v>
      </c>
      <c r="I70" s="349" t="s">
        <v>210</v>
      </c>
      <c r="J70" s="330"/>
      <c r="K70" s="79">
        <v>0</v>
      </c>
      <c r="L70" s="79">
        <v>0</v>
      </c>
      <c r="M70" s="79">
        <v>0</v>
      </c>
      <c r="N70" s="89">
        <v>6</v>
      </c>
      <c r="O70" s="90">
        <v>0</v>
      </c>
      <c r="P70" s="91">
        <f>N70+O70</f>
        <v>6</v>
      </c>
      <c r="Q70" s="80" t="str">
        <f>IFERROR(P70/M70,"-")</f>
        <v>-</v>
      </c>
      <c r="R70" s="79">
        <v>0</v>
      </c>
      <c r="S70" s="79">
        <v>2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6</v>
      </c>
      <c r="BO70" s="118">
        <f>IF(P70=0,"",IF(BN70=0,"",(BN70/P70)))</f>
        <v>1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211</v>
      </c>
      <c r="C71" s="347"/>
      <c r="D71" s="347" t="s">
        <v>110</v>
      </c>
      <c r="E71" s="347" t="s">
        <v>110</v>
      </c>
      <c r="F71" s="347" t="s">
        <v>72</v>
      </c>
      <c r="G71" s="88" t="s">
        <v>212</v>
      </c>
      <c r="H71" s="88"/>
      <c r="I71" s="88"/>
      <c r="J71" s="330"/>
      <c r="K71" s="79">
        <v>16</v>
      </c>
      <c r="L71" s="79">
        <v>10</v>
      </c>
      <c r="M71" s="79">
        <v>6</v>
      </c>
      <c r="N71" s="89">
        <v>2</v>
      </c>
      <c r="O71" s="90">
        <v>0</v>
      </c>
      <c r="P71" s="91">
        <f>N71+O71</f>
        <v>2</v>
      </c>
      <c r="Q71" s="80">
        <f>IFERROR(P71/M71,"-")</f>
        <v>0.33333333333333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0.5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30"/>
      <c r="B72" s="85"/>
      <c r="C72" s="86"/>
      <c r="D72" s="86"/>
      <c r="E72" s="86"/>
      <c r="F72" s="87"/>
      <c r="G72" s="88"/>
      <c r="H72" s="88"/>
      <c r="I72" s="88"/>
      <c r="J72" s="331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7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30"/>
      <c r="B73" s="37"/>
      <c r="C73" s="21"/>
      <c r="D73" s="21"/>
      <c r="E73" s="21"/>
      <c r="F73" s="22"/>
      <c r="G73" s="36"/>
      <c r="H73" s="36"/>
      <c r="I73" s="73"/>
      <c r="J73" s="332"/>
      <c r="K73" s="34"/>
      <c r="L73" s="34"/>
      <c r="M73" s="31"/>
      <c r="N73" s="23"/>
      <c r="O73" s="23"/>
      <c r="P73" s="23"/>
      <c r="Q73" s="32"/>
      <c r="R73" s="32"/>
      <c r="S73" s="23"/>
      <c r="T73" s="32"/>
      <c r="U73" s="337"/>
      <c r="V73" s="25"/>
      <c r="W73" s="25"/>
      <c r="X73" s="337"/>
      <c r="Y73" s="337"/>
      <c r="Z73" s="337"/>
      <c r="AA73" s="337"/>
      <c r="AB73" s="33"/>
      <c r="AC73" s="59"/>
      <c r="AD73" s="61"/>
      <c r="AE73" s="62"/>
      <c r="AF73" s="61"/>
      <c r="AG73" s="65"/>
      <c r="AH73" s="66"/>
      <c r="AI73" s="67"/>
      <c r="AJ73" s="68"/>
      <c r="AK73" s="68"/>
      <c r="AL73" s="68"/>
      <c r="AM73" s="61"/>
      <c r="AN73" s="62"/>
      <c r="AO73" s="61"/>
      <c r="AP73" s="65"/>
      <c r="AQ73" s="66"/>
      <c r="AR73" s="67"/>
      <c r="AS73" s="68"/>
      <c r="AT73" s="68"/>
      <c r="AU73" s="68"/>
      <c r="AV73" s="61"/>
      <c r="AW73" s="62"/>
      <c r="AX73" s="61"/>
      <c r="AY73" s="65"/>
      <c r="AZ73" s="66"/>
      <c r="BA73" s="67"/>
      <c r="BB73" s="68"/>
      <c r="BC73" s="68"/>
      <c r="BD73" s="68"/>
      <c r="BE73" s="61"/>
      <c r="BF73" s="62"/>
      <c r="BG73" s="61"/>
      <c r="BH73" s="65"/>
      <c r="BI73" s="66"/>
      <c r="BJ73" s="67"/>
      <c r="BK73" s="68"/>
      <c r="BL73" s="68"/>
      <c r="BM73" s="68"/>
      <c r="BN73" s="63"/>
      <c r="BO73" s="64"/>
      <c r="BP73" s="61"/>
      <c r="BQ73" s="65"/>
      <c r="BR73" s="66"/>
      <c r="BS73" s="67"/>
      <c r="BT73" s="68"/>
      <c r="BU73" s="68"/>
      <c r="BV73" s="68"/>
      <c r="BW73" s="63"/>
      <c r="BX73" s="64"/>
      <c r="BY73" s="61"/>
      <c r="BZ73" s="65"/>
      <c r="CA73" s="66"/>
      <c r="CB73" s="67"/>
      <c r="CC73" s="68"/>
      <c r="CD73" s="68"/>
      <c r="CE73" s="68"/>
      <c r="CF73" s="63"/>
      <c r="CG73" s="64"/>
      <c r="CH73" s="61"/>
      <c r="CI73" s="65"/>
      <c r="CJ73" s="66"/>
      <c r="CK73" s="67"/>
      <c r="CL73" s="68"/>
      <c r="CM73" s="68"/>
      <c r="CN73" s="68"/>
      <c r="CO73" s="69"/>
      <c r="CP73" s="66"/>
      <c r="CQ73" s="66"/>
      <c r="CR73" s="66"/>
      <c r="CS73" s="70"/>
    </row>
    <row r="74" spans="1:98">
      <c r="A74" s="19">
        <f>AB74</f>
        <v>0.86655290102389</v>
      </c>
      <c r="B74" s="39"/>
      <c r="C74" s="39"/>
      <c r="D74" s="39"/>
      <c r="E74" s="39"/>
      <c r="F74" s="39"/>
      <c r="G74" s="40" t="s">
        <v>213</v>
      </c>
      <c r="H74" s="40"/>
      <c r="I74" s="40"/>
      <c r="J74" s="333">
        <f>SUM(J6:J73)</f>
        <v>2930000</v>
      </c>
      <c r="K74" s="41">
        <f>SUM(K6:K73)</f>
        <v>453</v>
      </c>
      <c r="L74" s="41">
        <f>SUM(L6:L73)</f>
        <v>246</v>
      </c>
      <c r="M74" s="41">
        <f>SUM(M6:M73)</f>
        <v>500</v>
      </c>
      <c r="N74" s="41">
        <f>SUM(N6:N73)</f>
        <v>257</v>
      </c>
      <c r="O74" s="41">
        <f>SUM(O6:O73)</f>
        <v>0</v>
      </c>
      <c r="P74" s="41">
        <f>SUM(P6:P73)</f>
        <v>257</v>
      </c>
      <c r="Q74" s="42">
        <f>IFERROR(P74/M74,"-")</f>
        <v>0.514</v>
      </c>
      <c r="R74" s="76">
        <f>SUM(R6:R73)</f>
        <v>11</v>
      </c>
      <c r="S74" s="76">
        <f>SUM(S6:S73)</f>
        <v>35</v>
      </c>
      <c r="T74" s="42">
        <f>IFERROR(R74/P74,"-")</f>
        <v>0.042801556420233</v>
      </c>
      <c r="U74" s="338">
        <f>IFERROR(J74/P74,"-")</f>
        <v>11400.778210117</v>
      </c>
      <c r="V74" s="44">
        <f>SUM(V6:V73)</f>
        <v>25</v>
      </c>
      <c r="W74" s="42">
        <f>IFERROR(V74/P74,"-")</f>
        <v>0.09727626459144</v>
      </c>
      <c r="X74" s="333">
        <f>SUM(X6:X73)</f>
        <v>2539000</v>
      </c>
      <c r="Y74" s="333">
        <f>IFERROR(X74/P74,"-")</f>
        <v>9879.3774319066</v>
      </c>
      <c r="Z74" s="333">
        <f>IFERROR(X74/V74,"-")</f>
        <v>101560</v>
      </c>
      <c r="AA74" s="333">
        <f>X74-J74</f>
        <v>-391000</v>
      </c>
      <c r="AB74" s="45">
        <f>X74/J74</f>
        <v>0.86655290102389</v>
      </c>
      <c r="AC74" s="58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71"/>
    <mergeCell ref="J67:J71"/>
    <mergeCell ref="U67:U71"/>
    <mergeCell ref="AA67:AA71"/>
    <mergeCell ref="AB67:AB7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0.10540540540541</v>
      </c>
      <c r="B6" s="347" t="s">
        <v>215</v>
      </c>
      <c r="C6" s="347" t="s">
        <v>216</v>
      </c>
      <c r="D6" s="347" t="s">
        <v>217</v>
      </c>
      <c r="E6" s="347" t="s">
        <v>218</v>
      </c>
      <c r="F6" s="347" t="s">
        <v>67</v>
      </c>
      <c r="G6" s="88" t="s">
        <v>219</v>
      </c>
      <c r="H6" s="88" t="s">
        <v>220</v>
      </c>
      <c r="I6" s="88" t="s">
        <v>221</v>
      </c>
      <c r="J6" s="330">
        <v>370000</v>
      </c>
      <c r="K6" s="79">
        <v>0</v>
      </c>
      <c r="L6" s="79">
        <v>0</v>
      </c>
      <c r="M6" s="79">
        <v>0</v>
      </c>
      <c r="N6" s="89">
        <v>50</v>
      </c>
      <c r="O6" s="90">
        <v>0</v>
      </c>
      <c r="P6" s="91">
        <f>N6+O6</f>
        <v>50</v>
      </c>
      <c r="Q6" s="80" t="str">
        <f>IFERROR(P6/M6,"-")</f>
        <v>-</v>
      </c>
      <c r="R6" s="79">
        <v>3</v>
      </c>
      <c r="S6" s="79">
        <v>6</v>
      </c>
      <c r="T6" s="80">
        <f>IFERROR(R6/(P6),"-")</f>
        <v>0.06</v>
      </c>
      <c r="U6" s="336">
        <f>IFERROR(J6/SUM(N6:O7),"-")</f>
        <v>6491.2280701754</v>
      </c>
      <c r="V6" s="82">
        <v>5</v>
      </c>
      <c r="W6" s="80">
        <f>IF(P6=0,"-",V6/P6)</f>
        <v>0.1</v>
      </c>
      <c r="X6" s="335">
        <v>39000</v>
      </c>
      <c r="Y6" s="336">
        <f>IFERROR(X6/P6,"-")</f>
        <v>780</v>
      </c>
      <c r="Z6" s="336">
        <f>IFERROR(X6/V6,"-")</f>
        <v>7800</v>
      </c>
      <c r="AA6" s="330">
        <f>SUM(X6:X7)-SUM(J6:J7)</f>
        <v>-331000</v>
      </c>
      <c r="AB6" s="83">
        <f>SUM(X6:X7)/SUM(J6:J7)</f>
        <v>0.10540540540541</v>
      </c>
      <c r="AC6" s="77"/>
      <c r="AD6" s="92">
        <v>2</v>
      </c>
      <c r="AE6" s="93">
        <f>IF(P6=0,"",IF(AD6=0,"",(AD6/P6)))</f>
        <v>0.04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16</v>
      </c>
      <c r="AN6" s="99">
        <f>IF(P6=0,"",IF(AM6=0,"",(AM6/P6)))</f>
        <v>0.32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0.08</v>
      </c>
      <c r="AX6" s="104">
        <v>1</v>
      </c>
      <c r="AY6" s="106">
        <f>IFERROR(AX6/AV6,"-")</f>
        <v>0.25</v>
      </c>
      <c r="AZ6" s="107">
        <v>8000</v>
      </c>
      <c r="BA6" s="108">
        <f>IFERROR(AZ6/AV6,"-")</f>
        <v>2000</v>
      </c>
      <c r="BB6" s="109"/>
      <c r="BC6" s="109">
        <v>1</v>
      </c>
      <c r="BD6" s="109"/>
      <c r="BE6" s="110">
        <v>6</v>
      </c>
      <c r="BF6" s="111">
        <f>IF(P6=0,"",IF(BE6=0,"",(BE6/P6)))</f>
        <v>0.12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16</v>
      </c>
      <c r="BO6" s="118">
        <f>IF(P6=0,"",IF(BN6=0,"",(BN6/P6)))</f>
        <v>0.32</v>
      </c>
      <c r="BP6" s="119">
        <v>3</v>
      </c>
      <c r="BQ6" s="120">
        <f>IFERROR(BP6/BN6,"-")</f>
        <v>0.1875</v>
      </c>
      <c r="BR6" s="121">
        <v>21000</v>
      </c>
      <c r="BS6" s="122">
        <f>IFERROR(BR6/BN6,"-")</f>
        <v>1312.5</v>
      </c>
      <c r="BT6" s="123">
        <v>1</v>
      </c>
      <c r="BU6" s="123">
        <v>2</v>
      </c>
      <c r="BV6" s="123"/>
      <c r="BW6" s="124">
        <v>6</v>
      </c>
      <c r="BX6" s="125">
        <f>IF(P6=0,"",IF(BW6=0,"",(BW6/P6)))</f>
        <v>0.12</v>
      </c>
      <c r="BY6" s="126">
        <v>1</v>
      </c>
      <c r="BZ6" s="127">
        <f>IFERROR(BY6/BW6,"-")</f>
        <v>0.16666666666667</v>
      </c>
      <c r="CA6" s="128">
        <v>10000</v>
      </c>
      <c r="CB6" s="129">
        <f>IFERROR(CA6/BW6,"-")</f>
        <v>1666.6666666667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39000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222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57</v>
      </c>
      <c r="L7" s="79">
        <v>40</v>
      </c>
      <c r="M7" s="79">
        <v>11</v>
      </c>
      <c r="N7" s="89">
        <v>7</v>
      </c>
      <c r="O7" s="90">
        <v>0</v>
      </c>
      <c r="P7" s="91">
        <f>N7+O7</f>
        <v>7</v>
      </c>
      <c r="Q7" s="80">
        <f>IFERROR(P7/M7,"-")</f>
        <v>0.63636363636364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0.28571428571429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0.57142857142857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0.15555555555556</v>
      </c>
      <c r="B8" s="347" t="s">
        <v>223</v>
      </c>
      <c r="C8" s="347" t="s">
        <v>224</v>
      </c>
      <c r="D8" s="347" t="s">
        <v>225</v>
      </c>
      <c r="E8" s="347" t="s">
        <v>226</v>
      </c>
      <c r="F8" s="347" t="s">
        <v>67</v>
      </c>
      <c r="G8" s="88" t="s">
        <v>227</v>
      </c>
      <c r="H8" s="88" t="s">
        <v>228</v>
      </c>
      <c r="I8" s="88" t="s">
        <v>229</v>
      </c>
      <c r="J8" s="330">
        <v>90000</v>
      </c>
      <c r="K8" s="79">
        <v>0</v>
      </c>
      <c r="L8" s="79">
        <v>0</v>
      </c>
      <c r="M8" s="79">
        <v>0</v>
      </c>
      <c r="N8" s="89">
        <v>2</v>
      </c>
      <c r="O8" s="90">
        <v>0</v>
      </c>
      <c r="P8" s="91">
        <f>N8+O8</f>
        <v>2</v>
      </c>
      <c r="Q8" s="80" t="str">
        <f>IFERROR(P8/M8,"-")</f>
        <v>-</v>
      </c>
      <c r="R8" s="79">
        <v>1</v>
      </c>
      <c r="S8" s="79">
        <v>0</v>
      </c>
      <c r="T8" s="80">
        <f>IFERROR(R8/(P8),"-")</f>
        <v>0.5</v>
      </c>
      <c r="U8" s="336">
        <f>IFERROR(J8/SUM(N8:O9),"-")</f>
        <v>30000</v>
      </c>
      <c r="V8" s="82">
        <v>1</v>
      </c>
      <c r="W8" s="80">
        <f>IF(P8=0,"-",V8/P8)</f>
        <v>0.5</v>
      </c>
      <c r="X8" s="335">
        <v>14000</v>
      </c>
      <c r="Y8" s="336">
        <f>IFERROR(X8/P8,"-")</f>
        <v>7000</v>
      </c>
      <c r="Z8" s="336">
        <f>IFERROR(X8/V8,"-")</f>
        <v>14000</v>
      </c>
      <c r="AA8" s="330">
        <f>SUM(X8:X9)-SUM(J8:J9)</f>
        <v>-76000</v>
      </c>
      <c r="AB8" s="83">
        <f>SUM(X8:X9)/SUM(J8:J9)</f>
        <v>0.15555555555556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>
        <v>1</v>
      </c>
      <c r="CI8" s="134">
        <f>IFERROR(CH8/CF8,"-")</f>
        <v>1</v>
      </c>
      <c r="CJ8" s="135">
        <v>14000</v>
      </c>
      <c r="CK8" s="136">
        <f>IFERROR(CJ8/CF8,"-")</f>
        <v>14000</v>
      </c>
      <c r="CL8" s="137"/>
      <c r="CM8" s="137"/>
      <c r="CN8" s="137">
        <v>1</v>
      </c>
      <c r="CO8" s="138">
        <v>1</v>
      </c>
      <c r="CP8" s="139">
        <v>14000</v>
      </c>
      <c r="CQ8" s="139">
        <v>14000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230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8</v>
      </c>
      <c r="L9" s="79">
        <v>6</v>
      </c>
      <c r="M9" s="79">
        <v>8</v>
      </c>
      <c r="N9" s="89">
        <v>1</v>
      </c>
      <c r="O9" s="90">
        <v>0</v>
      </c>
      <c r="P9" s="91">
        <f>N9+O9</f>
        <v>1</v>
      </c>
      <c r="Q9" s="80">
        <f>IFERROR(P9/M9,"-")</f>
        <v>0.125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5.6444444444444</v>
      </c>
      <c r="B10" s="347" t="s">
        <v>231</v>
      </c>
      <c r="C10" s="347" t="s">
        <v>232</v>
      </c>
      <c r="D10" s="347" t="s">
        <v>233</v>
      </c>
      <c r="E10" s="347"/>
      <c r="F10" s="347" t="s">
        <v>67</v>
      </c>
      <c r="G10" s="88" t="s">
        <v>234</v>
      </c>
      <c r="H10" s="88" t="s">
        <v>228</v>
      </c>
      <c r="I10" s="88" t="s">
        <v>235</v>
      </c>
      <c r="J10" s="330">
        <v>45000</v>
      </c>
      <c r="K10" s="79">
        <v>0</v>
      </c>
      <c r="L10" s="79">
        <v>0</v>
      </c>
      <c r="M10" s="79">
        <v>0</v>
      </c>
      <c r="N10" s="89">
        <v>9</v>
      </c>
      <c r="O10" s="90">
        <v>0</v>
      </c>
      <c r="P10" s="91">
        <f>N10+O10</f>
        <v>9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3461.5384615385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209000</v>
      </c>
      <c r="AB10" s="83">
        <f>SUM(X10:X11)/SUM(J10:J11)</f>
        <v>5.6444444444444</v>
      </c>
      <c r="AC10" s="77"/>
      <c r="AD10" s="92">
        <v>1</v>
      </c>
      <c r="AE10" s="93">
        <f>IF(P10=0,"",IF(AD10=0,"",(AD10/P10)))</f>
        <v>0.11111111111111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0.22222222222222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0.22222222222222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0.11111111111111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236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21</v>
      </c>
      <c r="L11" s="79">
        <v>13</v>
      </c>
      <c r="M11" s="79">
        <v>12</v>
      </c>
      <c r="N11" s="89">
        <v>4</v>
      </c>
      <c r="O11" s="90">
        <v>0</v>
      </c>
      <c r="P11" s="91">
        <f>N11+O11</f>
        <v>4</v>
      </c>
      <c r="Q11" s="80">
        <f>IFERROR(P11/M11,"-")</f>
        <v>0.33333333333333</v>
      </c>
      <c r="R11" s="79">
        <v>1</v>
      </c>
      <c r="S11" s="79">
        <v>0</v>
      </c>
      <c r="T11" s="80">
        <f>IFERROR(R11/(P11),"-")</f>
        <v>0.25</v>
      </c>
      <c r="U11" s="336"/>
      <c r="V11" s="82">
        <v>2</v>
      </c>
      <c r="W11" s="80">
        <f>IF(P11=0,"-",V11/P11)</f>
        <v>0.5</v>
      </c>
      <c r="X11" s="335">
        <v>254000</v>
      </c>
      <c r="Y11" s="336">
        <f>IFERROR(X11/P11,"-")</f>
        <v>63500</v>
      </c>
      <c r="Z11" s="336">
        <f>IFERROR(X11/V11,"-")</f>
        <v>127000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0.5</v>
      </c>
      <c r="BP11" s="119">
        <v>1</v>
      </c>
      <c r="BQ11" s="120">
        <f>IFERROR(BP11/BN11,"-")</f>
        <v>0.5</v>
      </c>
      <c r="BR11" s="121">
        <v>9000</v>
      </c>
      <c r="BS11" s="122">
        <f>IFERROR(BR11/BN11,"-")</f>
        <v>4500</v>
      </c>
      <c r="BT11" s="123"/>
      <c r="BU11" s="123"/>
      <c r="BV11" s="123">
        <v>1</v>
      </c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0.25</v>
      </c>
      <c r="CH11" s="133">
        <v>1</v>
      </c>
      <c r="CI11" s="134">
        <f>IFERROR(CH11/CF11,"-")</f>
        <v>1</v>
      </c>
      <c r="CJ11" s="135">
        <v>245000</v>
      </c>
      <c r="CK11" s="136">
        <f>IFERROR(CJ11/CF11,"-")</f>
        <v>245000</v>
      </c>
      <c r="CL11" s="137"/>
      <c r="CM11" s="137"/>
      <c r="CN11" s="137">
        <v>1</v>
      </c>
      <c r="CO11" s="138">
        <v>2</v>
      </c>
      <c r="CP11" s="139">
        <v>254000</v>
      </c>
      <c r="CQ11" s="139">
        <v>245000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0.82461538461538</v>
      </c>
      <c r="B12" s="347" t="s">
        <v>237</v>
      </c>
      <c r="C12" s="347" t="s">
        <v>238</v>
      </c>
      <c r="D12" s="347" t="s">
        <v>239</v>
      </c>
      <c r="E12" s="347"/>
      <c r="F12" s="347" t="s">
        <v>67</v>
      </c>
      <c r="G12" s="88" t="s">
        <v>240</v>
      </c>
      <c r="H12" s="88" t="s">
        <v>241</v>
      </c>
      <c r="I12" s="88" t="s">
        <v>221</v>
      </c>
      <c r="J12" s="330">
        <v>65000</v>
      </c>
      <c r="K12" s="79">
        <v>0</v>
      </c>
      <c r="L12" s="79">
        <v>0</v>
      </c>
      <c r="M12" s="79">
        <v>0</v>
      </c>
      <c r="N12" s="89">
        <v>21</v>
      </c>
      <c r="O12" s="90">
        <v>1</v>
      </c>
      <c r="P12" s="91">
        <f>N12+O12</f>
        <v>22</v>
      </c>
      <c r="Q12" s="80" t="str">
        <f>IFERROR(P12/M12,"-")</f>
        <v>-</v>
      </c>
      <c r="R12" s="79">
        <v>3</v>
      </c>
      <c r="S12" s="79">
        <v>3</v>
      </c>
      <c r="T12" s="80">
        <f>IFERROR(R12/(P12),"-")</f>
        <v>0.13636363636364</v>
      </c>
      <c r="U12" s="336">
        <f>IFERROR(J12/SUM(N12:O13),"-")</f>
        <v>2500</v>
      </c>
      <c r="V12" s="82">
        <v>2</v>
      </c>
      <c r="W12" s="80">
        <f>IF(P12=0,"-",V12/P12)</f>
        <v>0.090909090909091</v>
      </c>
      <c r="X12" s="335">
        <v>53000</v>
      </c>
      <c r="Y12" s="336">
        <f>IFERROR(X12/P12,"-")</f>
        <v>2409.0909090909</v>
      </c>
      <c r="Z12" s="336">
        <f>IFERROR(X12/V12,"-")</f>
        <v>26500</v>
      </c>
      <c r="AA12" s="330">
        <f>SUM(X12:X13)-SUM(J12:J13)</f>
        <v>-11400</v>
      </c>
      <c r="AB12" s="83">
        <f>SUM(X12:X13)/SUM(J12:J13)</f>
        <v>0.82461538461538</v>
      </c>
      <c r="AC12" s="77"/>
      <c r="AD12" s="92">
        <v>2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0.18181818181818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0.13636363636364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0.18181818181818</v>
      </c>
      <c r="BG12" s="110">
        <v>2</v>
      </c>
      <c r="BH12" s="112">
        <f>IFERROR(BG12/BE12,"-")</f>
        <v>0.5</v>
      </c>
      <c r="BI12" s="113">
        <v>53000</v>
      </c>
      <c r="BJ12" s="114">
        <f>IFERROR(BI12/BE12,"-")</f>
        <v>13250</v>
      </c>
      <c r="BK12" s="115"/>
      <c r="BL12" s="115">
        <v>1</v>
      </c>
      <c r="BM12" s="115">
        <v>1</v>
      </c>
      <c r="BN12" s="117">
        <v>6</v>
      </c>
      <c r="BO12" s="118">
        <f>IF(P12=0,"",IF(BN12=0,"",(BN12/P12)))</f>
        <v>0.27272727272727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0.090909090909091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0.045454545454545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53000</v>
      </c>
      <c r="CQ12" s="139">
        <v>38000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242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113</v>
      </c>
      <c r="L13" s="79">
        <v>13</v>
      </c>
      <c r="M13" s="79">
        <v>9</v>
      </c>
      <c r="N13" s="89">
        <v>4</v>
      </c>
      <c r="O13" s="90">
        <v>0</v>
      </c>
      <c r="P13" s="91">
        <f>N13+O13</f>
        <v>4</v>
      </c>
      <c r="Q13" s="80">
        <f>IFERROR(P13/M13,"-")</f>
        <v>0.44444444444444</v>
      </c>
      <c r="R13" s="79">
        <v>1</v>
      </c>
      <c r="S13" s="79">
        <v>0</v>
      </c>
      <c r="T13" s="80">
        <f>IFERROR(R13/(P13),"-")</f>
        <v>0.25</v>
      </c>
      <c r="U13" s="336"/>
      <c r="V13" s="82">
        <v>1</v>
      </c>
      <c r="W13" s="80">
        <f>IF(P13=0,"-",V13/P13)</f>
        <v>0.25</v>
      </c>
      <c r="X13" s="335">
        <v>600</v>
      </c>
      <c r="Y13" s="336">
        <f>IFERROR(X13/P13,"-")</f>
        <v>150</v>
      </c>
      <c r="Z13" s="336">
        <f>IFERROR(X13/V13,"-")</f>
        <v>600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0.25</v>
      </c>
      <c r="BY13" s="126">
        <v>1</v>
      </c>
      <c r="BZ13" s="127">
        <f>IFERROR(BY13/BW13,"-")</f>
        <v>1</v>
      </c>
      <c r="CA13" s="128">
        <v>600</v>
      </c>
      <c r="CB13" s="129">
        <f>IFERROR(CA13/BW13,"-")</f>
        <v>600</v>
      </c>
      <c r="CC13" s="130">
        <v>1</v>
      </c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600</v>
      </c>
      <c r="CQ13" s="139">
        <v>600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0.78666666666667</v>
      </c>
      <c r="B14" s="347" t="s">
        <v>243</v>
      </c>
      <c r="C14" s="347" t="s">
        <v>232</v>
      </c>
      <c r="D14" s="347" t="s">
        <v>239</v>
      </c>
      <c r="E14" s="347"/>
      <c r="F14" s="347" t="s">
        <v>67</v>
      </c>
      <c r="G14" s="88" t="s">
        <v>244</v>
      </c>
      <c r="H14" s="88" t="s">
        <v>241</v>
      </c>
      <c r="I14" s="88" t="s">
        <v>245</v>
      </c>
      <c r="J14" s="330">
        <v>75000</v>
      </c>
      <c r="K14" s="79">
        <v>0</v>
      </c>
      <c r="L14" s="79">
        <v>0</v>
      </c>
      <c r="M14" s="79">
        <v>0</v>
      </c>
      <c r="N14" s="89">
        <v>29</v>
      </c>
      <c r="O14" s="90">
        <v>1</v>
      </c>
      <c r="P14" s="91">
        <f>N14+O14</f>
        <v>30</v>
      </c>
      <c r="Q14" s="80" t="str">
        <f>IFERROR(P14/M14,"-")</f>
        <v>-</v>
      </c>
      <c r="R14" s="79">
        <v>3</v>
      </c>
      <c r="S14" s="79">
        <v>4</v>
      </c>
      <c r="T14" s="80">
        <f>IFERROR(R14/(P14),"-")</f>
        <v>0.1</v>
      </c>
      <c r="U14" s="336">
        <f>IFERROR(J14/SUM(N14:O15),"-")</f>
        <v>1829.2682926829</v>
      </c>
      <c r="V14" s="82">
        <v>4</v>
      </c>
      <c r="W14" s="80">
        <f>IF(P14=0,"-",V14/P14)</f>
        <v>0.13333333333333</v>
      </c>
      <c r="X14" s="335">
        <v>19000</v>
      </c>
      <c r="Y14" s="336">
        <f>IFERROR(X14/P14,"-")</f>
        <v>633.33333333333</v>
      </c>
      <c r="Z14" s="336">
        <f>IFERROR(X14/V14,"-")</f>
        <v>4750</v>
      </c>
      <c r="AA14" s="330">
        <f>SUM(X14:X15)-SUM(J14:J15)</f>
        <v>-16000</v>
      </c>
      <c r="AB14" s="83">
        <f>SUM(X14:X15)/SUM(J14:J15)</f>
        <v>0.78666666666667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0.066666666666667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0.066666666666667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0.13333333333333</v>
      </c>
      <c r="BG14" s="110">
        <v>1</v>
      </c>
      <c r="BH14" s="112">
        <f>IFERROR(BG14/BE14,"-")</f>
        <v>0.25</v>
      </c>
      <c r="BI14" s="113">
        <v>3000</v>
      </c>
      <c r="BJ14" s="114">
        <f>IFERROR(BI14/BE14,"-")</f>
        <v>750</v>
      </c>
      <c r="BK14" s="115">
        <v>1</v>
      </c>
      <c r="BL14" s="115"/>
      <c r="BM14" s="115"/>
      <c r="BN14" s="117">
        <v>15</v>
      </c>
      <c r="BO14" s="118">
        <f>IF(P14=0,"",IF(BN14=0,"",(BN14/P14)))</f>
        <v>0.5</v>
      </c>
      <c r="BP14" s="119">
        <v>2</v>
      </c>
      <c r="BQ14" s="120">
        <f>IFERROR(BP14/BN14,"-")</f>
        <v>0.13333333333333</v>
      </c>
      <c r="BR14" s="121">
        <v>13000</v>
      </c>
      <c r="BS14" s="122">
        <f>IFERROR(BR14/BN14,"-")</f>
        <v>866.66666666667</v>
      </c>
      <c r="BT14" s="123">
        <v>1</v>
      </c>
      <c r="BU14" s="123">
        <v>1</v>
      </c>
      <c r="BV14" s="123"/>
      <c r="BW14" s="124">
        <v>5</v>
      </c>
      <c r="BX14" s="125">
        <f>IF(P14=0,"",IF(BW14=0,"",(BW14/P14)))</f>
        <v>0.16666666666667</v>
      </c>
      <c r="BY14" s="126">
        <v>1</v>
      </c>
      <c r="BZ14" s="127">
        <f>IFERROR(BY14/BW14,"-")</f>
        <v>0.2</v>
      </c>
      <c r="CA14" s="128">
        <v>3000</v>
      </c>
      <c r="CB14" s="129">
        <f>IFERROR(CA14/BW14,"-")</f>
        <v>600</v>
      </c>
      <c r="CC14" s="130">
        <v>1</v>
      </c>
      <c r="CD14" s="130"/>
      <c r="CE14" s="130"/>
      <c r="CF14" s="131">
        <v>2</v>
      </c>
      <c r="CG14" s="132">
        <f>IF(P14=0,"",IF(CF14=0,"",(CF14/P14)))</f>
        <v>0.066666666666667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4</v>
      </c>
      <c r="CP14" s="139">
        <v>19000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246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145</v>
      </c>
      <c r="L15" s="79">
        <v>44</v>
      </c>
      <c r="M15" s="79">
        <v>34</v>
      </c>
      <c r="N15" s="89">
        <v>11</v>
      </c>
      <c r="O15" s="90">
        <v>0</v>
      </c>
      <c r="P15" s="91">
        <f>N15+O15</f>
        <v>11</v>
      </c>
      <c r="Q15" s="80">
        <f>IFERROR(P15/M15,"-")</f>
        <v>0.32352941176471</v>
      </c>
      <c r="R15" s="79">
        <v>2</v>
      </c>
      <c r="S15" s="79">
        <v>0</v>
      </c>
      <c r="T15" s="80">
        <f>IFERROR(R15/(P15),"-")</f>
        <v>0.18181818181818</v>
      </c>
      <c r="U15" s="336"/>
      <c r="V15" s="82">
        <v>3</v>
      </c>
      <c r="W15" s="80">
        <f>IF(P15=0,"-",V15/P15)</f>
        <v>0.27272727272727</v>
      </c>
      <c r="X15" s="335">
        <v>40000</v>
      </c>
      <c r="Y15" s="336">
        <f>IFERROR(X15/P15,"-")</f>
        <v>3636.3636363636</v>
      </c>
      <c r="Z15" s="336">
        <f>IFERROR(X15/V15,"-")</f>
        <v>13333.333333333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0.090909090909091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0.090909090909091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6</v>
      </c>
      <c r="BO15" s="118">
        <f>IF(P15=0,"",IF(BN15=0,"",(BN15/P15)))</f>
        <v>0.54545454545455</v>
      </c>
      <c r="BP15" s="119">
        <v>1</v>
      </c>
      <c r="BQ15" s="120">
        <f>IFERROR(BP15/BN15,"-")</f>
        <v>0.16666666666667</v>
      </c>
      <c r="BR15" s="121">
        <v>5000</v>
      </c>
      <c r="BS15" s="122">
        <f>IFERROR(BR15/BN15,"-")</f>
        <v>833.33333333333</v>
      </c>
      <c r="BT15" s="123">
        <v>1</v>
      </c>
      <c r="BU15" s="123"/>
      <c r="BV15" s="123"/>
      <c r="BW15" s="124">
        <v>3</v>
      </c>
      <c r="BX15" s="125">
        <f>IF(P15=0,"",IF(BW15=0,"",(BW15/P15)))</f>
        <v>0.27272727272727</v>
      </c>
      <c r="BY15" s="126">
        <v>2</v>
      </c>
      <c r="BZ15" s="127">
        <f>IFERROR(BY15/BW15,"-")</f>
        <v>0.66666666666667</v>
      </c>
      <c r="CA15" s="128">
        <v>35000</v>
      </c>
      <c r="CB15" s="129">
        <f>IFERROR(CA15/BW15,"-")</f>
        <v>11666.666666667</v>
      </c>
      <c r="CC15" s="130">
        <v>1</v>
      </c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40000</v>
      </c>
      <c r="CQ15" s="139">
        <v>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0.9332</v>
      </c>
      <c r="B16" s="347" t="s">
        <v>247</v>
      </c>
      <c r="C16" s="347"/>
      <c r="D16" s="347"/>
      <c r="E16" s="347"/>
      <c r="F16" s="347" t="s">
        <v>67</v>
      </c>
      <c r="G16" s="88" t="s">
        <v>248</v>
      </c>
      <c r="H16" s="88"/>
      <c r="I16" s="88" t="s">
        <v>249</v>
      </c>
      <c r="J16" s="330">
        <v>500000</v>
      </c>
      <c r="K16" s="79">
        <v>0</v>
      </c>
      <c r="L16" s="79">
        <v>0</v>
      </c>
      <c r="M16" s="79">
        <v>0</v>
      </c>
      <c r="N16" s="89">
        <v>173</v>
      </c>
      <c r="O16" s="90">
        <v>1</v>
      </c>
      <c r="P16" s="91">
        <f>N16+O16</f>
        <v>174</v>
      </c>
      <c r="Q16" s="80" t="str">
        <f>IFERROR(P16/M16,"-")</f>
        <v>-</v>
      </c>
      <c r="R16" s="79">
        <v>2</v>
      </c>
      <c r="S16" s="79">
        <v>22</v>
      </c>
      <c r="T16" s="80">
        <f>IFERROR(R16/(P16),"-")</f>
        <v>0.011494252873563</v>
      </c>
      <c r="U16" s="336">
        <f>IFERROR(J16/SUM(N16:O21),"-")</f>
        <v>2392.3444976077</v>
      </c>
      <c r="V16" s="82">
        <v>7</v>
      </c>
      <c r="W16" s="80">
        <f>IF(P16=0,"-",V16/P16)</f>
        <v>0.040229885057471</v>
      </c>
      <c r="X16" s="335">
        <v>108000</v>
      </c>
      <c r="Y16" s="336">
        <f>IFERROR(X16/P16,"-")</f>
        <v>620.68965517241</v>
      </c>
      <c r="Z16" s="336">
        <f>IFERROR(X16/V16,"-")</f>
        <v>15428.571428571</v>
      </c>
      <c r="AA16" s="330">
        <f>SUM(X16:X21)-SUM(J16:J21)</f>
        <v>-33400</v>
      </c>
      <c r="AB16" s="83">
        <f>SUM(X16:X21)/SUM(J16:J21)</f>
        <v>0.9332</v>
      </c>
      <c r="AC16" s="77"/>
      <c r="AD16" s="92">
        <v>13</v>
      </c>
      <c r="AE16" s="93">
        <f>IF(P16=0,"",IF(AD16=0,"",(AD16/P16)))</f>
        <v>0.074712643678161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46</v>
      </c>
      <c r="AN16" s="99">
        <f>IF(P16=0,"",IF(AM16=0,"",(AM16/P16)))</f>
        <v>0.26436781609195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12</v>
      </c>
      <c r="AW16" s="105">
        <f>IF(P16=0,"",IF(AV16=0,"",(AV16/P16)))</f>
        <v>0.068965517241379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29</v>
      </c>
      <c r="BF16" s="111">
        <f>IF(P16=0,"",IF(BE16=0,"",(BE16/P16)))</f>
        <v>0.16666666666667</v>
      </c>
      <c r="BG16" s="110">
        <v>2</v>
      </c>
      <c r="BH16" s="112">
        <f>IFERROR(BG16/BE16,"-")</f>
        <v>0.068965517241379</v>
      </c>
      <c r="BI16" s="113">
        <v>14000</v>
      </c>
      <c r="BJ16" s="114">
        <f>IFERROR(BI16/BE16,"-")</f>
        <v>482.75862068966</v>
      </c>
      <c r="BK16" s="115">
        <v>1</v>
      </c>
      <c r="BL16" s="115"/>
      <c r="BM16" s="115">
        <v>1</v>
      </c>
      <c r="BN16" s="117">
        <v>41</v>
      </c>
      <c r="BO16" s="118">
        <f>IF(P16=0,"",IF(BN16=0,"",(BN16/P16)))</f>
        <v>0.23563218390805</v>
      </c>
      <c r="BP16" s="119">
        <v>1</v>
      </c>
      <c r="BQ16" s="120">
        <f>IFERROR(BP16/BN16,"-")</f>
        <v>0.024390243902439</v>
      </c>
      <c r="BR16" s="121">
        <v>3000</v>
      </c>
      <c r="BS16" s="122">
        <f>IFERROR(BR16/BN16,"-")</f>
        <v>73.170731707317</v>
      </c>
      <c r="BT16" s="123">
        <v>1</v>
      </c>
      <c r="BU16" s="123"/>
      <c r="BV16" s="123"/>
      <c r="BW16" s="124">
        <v>25</v>
      </c>
      <c r="BX16" s="125">
        <f>IF(P16=0,"",IF(BW16=0,"",(BW16/P16)))</f>
        <v>0.14367816091954</v>
      </c>
      <c r="BY16" s="126">
        <v>4</v>
      </c>
      <c r="BZ16" s="127">
        <f>IFERROR(BY16/BW16,"-")</f>
        <v>0.16</v>
      </c>
      <c r="CA16" s="128">
        <v>91000</v>
      </c>
      <c r="CB16" s="129">
        <f>IFERROR(CA16/BW16,"-")</f>
        <v>3640</v>
      </c>
      <c r="CC16" s="130">
        <v>1</v>
      </c>
      <c r="CD16" s="130">
        <v>1</v>
      </c>
      <c r="CE16" s="130">
        <v>2</v>
      </c>
      <c r="CF16" s="131">
        <v>8</v>
      </c>
      <c r="CG16" s="132">
        <f>IF(P16=0,"",IF(CF16=0,"",(CF16/P16)))</f>
        <v>0.045977011494253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7</v>
      </c>
      <c r="CP16" s="139">
        <v>108000</v>
      </c>
      <c r="CQ16" s="139">
        <v>69000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250</v>
      </c>
      <c r="C17" s="347"/>
      <c r="D17" s="347"/>
      <c r="E17" s="347"/>
      <c r="F17" s="347" t="s">
        <v>67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251</v>
      </c>
      <c r="C18" s="347"/>
      <c r="D18" s="347"/>
      <c r="E18" s="347"/>
      <c r="F18" s="347" t="s">
        <v>67</v>
      </c>
      <c r="G18" s="88"/>
      <c r="H18" s="88"/>
      <c r="I18" s="88"/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252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264</v>
      </c>
      <c r="L19" s="79">
        <v>121</v>
      </c>
      <c r="M19" s="79">
        <v>95</v>
      </c>
      <c r="N19" s="89">
        <v>34</v>
      </c>
      <c r="O19" s="90">
        <v>0</v>
      </c>
      <c r="P19" s="91">
        <f>N19+O19</f>
        <v>34</v>
      </c>
      <c r="Q19" s="80">
        <f>IFERROR(P19/M19,"-")</f>
        <v>0.35789473684211</v>
      </c>
      <c r="R19" s="79">
        <v>9</v>
      </c>
      <c r="S19" s="79">
        <v>3</v>
      </c>
      <c r="T19" s="80">
        <f>IFERROR(R19/(P19),"-")</f>
        <v>0.26470588235294</v>
      </c>
      <c r="U19" s="336"/>
      <c r="V19" s="82">
        <v>5</v>
      </c>
      <c r="W19" s="80">
        <f>IF(P19=0,"-",V19/P19)</f>
        <v>0.14705882352941</v>
      </c>
      <c r="X19" s="335">
        <v>358600</v>
      </c>
      <c r="Y19" s="336">
        <f>IFERROR(X19/P19,"-")</f>
        <v>10547.058823529</v>
      </c>
      <c r="Z19" s="336">
        <f>IFERROR(X19/V19,"-")</f>
        <v>71720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0.058823529411765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5</v>
      </c>
      <c r="BF19" s="111">
        <f>IF(P19=0,"",IF(BE19=0,"",(BE19/P19)))</f>
        <v>0.14705882352941</v>
      </c>
      <c r="BG19" s="110">
        <v>1</v>
      </c>
      <c r="BH19" s="112">
        <f>IFERROR(BG19/BE19,"-")</f>
        <v>0.2</v>
      </c>
      <c r="BI19" s="113">
        <v>3350</v>
      </c>
      <c r="BJ19" s="114">
        <f>IFERROR(BI19/BE19,"-")</f>
        <v>670</v>
      </c>
      <c r="BK19" s="115"/>
      <c r="BL19" s="115"/>
      <c r="BM19" s="115">
        <v>1</v>
      </c>
      <c r="BN19" s="117">
        <v>14</v>
      </c>
      <c r="BO19" s="118">
        <f>IF(P19=0,"",IF(BN19=0,"",(BN19/P19)))</f>
        <v>0.41176470588235</v>
      </c>
      <c r="BP19" s="119">
        <v>2</v>
      </c>
      <c r="BQ19" s="120">
        <f>IFERROR(BP19/BN19,"-")</f>
        <v>0.14285714285714</v>
      </c>
      <c r="BR19" s="121">
        <v>16000</v>
      </c>
      <c r="BS19" s="122">
        <f>IFERROR(BR19/BN19,"-")</f>
        <v>1142.8571428571</v>
      </c>
      <c r="BT19" s="123"/>
      <c r="BU19" s="123">
        <v>2</v>
      </c>
      <c r="BV19" s="123"/>
      <c r="BW19" s="124">
        <v>9</v>
      </c>
      <c r="BX19" s="125">
        <f>IF(P19=0,"",IF(BW19=0,"",(BW19/P19)))</f>
        <v>0.26470588235294</v>
      </c>
      <c r="BY19" s="126">
        <v>2</v>
      </c>
      <c r="BZ19" s="127">
        <f>IFERROR(BY19/BW19,"-")</f>
        <v>0.22222222222222</v>
      </c>
      <c r="CA19" s="128">
        <v>123000</v>
      </c>
      <c r="CB19" s="129">
        <f>IFERROR(CA19/BW19,"-")</f>
        <v>13666.666666667</v>
      </c>
      <c r="CC19" s="130"/>
      <c r="CD19" s="130"/>
      <c r="CE19" s="130">
        <v>2</v>
      </c>
      <c r="CF19" s="131">
        <v>4</v>
      </c>
      <c r="CG19" s="132">
        <f>IF(P19=0,"",IF(CF19=0,"",(CF19/P19)))</f>
        <v>0.11764705882353</v>
      </c>
      <c r="CH19" s="133">
        <v>1</v>
      </c>
      <c r="CI19" s="134">
        <f>IFERROR(CH19/CF19,"-")</f>
        <v>0.25</v>
      </c>
      <c r="CJ19" s="135">
        <v>224000</v>
      </c>
      <c r="CK19" s="136">
        <f>IFERROR(CJ19/CF19,"-")</f>
        <v>56000</v>
      </c>
      <c r="CL19" s="137"/>
      <c r="CM19" s="137"/>
      <c r="CN19" s="137">
        <v>1</v>
      </c>
      <c r="CO19" s="138">
        <v>5</v>
      </c>
      <c r="CP19" s="139">
        <v>358600</v>
      </c>
      <c r="CQ19" s="139">
        <v>224000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253</v>
      </c>
      <c r="C20" s="347"/>
      <c r="D20" s="347"/>
      <c r="E20" s="347"/>
      <c r="F20" s="347" t="s">
        <v>72</v>
      </c>
      <c r="G20" s="88"/>
      <c r="H20" s="88"/>
      <c r="I20" s="88"/>
      <c r="J20" s="330"/>
      <c r="K20" s="79">
        <v>6</v>
      </c>
      <c r="L20" s="79">
        <v>3</v>
      </c>
      <c r="M20" s="79">
        <v>11</v>
      </c>
      <c r="N20" s="89">
        <v>1</v>
      </c>
      <c r="O20" s="90">
        <v>0</v>
      </c>
      <c r="P20" s="91">
        <f>N20+O20</f>
        <v>1</v>
      </c>
      <c r="Q20" s="80">
        <f>IFERROR(P20/M20,"-")</f>
        <v>0.090909090909091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254</v>
      </c>
      <c r="C21" s="347"/>
      <c r="D21" s="347"/>
      <c r="E21" s="347"/>
      <c r="F21" s="347" t="s">
        <v>72</v>
      </c>
      <c r="G21" s="88"/>
      <c r="H21" s="88"/>
      <c r="I21" s="88"/>
      <c r="J21" s="330"/>
      <c r="K21" s="79">
        <v>11</v>
      </c>
      <c r="L21" s="79">
        <v>1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0.77397379912664</v>
      </c>
      <c r="B24" s="39"/>
      <c r="C24" s="39"/>
      <c r="D24" s="39"/>
      <c r="E24" s="39"/>
      <c r="F24" s="39"/>
      <c r="G24" s="40" t="s">
        <v>255</v>
      </c>
      <c r="H24" s="40"/>
      <c r="I24" s="40"/>
      <c r="J24" s="333">
        <f>SUM(J6:J23)</f>
        <v>1145000</v>
      </c>
      <c r="K24" s="41">
        <f>SUM(K6:K23)</f>
        <v>625</v>
      </c>
      <c r="L24" s="41">
        <f>SUM(L6:L23)</f>
        <v>241</v>
      </c>
      <c r="M24" s="41">
        <f>SUM(M6:M23)</f>
        <v>183</v>
      </c>
      <c r="N24" s="41">
        <f>SUM(N6:N23)</f>
        <v>346</v>
      </c>
      <c r="O24" s="41">
        <f>SUM(O6:O23)</f>
        <v>3</v>
      </c>
      <c r="P24" s="41">
        <f>SUM(P6:P23)</f>
        <v>349</v>
      </c>
      <c r="Q24" s="42">
        <f>IFERROR(P24/M24,"-")</f>
        <v>1.9071038251366</v>
      </c>
      <c r="R24" s="76">
        <f>SUM(R6:R23)</f>
        <v>25</v>
      </c>
      <c r="S24" s="76">
        <f>SUM(S6:S23)</f>
        <v>40</v>
      </c>
      <c r="T24" s="42">
        <f>IFERROR(R24/P24,"-")</f>
        <v>0.07163323782235</v>
      </c>
      <c r="U24" s="338">
        <f>IFERROR(J24/P24,"-")</f>
        <v>3280.8022922636</v>
      </c>
      <c r="V24" s="44">
        <f>SUM(V6:V23)</f>
        <v>30</v>
      </c>
      <c r="W24" s="42">
        <f>IFERROR(V24/P24,"-")</f>
        <v>0.085959885386819</v>
      </c>
      <c r="X24" s="333">
        <f>SUM(X6:X23)</f>
        <v>886200</v>
      </c>
      <c r="Y24" s="333">
        <f>IFERROR(X24/P24,"-")</f>
        <v>2539.2550143266</v>
      </c>
      <c r="Z24" s="333">
        <f>IFERROR(X24/V24,"-")</f>
        <v>29540</v>
      </c>
      <c r="AA24" s="333">
        <f>X24-J24</f>
        <v>-258800</v>
      </c>
      <c r="AB24" s="45">
        <f>X24/J24</f>
        <v>0.77397379912664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21"/>
    <mergeCell ref="J16:J21"/>
    <mergeCell ref="U16:U21"/>
    <mergeCell ref="AA16:AA21"/>
    <mergeCell ref="AB16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6.288</v>
      </c>
      <c r="B6" s="347" t="s">
        <v>257</v>
      </c>
      <c r="C6" s="347" t="s">
        <v>258</v>
      </c>
      <c r="D6" s="347" t="s">
        <v>259</v>
      </c>
      <c r="E6" s="347" t="s">
        <v>260</v>
      </c>
      <c r="F6" s="347" t="s">
        <v>261</v>
      </c>
      <c r="G6" s="88" t="s">
        <v>262</v>
      </c>
      <c r="H6" s="88" t="s">
        <v>263</v>
      </c>
      <c r="I6" s="88" t="s">
        <v>221</v>
      </c>
      <c r="J6" s="330">
        <v>125000</v>
      </c>
      <c r="K6" s="79">
        <v>45</v>
      </c>
      <c r="L6" s="79">
        <v>0</v>
      </c>
      <c r="M6" s="79">
        <v>214</v>
      </c>
      <c r="N6" s="89">
        <v>17</v>
      </c>
      <c r="O6" s="90">
        <v>1</v>
      </c>
      <c r="P6" s="91">
        <f>N6+O6</f>
        <v>18</v>
      </c>
      <c r="Q6" s="80">
        <f>IFERROR(P6/M6,"-")</f>
        <v>0.08411214953271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1225.4901960784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661000</v>
      </c>
      <c r="AB6" s="83">
        <f>SUM(X6:X7)/SUM(J6:J7)</f>
        <v>6.288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0.38888888888889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0.27777777777778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0.055555555555556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313</v>
      </c>
      <c r="L7" s="79">
        <v>191</v>
      </c>
      <c r="M7" s="79">
        <v>185</v>
      </c>
      <c r="N7" s="89">
        <v>83</v>
      </c>
      <c r="O7" s="90">
        <v>1</v>
      </c>
      <c r="P7" s="91">
        <f>N7+O7</f>
        <v>84</v>
      </c>
      <c r="Q7" s="80">
        <f>IFERROR(P7/M7,"-")</f>
        <v>0.45405405405405</v>
      </c>
      <c r="R7" s="79">
        <v>5</v>
      </c>
      <c r="S7" s="79">
        <v>7</v>
      </c>
      <c r="T7" s="80">
        <f>IFERROR(R7/(P7),"-")</f>
        <v>0.05952380952381</v>
      </c>
      <c r="U7" s="336"/>
      <c r="V7" s="82">
        <v>7</v>
      </c>
      <c r="W7" s="80">
        <f>IF(P7=0,"-",V7/P7)</f>
        <v>0.083333333333333</v>
      </c>
      <c r="X7" s="335">
        <v>786000</v>
      </c>
      <c r="Y7" s="336">
        <f>IFERROR(X7/P7,"-")</f>
        <v>9357.1428571429</v>
      </c>
      <c r="Z7" s="336">
        <f>IFERROR(X7/V7,"-")</f>
        <v>112285.71428571</v>
      </c>
      <c r="AA7" s="330"/>
      <c r="AB7" s="83"/>
      <c r="AC7" s="77"/>
      <c r="AD7" s="92">
        <v>1</v>
      </c>
      <c r="AE7" s="93">
        <f>IF(P7=0,"",IF(AD7=0,"",(AD7/P7)))</f>
        <v>0.011904761904762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24</v>
      </c>
      <c r="AN7" s="99">
        <f>IF(P7=0,"",IF(AM7=0,"",(AM7/P7)))</f>
        <v>0.28571428571429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0.095238095238095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0.11904761904762</v>
      </c>
      <c r="BG7" s="110">
        <v>2</v>
      </c>
      <c r="BH7" s="112">
        <f>IFERROR(BG7/BE7,"-")</f>
        <v>0.2</v>
      </c>
      <c r="BI7" s="113">
        <v>541000</v>
      </c>
      <c r="BJ7" s="114">
        <f>IFERROR(BI7/BE7,"-")</f>
        <v>54100</v>
      </c>
      <c r="BK7" s="115">
        <v>1</v>
      </c>
      <c r="BL7" s="115"/>
      <c r="BM7" s="115">
        <v>1</v>
      </c>
      <c r="BN7" s="117">
        <v>24</v>
      </c>
      <c r="BO7" s="118">
        <f>IF(P7=0,"",IF(BN7=0,"",(BN7/P7)))</f>
        <v>0.28571428571429</v>
      </c>
      <c r="BP7" s="119">
        <v>3</v>
      </c>
      <c r="BQ7" s="120">
        <f>IFERROR(BP7/BN7,"-")</f>
        <v>0.125</v>
      </c>
      <c r="BR7" s="121">
        <v>135000</v>
      </c>
      <c r="BS7" s="122">
        <f>IFERROR(BR7/BN7,"-")</f>
        <v>5625</v>
      </c>
      <c r="BT7" s="123"/>
      <c r="BU7" s="123"/>
      <c r="BV7" s="123">
        <v>3</v>
      </c>
      <c r="BW7" s="124">
        <v>10</v>
      </c>
      <c r="BX7" s="125">
        <f>IF(P7=0,"",IF(BW7=0,"",(BW7/P7)))</f>
        <v>0.11904761904762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7</v>
      </c>
      <c r="CG7" s="132">
        <f>IF(P7=0,"",IF(CF7=0,"",(CF7/P7)))</f>
        <v>0.083333333333333</v>
      </c>
      <c r="CH7" s="133">
        <v>3</v>
      </c>
      <c r="CI7" s="134">
        <f>IFERROR(CH7/CF7,"-")</f>
        <v>0.42857142857143</v>
      </c>
      <c r="CJ7" s="135">
        <v>127000</v>
      </c>
      <c r="CK7" s="136">
        <f>IFERROR(CJ7/CF7,"-")</f>
        <v>18142.857142857</v>
      </c>
      <c r="CL7" s="137"/>
      <c r="CM7" s="137"/>
      <c r="CN7" s="137">
        <v>3</v>
      </c>
      <c r="CO7" s="138">
        <v>7</v>
      </c>
      <c r="CP7" s="139">
        <v>786000</v>
      </c>
      <c r="CQ7" s="139">
        <v>538000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0.016</v>
      </c>
      <c r="B8" s="347" t="s">
        <v>265</v>
      </c>
      <c r="C8" s="347" t="s">
        <v>258</v>
      </c>
      <c r="D8" s="347" t="s">
        <v>266</v>
      </c>
      <c r="E8" s="347" t="s">
        <v>267</v>
      </c>
      <c r="F8" s="347" t="s">
        <v>261</v>
      </c>
      <c r="G8" s="88" t="s">
        <v>268</v>
      </c>
      <c r="H8" s="88" t="s">
        <v>263</v>
      </c>
      <c r="I8" s="88" t="s">
        <v>245</v>
      </c>
      <c r="J8" s="330">
        <v>125000</v>
      </c>
      <c r="K8" s="79">
        <v>55</v>
      </c>
      <c r="L8" s="79">
        <v>0</v>
      </c>
      <c r="M8" s="79">
        <v>260</v>
      </c>
      <c r="N8" s="89">
        <v>18</v>
      </c>
      <c r="O8" s="90">
        <v>1</v>
      </c>
      <c r="P8" s="91">
        <f>N8+O8</f>
        <v>19</v>
      </c>
      <c r="Q8" s="80">
        <f>IFERROR(P8/M8,"-")</f>
        <v>0.073076923076923</v>
      </c>
      <c r="R8" s="79">
        <v>0</v>
      </c>
      <c r="S8" s="79">
        <v>7</v>
      </c>
      <c r="T8" s="80">
        <f>IFERROR(R8/(P8),"-")</f>
        <v>0</v>
      </c>
      <c r="U8" s="336">
        <f>IFERROR(J8/SUM(N8:O9),"-")</f>
        <v>2551.0204081633</v>
      </c>
      <c r="V8" s="82">
        <v>1</v>
      </c>
      <c r="W8" s="80">
        <f>IF(P8=0,"-",V8/P8)</f>
        <v>0.052631578947368</v>
      </c>
      <c r="X8" s="335">
        <v>2000</v>
      </c>
      <c r="Y8" s="336">
        <f>IFERROR(X8/P8,"-")</f>
        <v>105.26315789474</v>
      </c>
      <c r="Z8" s="336">
        <f>IFERROR(X8/V8,"-")</f>
        <v>2000</v>
      </c>
      <c r="AA8" s="330">
        <f>SUM(X8:X9)-SUM(J8:J9)</f>
        <v>-123000</v>
      </c>
      <c r="AB8" s="83">
        <f>SUM(X8:X9)/SUM(J8:J9)</f>
        <v>0.016</v>
      </c>
      <c r="AC8" s="77"/>
      <c r="AD8" s="92">
        <v>1</v>
      </c>
      <c r="AE8" s="93">
        <f>IF(P8=0,"",IF(AD8=0,"",(AD8/P8)))</f>
        <v>0.052631578947368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0.36842105263158</v>
      </c>
      <c r="AO8" s="98">
        <v>1</v>
      </c>
      <c r="AP8" s="100">
        <f>IFERROR(AO8/AM8,"-")</f>
        <v>0.14285714285714</v>
      </c>
      <c r="AQ8" s="101">
        <v>2000</v>
      </c>
      <c r="AR8" s="102">
        <f>IFERROR(AQ8/AM8,"-")</f>
        <v>285.71428571429</v>
      </c>
      <c r="AS8" s="103">
        <v>1</v>
      </c>
      <c r="AT8" s="103"/>
      <c r="AU8" s="103"/>
      <c r="AV8" s="104">
        <v>2</v>
      </c>
      <c r="AW8" s="105">
        <f>IF(P8=0,"",IF(AV8=0,"",(AV8/P8)))</f>
        <v>0.10526315789474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0.15789473684211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0.15789473684211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0.15789473684211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107</v>
      </c>
      <c r="L9" s="79">
        <v>74</v>
      </c>
      <c r="M9" s="79">
        <v>62</v>
      </c>
      <c r="N9" s="89">
        <v>30</v>
      </c>
      <c r="O9" s="90">
        <v>0</v>
      </c>
      <c r="P9" s="91">
        <f>N9+O9</f>
        <v>30</v>
      </c>
      <c r="Q9" s="80">
        <f>IFERROR(P9/M9,"-")</f>
        <v>0.48387096774194</v>
      </c>
      <c r="R9" s="79">
        <v>0</v>
      </c>
      <c r="S9" s="79">
        <v>6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10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0.13333333333333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3.152</v>
      </c>
      <c r="B12" s="39"/>
      <c r="C12" s="39"/>
      <c r="D12" s="39"/>
      <c r="E12" s="39"/>
      <c r="F12" s="39"/>
      <c r="G12" s="40" t="s">
        <v>270</v>
      </c>
      <c r="H12" s="40"/>
      <c r="I12" s="40"/>
      <c r="J12" s="333">
        <f>SUM(J6:J11)</f>
        <v>250000</v>
      </c>
      <c r="K12" s="41">
        <f>SUM(K6:K11)</f>
        <v>520</v>
      </c>
      <c r="L12" s="41">
        <f>SUM(L6:L11)</f>
        <v>265</v>
      </c>
      <c r="M12" s="41">
        <f>SUM(M6:M11)</f>
        <v>721</v>
      </c>
      <c r="N12" s="41">
        <f>SUM(N6:N11)</f>
        <v>148</v>
      </c>
      <c r="O12" s="41">
        <f>SUM(O6:O11)</f>
        <v>3</v>
      </c>
      <c r="P12" s="41">
        <f>SUM(P6:P11)</f>
        <v>151</v>
      </c>
      <c r="Q12" s="42">
        <f>IFERROR(P12/M12,"-")</f>
        <v>0.20943134535368</v>
      </c>
      <c r="R12" s="76">
        <f>SUM(R6:R11)</f>
        <v>5</v>
      </c>
      <c r="S12" s="76">
        <f>SUM(S6:S11)</f>
        <v>25</v>
      </c>
      <c r="T12" s="42">
        <f>IFERROR(R12/P12,"-")</f>
        <v>0.033112582781457</v>
      </c>
      <c r="U12" s="338">
        <f>IFERROR(J12/P12,"-")</f>
        <v>1655.6291390728</v>
      </c>
      <c r="V12" s="44">
        <f>SUM(V6:V11)</f>
        <v>8</v>
      </c>
      <c r="W12" s="42">
        <f>IFERROR(V12/P12,"-")</f>
        <v>0.052980132450331</v>
      </c>
      <c r="X12" s="333">
        <f>SUM(X6:X11)</f>
        <v>788000</v>
      </c>
      <c r="Y12" s="333">
        <f>IFERROR(X12/P12,"-")</f>
        <v>5218.5430463576</v>
      </c>
      <c r="Z12" s="333">
        <f>IFERROR(X12/V12,"-")</f>
        <v>98500</v>
      </c>
      <c r="AA12" s="333">
        <f>X12-J12</f>
        <v>538000</v>
      </c>
      <c r="AB12" s="45">
        <f>X12/J12</f>
        <v>3.152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271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272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273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275</v>
      </c>
      <c r="C6" s="347"/>
      <c r="D6" s="347" t="s">
        <v>261</v>
      </c>
      <c r="E6" s="175" t="s">
        <v>276</v>
      </c>
      <c r="F6" s="175" t="s">
        <v>277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278</v>
      </c>
      <c r="C7" s="347"/>
      <c r="D7" s="347" t="s">
        <v>261</v>
      </c>
      <c r="E7" s="175" t="s">
        <v>279</v>
      </c>
      <c r="F7" s="175" t="s">
        <v>277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280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281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272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282</v>
      </c>
      <c r="C6" s="347" t="s">
        <v>283</v>
      </c>
      <c r="D6" s="347" t="s">
        <v>284</v>
      </c>
      <c r="E6" s="175" t="s">
        <v>285</v>
      </c>
      <c r="F6" s="175" t="s">
        <v>277</v>
      </c>
      <c r="G6" s="340">
        <v>0</v>
      </c>
      <c r="H6" s="176">
        <v>0</v>
      </c>
      <c r="I6" s="176">
        <v>0</v>
      </c>
      <c r="J6" s="176">
        <v>140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3.1176516305556</v>
      </c>
      <c r="B7" s="347" t="s">
        <v>286</v>
      </c>
      <c r="C7" s="347" t="s">
        <v>283</v>
      </c>
      <c r="D7" s="347" t="s">
        <v>284</v>
      </c>
      <c r="E7" s="175" t="s">
        <v>287</v>
      </c>
      <c r="F7" s="175" t="s">
        <v>277</v>
      </c>
      <c r="G7" s="340">
        <v>6021659</v>
      </c>
      <c r="H7" s="176">
        <v>5858</v>
      </c>
      <c r="I7" s="176">
        <v>0</v>
      </c>
      <c r="J7" s="176">
        <v>291623</v>
      </c>
      <c r="K7" s="177">
        <v>1819</v>
      </c>
      <c r="L7" s="179">
        <f>IFERROR(K7/J7,"-")</f>
        <v>0.0062375052722179</v>
      </c>
      <c r="M7" s="176">
        <v>89</v>
      </c>
      <c r="N7" s="176">
        <v>616</v>
      </c>
      <c r="O7" s="179">
        <f>IFERROR(M7/(K7),"-")</f>
        <v>0.048927982407916</v>
      </c>
      <c r="P7" s="180">
        <f>IFERROR(G7/SUM(K7:K7),"-")</f>
        <v>3310.4227597581</v>
      </c>
      <c r="Q7" s="181">
        <v>284</v>
      </c>
      <c r="R7" s="179">
        <f>IF(K7=0,"-",Q7/K7)</f>
        <v>0.15612974161627</v>
      </c>
      <c r="S7" s="345">
        <v>18773435</v>
      </c>
      <c r="T7" s="346">
        <f>IFERROR(S7/K7,"-")</f>
        <v>10320.744914788</v>
      </c>
      <c r="U7" s="346">
        <f>IFERROR(S7/Q7,"-")</f>
        <v>66103.644366197</v>
      </c>
      <c r="V7" s="340">
        <f>SUM(S7:S7)-SUM(G7:G7)</f>
        <v>12751776</v>
      </c>
      <c r="W7" s="183">
        <f>SUM(S7:S7)/SUM(G7:G7)</f>
        <v>3.1176516305556</v>
      </c>
      <c r="Y7" s="184">
        <v>1</v>
      </c>
      <c r="Z7" s="185">
        <f>IF(K7=0,"",IF(Y7=0,"",(Y7/K7)))</f>
        <v>0.0005497526113249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16</v>
      </c>
      <c r="AI7" s="191">
        <f>IF(K7=0,"",IF(AH7=0,"",(AH7/K7)))</f>
        <v>0.0087960417811985</v>
      </c>
      <c r="AJ7" s="190">
        <v>2</v>
      </c>
      <c r="AK7" s="192">
        <f>IFERROR(AJ7/AH7,"-")</f>
        <v>0.125</v>
      </c>
      <c r="AL7" s="193">
        <v>24570</v>
      </c>
      <c r="AM7" s="194">
        <f>IFERROR(AL7/AH7,"-")</f>
        <v>1535.625</v>
      </c>
      <c r="AN7" s="195"/>
      <c r="AO7" s="195"/>
      <c r="AP7" s="195">
        <v>2</v>
      </c>
      <c r="AQ7" s="196">
        <v>18</v>
      </c>
      <c r="AR7" s="197">
        <f>IF(K7=0,"",IF(AQ7=0,"",(AQ7/K7)))</f>
        <v>0.0098955470038483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93</v>
      </c>
      <c r="BA7" s="203">
        <f>IF(K7=0,"",IF(AZ7=0,"",(AZ7/K7)))</f>
        <v>0.051126992853216</v>
      </c>
      <c r="BB7" s="202">
        <v>10</v>
      </c>
      <c r="BC7" s="204">
        <f>IFERROR(BB7/AZ7,"-")</f>
        <v>0.10752688172043</v>
      </c>
      <c r="BD7" s="205">
        <v>384000</v>
      </c>
      <c r="BE7" s="206">
        <f>IFERROR(BD7/AZ7,"-")</f>
        <v>4129.0322580645</v>
      </c>
      <c r="BF7" s="207">
        <v>5</v>
      </c>
      <c r="BG7" s="207">
        <v>1</v>
      </c>
      <c r="BH7" s="207">
        <v>4</v>
      </c>
      <c r="BI7" s="208">
        <v>953</v>
      </c>
      <c r="BJ7" s="209">
        <f>IF(K7=0,"",IF(BI7=0,"",(BI7/K7)))</f>
        <v>0.52391423859263</v>
      </c>
      <c r="BK7" s="210">
        <v>123</v>
      </c>
      <c r="BL7" s="211">
        <f>IFERROR(BK7/BI7,"-")</f>
        <v>0.12906610703043</v>
      </c>
      <c r="BM7" s="212">
        <v>3839795</v>
      </c>
      <c r="BN7" s="213">
        <f>IFERROR(BM7/BI7,"-")</f>
        <v>4029.165792235</v>
      </c>
      <c r="BO7" s="214">
        <v>46</v>
      </c>
      <c r="BP7" s="214">
        <v>25</v>
      </c>
      <c r="BQ7" s="214">
        <v>52</v>
      </c>
      <c r="BR7" s="215">
        <v>574</v>
      </c>
      <c r="BS7" s="216">
        <f>IF(K7=0,"",IF(BR7=0,"",(BR7/K7)))</f>
        <v>0.31555799890049</v>
      </c>
      <c r="BT7" s="217">
        <v>118</v>
      </c>
      <c r="BU7" s="218">
        <f>IFERROR(BT7/BR7,"-")</f>
        <v>0.20557491289199</v>
      </c>
      <c r="BV7" s="219">
        <v>6732870</v>
      </c>
      <c r="BW7" s="220">
        <f>IFERROR(BV7/BR7,"-")</f>
        <v>11729.738675958</v>
      </c>
      <c r="BX7" s="221">
        <v>45</v>
      </c>
      <c r="BY7" s="221">
        <v>22</v>
      </c>
      <c r="BZ7" s="221">
        <v>51</v>
      </c>
      <c r="CA7" s="222">
        <v>164</v>
      </c>
      <c r="CB7" s="223">
        <f>IF(K7=0,"",IF(CA7=0,"",(CA7/K7)))</f>
        <v>0.090159428257284</v>
      </c>
      <c r="CC7" s="224">
        <v>31</v>
      </c>
      <c r="CD7" s="225">
        <f>IFERROR(CC7/CA7,"-")</f>
        <v>0.1890243902439</v>
      </c>
      <c r="CE7" s="226">
        <v>7792200</v>
      </c>
      <c r="CF7" s="227">
        <f>IFERROR(CE7/CA7,"-")</f>
        <v>47513.414634146</v>
      </c>
      <c r="CG7" s="228">
        <v>8</v>
      </c>
      <c r="CH7" s="228">
        <v>5</v>
      </c>
      <c r="CI7" s="228">
        <v>18</v>
      </c>
      <c r="CJ7" s="229">
        <v>284</v>
      </c>
      <c r="CK7" s="230">
        <v>18773435</v>
      </c>
      <c r="CL7" s="230">
        <v>5445000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0.81394810957964</v>
      </c>
      <c r="B8" s="347" t="s">
        <v>288</v>
      </c>
      <c r="C8" s="347" t="s">
        <v>283</v>
      </c>
      <c r="D8" s="347" t="s">
        <v>284</v>
      </c>
      <c r="E8" s="175" t="s">
        <v>289</v>
      </c>
      <c r="F8" s="175" t="s">
        <v>277</v>
      </c>
      <c r="G8" s="340">
        <v>4518175</v>
      </c>
      <c r="H8" s="176">
        <v>3696</v>
      </c>
      <c r="I8" s="176">
        <v>0</v>
      </c>
      <c r="J8" s="176">
        <v>96829</v>
      </c>
      <c r="K8" s="177">
        <v>1784</v>
      </c>
      <c r="L8" s="179">
        <f>IFERROR(K8/J8,"-")</f>
        <v>0.018424232409712</v>
      </c>
      <c r="M8" s="176">
        <v>27</v>
      </c>
      <c r="N8" s="176">
        <v>651</v>
      </c>
      <c r="O8" s="179">
        <f>IFERROR(M8/(K8),"-")</f>
        <v>0.015134529147982</v>
      </c>
      <c r="P8" s="180">
        <f>IFERROR(G8/SUM(K8:K8),"-")</f>
        <v>2532.6093049327</v>
      </c>
      <c r="Q8" s="181">
        <v>169</v>
      </c>
      <c r="R8" s="179">
        <f>IF(K8=0,"-",Q8/K8)</f>
        <v>0.094730941704036</v>
      </c>
      <c r="S8" s="345">
        <v>3677560</v>
      </c>
      <c r="T8" s="346">
        <f>IFERROR(S8/K8,"-")</f>
        <v>2061.4125560538</v>
      </c>
      <c r="U8" s="346">
        <f>IFERROR(S8/Q8,"-")</f>
        <v>21760.710059172</v>
      </c>
      <c r="V8" s="340">
        <f>SUM(S8:S8)-SUM(G8:G8)</f>
        <v>-840615</v>
      </c>
      <c r="W8" s="183">
        <f>SUM(S8:S8)/SUM(G8:G8)</f>
        <v>0.81394810957964</v>
      </c>
      <c r="Y8" s="184">
        <v>102</v>
      </c>
      <c r="Z8" s="185">
        <f>IF(K8=0,"",IF(Y8=0,"",(Y8/K8)))</f>
        <v>0.057174887892377</v>
      </c>
      <c r="AA8" s="184">
        <v>1</v>
      </c>
      <c r="AB8" s="186">
        <f>IFERROR(AA8/Y8,"-")</f>
        <v>0.0098039215686275</v>
      </c>
      <c r="AC8" s="187">
        <v>1500</v>
      </c>
      <c r="AD8" s="188">
        <f>IFERROR(AC8/Y8,"-")</f>
        <v>14.705882352941</v>
      </c>
      <c r="AE8" s="189">
        <v>1</v>
      </c>
      <c r="AF8" s="189"/>
      <c r="AG8" s="189"/>
      <c r="AH8" s="190">
        <v>326</v>
      </c>
      <c r="AI8" s="191">
        <f>IF(K8=0,"",IF(AH8=0,"",(AH8/K8)))</f>
        <v>0.18273542600897</v>
      </c>
      <c r="AJ8" s="190">
        <v>13</v>
      </c>
      <c r="AK8" s="192">
        <f>IFERROR(AJ8/AH8,"-")</f>
        <v>0.039877300613497</v>
      </c>
      <c r="AL8" s="193">
        <v>44725</v>
      </c>
      <c r="AM8" s="194">
        <f>IFERROR(AL8/AH8,"-")</f>
        <v>137.19325153374</v>
      </c>
      <c r="AN8" s="195">
        <v>10</v>
      </c>
      <c r="AO8" s="195">
        <v>1</v>
      </c>
      <c r="AP8" s="195">
        <v>2</v>
      </c>
      <c r="AQ8" s="196">
        <v>252</v>
      </c>
      <c r="AR8" s="197">
        <f>IF(K8=0,"",IF(AQ8=0,"",(AQ8/K8)))</f>
        <v>0.14125560538117</v>
      </c>
      <c r="AS8" s="196">
        <v>15</v>
      </c>
      <c r="AT8" s="198">
        <f>IFERROR(AS8/AQ8,"-")</f>
        <v>0.05952380952381</v>
      </c>
      <c r="AU8" s="199">
        <v>66040</v>
      </c>
      <c r="AV8" s="200">
        <f>IFERROR(AU8/AQ8,"-")</f>
        <v>262.06349206349</v>
      </c>
      <c r="AW8" s="201">
        <v>11</v>
      </c>
      <c r="AX8" s="201">
        <v>4</v>
      </c>
      <c r="AY8" s="201"/>
      <c r="AZ8" s="202">
        <v>470</v>
      </c>
      <c r="BA8" s="203">
        <f>IF(K8=0,"",IF(AZ8=0,"",(AZ8/K8)))</f>
        <v>0.26345291479821</v>
      </c>
      <c r="BB8" s="202">
        <v>39</v>
      </c>
      <c r="BC8" s="204">
        <f>IFERROR(BB8/AZ8,"-")</f>
        <v>0.082978723404255</v>
      </c>
      <c r="BD8" s="205">
        <v>290690</v>
      </c>
      <c r="BE8" s="206">
        <f>IFERROR(BD8/AZ8,"-")</f>
        <v>618.48936170213</v>
      </c>
      <c r="BF8" s="207">
        <v>28</v>
      </c>
      <c r="BG8" s="207">
        <v>4</v>
      </c>
      <c r="BH8" s="207">
        <v>7</v>
      </c>
      <c r="BI8" s="208">
        <v>413</v>
      </c>
      <c r="BJ8" s="209">
        <f>IF(K8=0,"",IF(BI8=0,"",(BI8/K8)))</f>
        <v>0.23150224215247</v>
      </c>
      <c r="BK8" s="210">
        <v>52</v>
      </c>
      <c r="BL8" s="211">
        <f>IFERROR(BK8/BI8,"-")</f>
        <v>0.12590799031477</v>
      </c>
      <c r="BM8" s="212">
        <v>653605</v>
      </c>
      <c r="BN8" s="213">
        <f>IFERROR(BM8/BI8,"-")</f>
        <v>1582.5786924939</v>
      </c>
      <c r="BO8" s="214">
        <v>33</v>
      </c>
      <c r="BP8" s="214">
        <v>6</v>
      </c>
      <c r="BQ8" s="214">
        <v>13</v>
      </c>
      <c r="BR8" s="215">
        <v>181</v>
      </c>
      <c r="BS8" s="216">
        <f>IF(K8=0,"",IF(BR8=0,"",(BR8/K8)))</f>
        <v>0.10145739910314</v>
      </c>
      <c r="BT8" s="217">
        <v>38</v>
      </c>
      <c r="BU8" s="218">
        <f>IFERROR(BT8/BR8,"-")</f>
        <v>0.20994475138122</v>
      </c>
      <c r="BV8" s="219">
        <v>1899000</v>
      </c>
      <c r="BW8" s="220">
        <f>IFERROR(BV8/BR8,"-")</f>
        <v>10491.712707182</v>
      </c>
      <c r="BX8" s="221">
        <v>16</v>
      </c>
      <c r="BY8" s="221">
        <v>7</v>
      </c>
      <c r="BZ8" s="221">
        <v>15</v>
      </c>
      <c r="CA8" s="222">
        <v>40</v>
      </c>
      <c r="CB8" s="223">
        <f>IF(K8=0,"",IF(CA8=0,"",(CA8/K8)))</f>
        <v>0.022421524663677</v>
      </c>
      <c r="CC8" s="224">
        <v>11</v>
      </c>
      <c r="CD8" s="225">
        <f>IFERROR(CC8/CA8,"-")</f>
        <v>0.275</v>
      </c>
      <c r="CE8" s="226">
        <v>722000</v>
      </c>
      <c r="CF8" s="227">
        <f>IFERROR(CE8/CA8,"-")</f>
        <v>18050</v>
      </c>
      <c r="CG8" s="228">
        <v>2</v>
      </c>
      <c r="CH8" s="228">
        <v>1</v>
      </c>
      <c r="CI8" s="228">
        <v>8</v>
      </c>
      <c r="CJ8" s="229">
        <v>169</v>
      </c>
      <c r="CK8" s="230">
        <v>3677560</v>
      </c>
      <c r="CL8" s="230">
        <v>1321000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290</v>
      </c>
      <c r="C9" s="347" t="s">
        <v>283</v>
      </c>
      <c r="D9" s="347" t="s">
        <v>284</v>
      </c>
      <c r="E9" s="175" t="s">
        <v>291</v>
      </c>
      <c r="F9" s="175" t="s">
        <v>277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292</v>
      </c>
      <c r="F12" s="251"/>
      <c r="G12" s="343">
        <f>SUM(G6:G11)</f>
        <v>10539834</v>
      </c>
      <c r="H12" s="250">
        <f>SUM(H6:H11)</f>
        <v>9554</v>
      </c>
      <c r="I12" s="250">
        <f>SUM(I6:I11)</f>
        <v>0</v>
      </c>
      <c r="J12" s="250">
        <f>SUM(J6:J11)</f>
        <v>388592</v>
      </c>
      <c r="K12" s="250">
        <f>SUM(K6:K11)</f>
        <v>3603</v>
      </c>
      <c r="L12" s="252">
        <f>IFERROR(K12/J12,"-")</f>
        <v>0.0092719356034092</v>
      </c>
      <c r="M12" s="253">
        <f>SUM(M6:M11)</f>
        <v>116</v>
      </c>
      <c r="N12" s="253">
        <f>SUM(N6:N11)</f>
        <v>1267</v>
      </c>
      <c r="O12" s="252">
        <f>IFERROR(M12/K12,"-")</f>
        <v>0.032195392728282</v>
      </c>
      <c r="P12" s="254">
        <f>IFERROR(G12/K12,"-")</f>
        <v>2925.2939217319</v>
      </c>
      <c r="Q12" s="255">
        <f>SUM(Q6:Q11)</f>
        <v>453</v>
      </c>
      <c r="R12" s="252">
        <f>IFERROR(Q12/K12,"-")</f>
        <v>0.12572855953372</v>
      </c>
      <c r="S12" s="343">
        <f>SUM(S6:S11)</f>
        <v>22450995</v>
      </c>
      <c r="T12" s="343">
        <f>IFERROR(S12/K12,"-")</f>
        <v>6231.1948376353</v>
      </c>
      <c r="U12" s="343">
        <f>IFERROR(S12/Q12,"-")</f>
        <v>49560.695364238</v>
      </c>
      <c r="V12" s="343">
        <f>S12-G12</f>
        <v>11911161</v>
      </c>
      <c r="W12" s="256">
        <f>S12/G12</f>
        <v>2.1301089751508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