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<sst xmlns="http://schemas.openxmlformats.org/spreadsheetml/2006/main" uniqueCount="260">
  <si>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</si>
  <si>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</si>
  <si>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</si>
  <si>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</si>
  <si>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</si>
  <si>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</si>
  <si>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</si>
  <si>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</si>
  <si>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</si>
  <si>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</si>
  <si>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</si>
  <si>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</si>
  <si>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</si>
  <si>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</si>
  <si>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</si>
  <si>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</si>
  <si>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</si>
  <si>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</si>
  <si>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</si>
  <si>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</si>
  <si>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</si>
  <si>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</si>
  <si>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</si>
  <si>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</si>
  <si>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</si>
  <si>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</si>
  <si>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</si>
  <si>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</si>
  <si>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08月</t>
  </si>
  <si>
    <t>ヘスティア</t>
  </si>
  <si>
    <t>最終更新日</t>
  </si>
  <si>
    <t>11月30日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</si>
  <si>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</si>
  <si>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</si>
  <si>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</si>
  <si>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</si>
  <si>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</si>
  <si>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</si>
  <si>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</si>
  <si>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</si>
  <si>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</si>
  <si>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</si>
  <si>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</si>
  <si>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</si>
  <si>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</si>
  <si>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</si>
  <si>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</si>
  <si>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</si>
  <si>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</si>
  <si>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</si>
  <si>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</si>
  <si>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</si>
  <si>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</si>
  <si>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</si>
  <si>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</si>
  <si>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</si>
  <si>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</si>
  <si>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</si>
  <si>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</si>
  <si>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</si>
  <si>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</si>
  <si>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</si>
  <si>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</si>
  <si>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</si>
  <si>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ln_ink468</t>
  </si>
  <si>
    <t>右女9版(ヘスティア)(LINEver)（藤井レイラ）</t>
  </si>
  <si>
    <t>学生いませんギャルもいません熟女熟女熟女熟女(LINEver)</t>
  </si>
  <si>
    <t>line</t>
  </si>
  <si>
    <t>サンスポ関東</t>
  </si>
  <si>
    <t>全5段つかみ15段</t>
  </si>
  <si>
    <t>1～15日</t>
  </si>
  <si>
    <t>ic3591</t>
  </si>
  <si>
    <t>空電</t>
  </si>
  <si>
    <t>ln_ink469</t>
  </si>
  <si>
    <t>半5段つかみ15段</t>
  </si>
  <si>
    <t>ic3592</t>
  </si>
  <si>
    <t>ln_ink470</t>
  </si>
  <si>
    <t>写メ動画公開版(LINEver)（晶エリー）</t>
  </si>
  <si>
    <t>今の時代はLINEで交換が当たり前！！あなたも素人熟女と大人遊びを楽しめる！！</t>
  </si>
  <si>
    <t>16～31日</t>
  </si>
  <si>
    <t>ic3593</t>
  </si>
  <si>
    <t>ln_ink471</t>
  </si>
  <si>
    <t>ic3594</t>
  </si>
  <si>
    <t>ln_ink472</t>
  </si>
  <si>
    <t>サンスポ関西</t>
  </si>
  <si>
    <t>ic3595</t>
  </si>
  <si>
    <t>ln_ink473</t>
  </si>
  <si>
    <t>ic3596</t>
  </si>
  <si>
    <t>ln_ink474</t>
  </si>
  <si>
    <t>ic3597</t>
  </si>
  <si>
    <t>ln_ink475</t>
  </si>
  <si>
    <t>ic3598</t>
  </si>
  <si>
    <t>ln_ink476</t>
  </si>
  <si>
    <t>雑誌版SPA(LINEver)（高宮菜々子）</t>
  </si>
  <si>
    <t>マカより効果的エロい熟女が誘ってくる魅力的なサイト</t>
  </si>
  <si>
    <t>デイリースポーツ関西</t>
  </si>
  <si>
    <t>全5段・半5段つかみスライド</t>
  </si>
  <si>
    <t>8/1～</t>
  </si>
  <si>
    <t>ln_ink477</t>
  </si>
  <si>
    <t>直接LINE交換版（晶エリー）</t>
  </si>
  <si>
    <t>熟女とLＩＮＥで出会いができる</t>
  </si>
  <si>
    <t>ln_ink478</t>
  </si>
  <si>
    <t>ln_ink479</t>
  </si>
  <si>
    <t>女優大版１(LINEver)（藤井レイラ）</t>
  </si>
  <si>
    <t>出会い探しは</t>
  </si>
  <si>
    <t>ln_ink480</t>
  </si>
  <si>
    <t>ランキング版(LINEver)（複数）</t>
  </si>
  <si>
    <t>月間逆指名ランキング</t>
  </si>
  <si>
    <t>ic3599</t>
  </si>
  <si>
    <t>(空電共通)</t>
  </si>
  <si>
    <t>ln_ink481</t>
  </si>
  <si>
    <t>スポーツ報知関西</t>
  </si>
  <si>
    <t>全5段つかみ4回</t>
  </si>
  <si>
    <t>ln_ink482</t>
  </si>
  <si>
    <t>ln_ink483</t>
  </si>
  <si>
    <t>ln_ink484</t>
  </si>
  <si>
    <t>デリヘル版3(LINEver)（高宮菜々子）</t>
  </si>
  <si>
    <t>LINEで出会いリクルート70歳まで応募可</t>
  </si>
  <si>
    <t>ic3600</t>
  </si>
  <si>
    <t>ln_ink485</t>
  </si>
  <si>
    <t>精力剤版(LINEver)（藤井レイラ）</t>
  </si>
  <si>
    <t>50代でもグイグイ</t>
  </si>
  <si>
    <t>東スポ</t>
  </si>
  <si>
    <t>全2段金土</t>
  </si>
  <si>
    <t>8回セット</t>
  </si>
  <si>
    <t>ln_ink486</t>
  </si>
  <si>
    <t>アンケート版(LINEver)（高宮菜々子）</t>
  </si>
  <si>
    <t>マッチングアプリを利用しない理由</t>
  </si>
  <si>
    <t>ln_ink487</t>
  </si>
  <si>
    <t>雑誌版SPA(LINEver)（晶エリー）</t>
  </si>
  <si>
    <t>え?LINEでこんなに出会えんのダメ元で始めたはずが</t>
  </si>
  <si>
    <t>ln_ink488</t>
  </si>
  <si>
    <t>ic3601</t>
  </si>
  <si>
    <t>ln_ink489</t>
  </si>
  <si>
    <t>スポニチ関西</t>
  </si>
  <si>
    <t>半2段つかみ20段保証</t>
  </si>
  <si>
    <t>20段保証</t>
  </si>
  <si>
    <t>ln_ink490</t>
  </si>
  <si>
    <t>再婚&amp;理解者版(LINEver)（高宮菜々子）</t>
  </si>
  <si>
    <t>再婚&amp;理解者(LINEver)</t>
  </si>
  <si>
    <t>ln_ink491</t>
  </si>
  <si>
    <t>ln_ink492</t>
  </si>
  <si>
    <t>ic3602</t>
  </si>
  <si>
    <t>ln_ink493</t>
  </si>
  <si>
    <t>スポニチ西部</t>
  </si>
  <si>
    <t>半2段つかみ30段保証</t>
  </si>
  <si>
    <t>30段保証</t>
  </si>
  <si>
    <t>ln_ink494</t>
  </si>
  <si>
    <t>ln_ink495</t>
  </si>
  <si>
    <t>老人ホーム版(LINEver)（--）</t>
  </si>
  <si>
    <t>お相手待ちの女性が出ました(LINEver)</t>
  </si>
  <si>
    <t>ln_ink496</t>
  </si>
  <si>
    <t>グラフ版(LINEver)（高宮菜々子）</t>
  </si>
  <si>
    <t>LINE交換の成功率が高い</t>
  </si>
  <si>
    <t>ln_ink497</t>
  </si>
  <si>
    <t>ln_ink498</t>
  </si>
  <si>
    <t>ic3603</t>
  </si>
  <si>
    <t>ln_ink499</t>
  </si>
  <si>
    <t>ニッカン関西</t>
  </si>
  <si>
    <t>半2段つかみ10段保証</t>
  </si>
  <si>
    <t>1～10日</t>
  </si>
  <si>
    <t>ln_ink500</t>
  </si>
  <si>
    <t>11～20日</t>
  </si>
  <si>
    <t>ln_ink501</t>
  </si>
  <si>
    <t>21～31日</t>
  </si>
  <si>
    <t>ic3604</t>
  </si>
  <si>
    <t>ln_ink502</t>
  </si>
  <si>
    <t>老人ホーム版(LINEver)（藤井レイラ）</t>
  </si>
  <si>
    <t>スポニチ関東</t>
  </si>
  <si>
    <t>全5段</t>
  </si>
  <si>
    <t>8月06日(日)</t>
  </si>
  <si>
    <t>ic3605</t>
  </si>
  <si>
    <t>ln_ink503</t>
  </si>
  <si>
    <t>8月19日(土)</t>
  </si>
  <si>
    <t>ic3606</t>
  </si>
  <si>
    <t>ln_ink504</t>
  </si>
  <si>
    <t>1C終面全5段</t>
  </si>
  <si>
    <t>8月27日(日)</t>
  </si>
  <si>
    <t>ic3607</t>
  </si>
  <si>
    <t>ln_ink505</t>
  </si>
  <si>
    <t>ic3608</t>
  </si>
  <si>
    <t>ln_ink506</t>
  </si>
  <si>
    <t>4C終面全5段</t>
  </si>
  <si>
    <t>8月05日(土)</t>
  </si>
  <si>
    <t>ic3609</t>
  </si>
  <si>
    <t>ln_ink507</t>
  </si>
  <si>
    <t>記事(ノーマル)(LINEver)（）</t>
  </si>
  <si>
    <t>デイリー37「美熟女が逆ピストンしてくれる気持ちいいサイト」</t>
  </si>
  <si>
    <t>4C記事枠</t>
  </si>
  <si>
    <t>ln_ink508</t>
  </si>
  <si>
    <t>記事(黄)(LINEver)（）</t>
  </si>
  <si>
    <t>デイリー38「心配してください、履いていませんよ」となにも履かずに電車で会いに来る熟女！」</t>
  </si>
  <si>
    <t>8月13日(日)</t>
  </si>
  <si>
    <t>ln_ink509</t>
  </si>
  <si>
    <t>記事(赤)(LINEver)（）</t>
  </si>
  <si>
    <t>238「出会いはLINEで。中年男女が交わるサイト」</t>
  </si>
  <si>
    <t>8月20日(日)</t>
  </si>
  <si>
    <t>ln_ink510</t>
  </si>
  <si>
    <t>記事(青)(LINEver)（）</t>
  </si>
  <si>
    <t>239「メールで出会えない私(62歳)でもLINEで簡単に出会えました。」</t>
  </si>
  <si>
    <t>ic3610</t>
  </si>
  <si>
    <t>共通</t>
  </si>
  <si>
    <t>新聞 TOTAL</t>
  </si>
  <si>
    <t>●雑誌 広告</t>
  </si>
  <si>
    <t>ln_adn025</t>
  </si>
  <si>
    <t>徳間書店</t>
  </si>
  <si>
    <t>DVD漫画きよし_袋裏用セリフアレンジ_LINE版</t>
  </si>
  <si>
    <t>アサヒ芸能.2W火</t>
  </si>
  <si>
    <t>DVD袋裏4C</t>
  </si>
  <si>
    <t>8月08日(火)</t>
  </si>
  <si>
    <t>ad834</t>
  </si>
  <si>
    <t>ad832</t>
  </si>
  <si>
    <t>大洋図書</t>
  </si>
  <si>
    <t>5P風俗ヘスティア(高宮菜々子さん)</t>
  </si>
  <si>
    <t>lp07</t>
  </si>
  <si>
    <t>臨時増刊ラヴァーズ</t>
  </si>
  <si>
    <t>1C5P</t>
  </si>
  <si>
    <t>8月21日(月)</t>
  </si>
  <si>
    <t>ad833</t>
  </si>
  <si>
    <t>ln_rpn001</t>
  </si>
  <si>
    <t>おまとめパック</t>
  </si>
  <si>
    <t>8月01日(火)</t>
  </si>
  <si>
    <t>ln_rpn002</t>
  </si>
  <si>
    <t>ln_rpn003</t>
  </si>
  <si>
    <t>rp001</t>
  </si>
  <si>
    <t>rp002</t>
  </si>
  <si>
    <t>rp003</t>
  </si>
  <si>
    <t>雑誌 TOTAL</t>
  </si>
  <si>
    <t>●DVD 広告</t>
  </si>
  <si>
    <t>pa618</t>
  </si>
  <si>
    <t>文友舎</t>
  </si>
  <si>
    <t>DVD4コマ-ヘスティア</t>
  </si>
  <si>
    <t>毎月売</t>
  </si>
  <si>
    <t>EXCITING MAX!SPECIAL</t>
  </si>
  <si>
    <t>DVD袋裏1C+コンテンツ枠</t>
  </si>
  <si>
    <t>8月10日(木)</t>
  </si>
  <si>
    <t>pa619</t>
  </si>
  <si>
    <t>DVD TOTAL</t>
  </si>
  <si>
    <t>●アフィリエイト 広告</t>
  </si>
  <si>
    <t>UA</t>
  </si>
  <si>
    <t>AF単価</t>
  </si>
  <si>
    <t>20歳以上</t>
  </si>
  <si>
    <t>fr002</t>
  </si>
  <si>
    <t>おまたせ出会いNavi</t>
  </si>
  <si>
    <t>8/1～8/31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</si>
  <si>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</si>
  <si>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</si>
  <si>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</si>
  <si>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</si>
  <si>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</si>
  <si>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</si>
  <si>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lp01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</si>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</sst>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63</v>
      </c>
      <c r="D6" s="330">
        <v>3370000</v>
      </c>
      <c r="E6" s="79">
        <v>416</v>
      </c>
      <c r="F6" s="79">
        <v>230</v>
      </c>
      <c r="G6" s="79">
        <v>109</v>
      </c>
      <c r="H6" s="89">
        <v>267</v>
      </c>
      <c r="I6" s="90">
        <v>0</v>
      </c>
      <c r="J6" s="143">
        <f>H6+I6</f>
        <v>267</v>
      </c>
      <c r="K6" s="80">
        <f>IFERROR(J6/G6,"-")</f>
        <v>2.4495412844037</v>
      </c>
      <c r="L6" s="79">
        <v>16</v>
      </c>
      <c r="M6" s="79">
        <v>37</v>
      </c>
      <c r="N6" s="80">
        <f>IFERROR(L6/J6,"-")</f>
        <v>0.059925093632959</v>
      </c>
      <c r="O6" s="81">
        <f>IFERROR(D6/J6,"-")</f>
        <v>12621.722846442</v>
      </c>
      <c r="P6" s="82">
        <v>30</v>
      </c>
      <c r="Q6" s="80">
        <f>IFERROR(P6/J6,"-")</f>
        <v>0.1123595505618</v>
      </c>
      <c r="R6" s="335">
        <v>2171100</v>
      </c>
      <c r="S6" s="336">
        <f>IFERROR(R6/J6,"-")</f>
        <v>8131.4606741573</v>
      </c>
      <c r="T6" s="336">
        <f>IFERROR(R6/P6,"-")</f>
        <v>72370</v>
      </c>
      <c r="U6" s="330">
        <f>IFERROR(R6-D6,"-")</f>
        <v>-1198900</v>
      </c>
      <c r="V6" s="83">
        <f>R6/D6</f>
        <v>0.64424332344214</v>
      </c>
      <c r="W6" s="77"/>
      <c r="X6" s="142"/>
    </row>
    <row r="7" spans="1:24">
      <c r="A7" s="78"/>
      <c r="B7" s="84" t="s">
        <v>24</v>
      </c>
      <c r="C7" s="84">
        <v>10</v>
      </c>
      <c r="D7" s="330">
        <v>650000</v>
      </c>
      <c r="E7" s="79">
        <v>403</v>
      </c>
      <c r="F7" s="79">
        <v>179</v>
      </c>
      <c r="G7" s="79">
        <v>297</v>
      </c>
      <c r="H7" s="89">
        <v>227</v>
      </c>
      <c r="I7" s="90">
        <v>2</v>
      </c>
      <c r="J7" s="143">
        <f>H7+I7</f>
        <v>229</v>
      </c>
      <c r="K7" s="80">
        <f>IFERROR(J7/G7,"-")</f>
        <v>0.77104377104377</v>
      </c>
      <c r="L7" s="79">
        <v>20</v>
      </c>
      <c r="M7" s="79">
        <v>31</v>
      </c>
      <c r="N7" s="80">
        <f>IFERROR(L7/J7,"-")</f>
        <v>0.087336244541485</v>
      </c>
      <c r="O7" s="81">
        <f>IFERROR(D7/J7,"-")</f>
        <v>2838.4279475983</v>
      </c>
      <c r="P7" s="82">
        <v>19</v>
      </c>
      <c r="Q7" s="80">
        <f>IFERROR(P7/J7,"-")</f>
        <v>0.08296943231441</v>
      </c>
      <c r="R7" s="335">
        <v>2434000</v>
      </c>
      <c r="S7" s="336">
        <f>IFERROR(R7/J7,"-")</f>
        <v>10628.820960699</v>
      </c>
      <c r="T7" s="336">
        <f>IFERROR(R7/P7,"-")</f>
        <v>128105.26315789</v>
      </c>
      <c r="U7" s="330">
        <f>IFERROR(R7-D7,"-")</f>
        <v>1784000</v>
      </c>
      <c r="V7" s="83">
        <f>R7/D7</f>
        <v>3.7446153846154</v>
      </c>
      <c r="W7" s="77"/>
      <c r="X7" s="142"/>
    </row>
    <row r="8" spans="1:24">
      <c r="A8" s="78"/>
      <c r="B8" s="84" t="s">
        <v>25</v>
      </c>
      <c r="C8" s="84">
        <v>2</v>
      </c>
      <c r="D8" s="330">
        <v>125000</v>
      </c>
      <c r="E8" s="79">
        <v>197</v>
      </c>
      <c r="F8" s="79">
        <v>111</v>
      </c>
      <c r="G8" s="79">
        <v>239</v>
      </c>
      <c r="H8" s="89">
        <v>65</v>
      </c>
      <c r="I8" s="90">
        <v>0</v>
      </c>
      <c r="J8" s="143">
        <f>H8+I8</f>
        <v>65</v>
      </c>
      <c r="K8" s="80">
        <f>IFERROR(J8/G8,"-")</f>
        <v>0.27196652719665</v>
      </c>
      <c r="L8" s="79">
        <v>2</v>
      </c>
      <c r="M8" s="79">
        <v>13</v>
      </c>
      <c r="N8" s="80">
        <f>IFERROR(L8/J8,"-")</f>
        <v>0.030769230769231</v>
      </c>
      <c r="O8" s="81">
        <f>IFERROR(D8/J8,"-")</f>
        <v>1923.0769230769</v>
      </c>
      <c r="P8" s="82">
        <v>0</v>
      </c>
      <c r="Q8" s="80">
        <f>IFERROR(P8/J8,"-")</f>
        <v>0</v>
      </c>
      <c r="R8" s="335">
        <v>25000</v>
      </c>
      <c r="S8" s="336">
        <f>IFERROR(R8/J8,"-")</f>
        <v>384.61538461538</v>
      </c>
      <c r="T8" s="336" t="str">
        <f>IFERROR(R8/P8,"-")</f>
        <v>-</v>
      </c>
      <c r="U8" s="330">
        <f>IFERROR(R8-D8,"-")</f>
        <v>-100000</v>
      </c>
      <c r="V8" s="83">
        <f>R8/D8</f>
        <v>0.2</v>
      </c>
      <c r="W8" s="77"/>
      <c r="X8" s="142"/>
    </row>
    <row r="9" spans="1:24">
      <c r="A9" s="78"/>
      <c r="B9" s="84" t="s">
        <v>26</v>
      </c>
      <c r="C9" s="84">
        <v>2</v>
      </c>
      <c r="D9" s="330">
        <v>0</v>
      </c>
      <c r="E9" s="79">
        <v>0</v>
      </c>
      <c r="F9" s="79">
        <v>0</v>
      </c>
      <c r="G9" s="79">
        <v>5</v>
      </c>
      <c r="H9" s="89">
        <v>0</v>
      </c>
      <c r="I9" s="90">
        <v>0</v>
      </c>
      <c r="J9" s="143">
        <f>H9+I9</f>
        <v>0</v>
      </c>
      <c r="K9" s="80">
        <f>IFERROR(J9/G9,"-")</f>
        <v>0</v>
      </c>
      <c r="L9" s="79">
        <v>0</v>
      </c>
      <c r="M9" s="79">
        <v>0</v>
      </c>
      <c r="N9" s="80" t="str">
        <f>IFERROR(L9/J9,"-")</f>
        <v>-</v>
      </c>
      <c r="O9" s="81" t="str">
        <f>IFERROR(D9/J9,"-")</f>
        <v>-</v>
      </c>
      <c r="P9" s="82">
        <v>0</v>
      </c>
      <c r="Q9" s="80" t="str">
        <f>IFERROR(P9/J9,"-")</f>
        <v>-</v>
      </c>
      <c r="R9" s="335">
        <v>0</v>
      </c>
      <c r="S9" s="336" t="str">
        <f>IFERROR(R9/J9,"-")</f>
        <v>-</v>
      </c>
      <c r="T9" s="336" t="str">
        <f>IFERROR(R9/P9,"-")</f>
        <v>-</v>
      </c>
      <c r="U9" s="330">
        <f>IFERROR(R9-D9,"-")</f>
        <v>0</v>
      </c>
      <c r="V9" s="83" t="str">
        <f>R9/D9</f>
        <v>0</v>
      </c>
      <c r="W9" s="77"/>
      <c r="X9" s="142"/>
    </row>
    <row r="10" spans="1:24">
      <c r="A10" s="78"/>
      <c r="B10" s="84" t="s">
        <v>27</v>
      </c>
      <c r="C10" s="84">
        <v>4</v>
      </c>
      <c r="D10" s="330">
        <v>12187173</v>
      </c>
      <c r="E10" s="79">
        <v>11063</v>
      </c>
      <c r="F10" s="79">
        <v>0</v>
      </c>
      <c r="G10" s="79">
        <v>598792</v>
      </c>
      <c r="H10" s="89">
        <v>3999</v>
      </c>
      <c r="I10" s="90">
        <v>199</v>
      </c>
      <c r="J10" s="143">
        <f>H10+I10</f>
        <v>4198</v>
      </c>
      <c r="K10" s="80">
        <f>IFERROR(J10/G10,"-")</f>
        <v>0.0070107817071704</v>
      </c>
      <c r="L10" s="79">
        <v>124</v>
      </c>
      <c r="M10" s="79">
        <v>1455</v>
      </c>
      <c r="N10" s="80">
        <f>IFERROR(L10/J10,"-")</f>
        <v>0.029537875178657</v>
      </c>
      <c r="O10" s="81">
        <f>IFERROR(D10/J10,"-")</f>
        <v>2903.0902810862</v>
      </c>
      <c r="P10" s="82">
        <v>489</v>
      </c>
      <c r="Q10" s="80">
        <f>IFERROR(P10/J10,"-")</f>
        <v>0.11648404001906</v>
      </c>
      <c r="R10" s="335">
        <v>21827530</v>
      </c>
      <c r="S10" s="336">
        <f>IFERROR(R10/J10,"-")</f>
        <v>5199.5069080515</v>
      </c>
      <c r="T10" s="336">
        <f>IFERROR(R10/P10,"-")</f>
        <v>44637.075664622</v>
      </c>
      <c r="U10" s="330">
        <f>IFERROR(R10-D10,"-")</f>
        <v>9640357</v>
      </c>
      <c r="V10" s="83">
        <f>R10/D10</f>
        <v>1.7910248750879</v>
      </c>
      <c r="W10" s="77"/>
      <c r="X10" s="142"/>
    </row>
    <row r="11" spans="1:24">
      <c r="A11" s="30"/>
      <c r="B11" s="85"/>
      <c r="C11" s="85"/>
      <c r="D11" s="331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30"/>
      <c r="B12" s="37"/>
      <c r="C12" s="37"/>
      <c r="D12" s="332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19"/>
      <c r="B13" s="41"/>
      <c r="C13" s="41"/>
      <c r="D13" s="333">
        <f>SUM(D6:D11)</f>
        <v>16332173</v>
      </c>
      <c r="E13" s="41">
        <f>SUM(E6:E11)</f>
        <v>12079</v>
      </c>
      <c r="F13" s="41">
        <f>SUM(F6:F11)</f>
        <v>520</v>
      </c>
      <c r="G13" s="41">
        <f>SUM(G6:G11)</f>
        <v>599442</v>
      </c>
      <c r="H13" s="41">
        <f>SUM(H6:H11)</f>
        <v>4558</v>
      </c>
      <c r="I13" s="41">
        <f>SUM(I6:I11)</f>
        <v>201</v>
      </c>
      <c r="J13" s="41">
        <f>SUM(J6:J11)</f>
        <v>4759</v>
      </c>
      <c r="K13" s="42">
        <f>IFERROR(J13/G13,"-")</f>
        <v>0.007939049983151</v>
      </c>
      <c r="L13" s="76">
        <f>SUM(L6:L11)</f>
        <v>162</v>
      </c>
      <c r="M13" s="76">
        <f>SUM(M6:M11)</f>
        <v>1536</v>
      </c>
      <c r="N13" s="42">
        <f>IFERROR(L13/J13,"-")</f>
        <v>0.034040764866569</v>
      </c>
      <c r="O13" s="43">
        <f>IFERROR(D13/J13,"-")</f>
        <v>3431.8497583526</v>
      </c>
      <c r="P13" s="44">
        <f>SUM(P6:P11)</f>
        <v>538</v>
      </c>
      <c r="Q13" s="42">
        <f>IFERROR(P13/J13,"-")</f>
        <v>0.11304895986552</v>
      </c>
      <c r="R13" s="333">
        <f>SUM(R6:R11)</f>
        <v>26457630</v>
      </c>
      <c r="S13" s="333">
        <f>IFERROR(R13/J13,"-")</f>
        <v>5559.4935910906</v>
      </c>
      <c r="T13" s="333">
        <f>IFERROR(R13/P13,"-")</f>
        <v>49177.750929368</v>
      </c>
      <c r="U13" s="333">
        <f>SUM(U6:U11)</f>
        <v>10125457</v>
      </c>
      <c r="V13" s="45">
        <f>IFERROR(R13/D13,"-")</f>
        <v>1.6199699819491</v>
      </c>
      <c r="W13" s="58"/>
      <c r="X13" s="142"/>
    </row>
    <row r="14" spans="1:24">
      <c r="X14" s="142"/>
    </row>
    <row r="15" spans="1:24">
      <c r="X15" s="142"/>
    </row>
    <row r="16" spans="1:24">
      <c r="X16" s="142"/>
    </row>
    <row r="17" spans="1:24">
      <c r="X17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1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36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0.85588235294118</v>
      </c>
      <c r="B6" s="347" t="s">
        <v>64</v>
      </c>
      <c r="C6" s="347"/>
      <c r="D6" s="347" t="s">
        <v>65</v>
      </c>
      <c r="E6" s="347" t="s">
        <v>66</v>
      </c>
      <c r="F6" s="347" t="s">
        <v>67</v>
      </c>
      <c r="G6" s="88" t="s">
        <v>68</v>
      </c>
      <c r="H6" s="88" t="s">
        <v>69</v>
      </c>
      <c r="I6" s="88" t="s">
        <v>70</v>
      </c>
      <c r="J6" s="330">
        <v>340000</v>
      </c>
      <c r="K6" s="79">
        <v>0</v>
      </c>
      <c r="L6" s="79">
        <v>0</v>
      </c>
      <c r="M6" s="79">
        <v>0</v>
      </c>
      <c r="N6" s="89">
        <v>13</v>
      </c>
      <c r="O6" s="90">
        <v>0</v>
      </c>
      <c r="P6" s="91">
        <f>N6+O6</f>
        <v>13</v>
      </c>
      <c r="Q6" s="80" t="str">
        <f>IFERROR(P6/M6,"-")</f>
        <v>-</v>
      </c>
      <c r="R6" s="79">
        <v>1</v>
      </c>
      <c r="S6" s="79">
        <v>1</v>
      </c>
      <c r="T6" s="80">
        <f>IFERROR(R6/(P6),"-")</f>
        <v>0.076923076923077</v>
      </c>
      <c r="U6" s="336">
        <f>IFERROR(J6/SUM(N6:O21),"-")</f>
        <v>7391.3043478261</v>
      </c>
      <c r="V6" s="82">
        <v>2</v>
      </c>
      <c r="W6" s="80">
        <f>IF(P6=0,"-",V6/P6)</f>
        <v>0.15384615384615</v>
      </c>
      <c r="X6" s="335">
        <v>280000</v>
      </c>
      <c r="Y6" s="336">
        <f>IFERROR(X6/P6,"-")</f>
        <v>21538.461538462</v>
      </c>
      <c r="Z6" s="336">
        <f>IFERROR(X6/V6,"-")</f>
        <v>140000</v>
      </c>
      <c r="AA6" s="330">
        <f>SUM(X6:X21)-SUM(J6:J21)</f>
        <v>-49000</v>
      </c>
      <c r="AB6" s="83">
        <f>SUM(X6:X21)/SUM(J6:J21)</f>
        <v>0.85588235294118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0.076923076923077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0.076923076923077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3</v>
      </c>
      <c r="BO6" s="118">
        <f>IF(P6=0,"",IF(BN6=0,"",(BN6/P6)))</f>
        <v>0.23076923076923</v>
      </c>
      <c r="BP6" s="119">
        <v>1</v>
      </c>
      <c r="BQ6" s="120">
        <f>IFERROR(BP6/BN6,"-")</f>
        <v>0.33333333333333</v>
      </c>
      <c r="BR6" s="121">
        <v>250000</v>
      </c>
      <c r="BS6" s="122">
        <f>IFERROR(BR6/BN6,"-")</f>
        <v>83333.333333333</v>
      </c>
      <c r="BT6" s="123"/>
      <c r="BU6" s="123"/>
      <c r="BV6" s="123">
        <v>1</v>
      </c>
      <c r="BW6" s="124">
        <v>7</v>
      </c>
      <c r="BX6" s="125">
        <f>IF(P6=0,"",IF(BW6=0,"",(BW6/P6)))</f>
        <v>0.53846153846154</v>
      </c>
      <c r="BY6" s="126">
        <v>1</v>
      </c>
      <c r="BZ6" s="127">
        <f>IFERROR(BY6/BW6,"-")</f>
        <v>0.14285714285714</v>
      </c>
      <c r="CA6" s="128">
        <v>30000</v>
      </c>
      <c r="CB6" s="129">
        <f>IFERROR(CA6/BW6,"-")</f>
        <v>4285.7142857143</v>
      </c>
      <c r="CC6" s="130"/>
      <c r="CD6" s="130">
        <v>1</v>
      </c>
      <c r="CE6" s="130"/>
      <c r="CF6" s="131">
        <v>1</v>
      </c>
      <c r="CG6" s="132">
        <f>IF(P6=0,"",IF(CF6=0,"",(CF6/P6)))</f>
        <v>0.076923076923077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2</v>
      </c>
      <c r="CP6" s="139">
        <v>280000</v>
      </c>
      <c r="CQ6" s="139">
        <v>250000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347" t="s">
        <v>71</v>
      </c>
      <c r="C7" s="347"/>
      <c r="D7" s="347" t="s">
        <v>65</v>
      </c>
      <c r="E7" s="347" t="s">
        <v>66</v>
      </c>
      <c r="F7" s="347" t="s">
        <v>72</v>
      </c>
      <c r="G7" s="88"/>
      <c r="H7" s="88"/>
      <c r="I7" s="88"/>
      <c r="J7" s="330"/>
      <c r="K7" s="79">
        <v>22</v>
      </c>
      <c r="L7" s="79">
        <v>10</v>
      </c>
      <c r="M7" s="79">
        <v>1</v>
      </c>
      <c r="N7" s="89">
        <v>1</v>
      </c>
      <c r="O7" s="90">
        <v>0</v>
      </c>
      <c r="P7" s="91">
        <f>N7+O7</f>
        <v>1</v>
      </c>
      <c r="Q7" s="80">
        <f>IFERROR(P7/M7,"-")</f>
        <v>1</v>
      </c>
      <c r="R7" s="79">
        <v>0</v>
      </c>
      <c r="S7" s="79">
        <v>0</v>
      </c>
      <c r="T7" s="80">
        <f>IFERROR(R7/(P7),"-")</f>
        <v>0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1</v>
      </c>
      <c r="BO7" s="118">
        <f>IF(P7=0,"",IF(BN7=0,"",(BN7/P7)))</f>
        <v>1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73</v>
      </c>
      <c r="C8" s="347"/>
      <c r="D8" s="347" t="s">
        <v>65</v>
      </c>
      <c r="E8" s="347" t="s">
        <v>66</v>
      </c>
      <c r="F8" s="347" t="s">
        <v>67</v>
      </c>
      <c r="G8" s="88" t="s">
        <v>68</v>
      </c>
      <c r="H8" s="88" t="s">
        <v>74</v>
      </c>
      <c r="I8" s="88"/>
      <c r="J8" s="330"/>
      <c r="K8" s="79">
        <v>0</v>
      </c>
      <c r="L8" s="79">
        <v>0</v>
      </c>
      <c r="M8" s="79">
        <v>0</v>
      </c>
      <c r="N8" s="89">
        <v>0</v>
      </c>
      <c r="O8" s="90">
        <v>0</v>
      </c>
      <c r="P8" s="91">
        <f>N8+O8</f>
        <v>0</v>
      </c>
      <c r="Q8" s="80" t="str">
        <f>IFERROR(P8/M8,"-")</f>
        <v>-</v>
      </c>
      <c r="R8" s="79">
        <v>0</v>
      </c>
      <c r="S8" s="79">
        <v>0</v>
      </c>
      <c r="T8" s="80" t="str">
        <f>IFERROR(R8/(P8),"-")</f>
        <v>-</v>
      </c>
      <c r="U8" s="336"/>
      <c r="V8" s="82">
        <v>0</v>
      </c>
      <c r="W8" s="80" t="str">
        <f>IF(P8=0,"-",V8/P8)</f>
        <v>-</v>
      </c>
      <c r="X8" s="335">
        <v>0</v>
      </c>
      <c r="Y8" s="336" t="str">
        <f>IFERROR(X8/P8,"-")</f>
        <v>-</v>
      </c>
      <c r="Z8" s="336" t="str">
        <f>IFERROR(X8/V8,"-")</f>
        <v>-</v>
      </c>
      <c r="AA8" s="330"/>
      <c r="AB8" s="83"/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75</v>
      </c>
      <c r="C9" s="347"/>
      <c r="D9" s="347" t="s">
        <v>65</v>
      </c>
      <c r="E9" s="347" t="s">
        <v>66</v>
      </c>
      <c r="F9" s="347" t="s">
        <v>72</v>
      </c>
      <c r="G9" s="88"/>
      <c r="H9" s="88"/>
      <c r="I9" s="88"/>
      <c r="J9" s="330"/>
      <c r="K9" s="79">
        <v>0</v>
      </c>
      <c r="L9" s="79">
        <v>0</v>
      </c>
      <c r="M9" s="79">
        <v>0</v>
      </c>
      <c r="N9" s="89">
        <v>0</v>
      </c>
      <c r="O9" s="90">
        <v>0</v>
      </c>
      <c r="P9" s="91">
        <f>N9+O9</f>
        <v>0</v>
      </c>
      <c r="Q9" s="80" t="str">
        <f>IFERROR(P9/M9,"-")</f>
        <v>-</v>
      </c>
      <c r="R9" s="79">
        <v>0</v>
      </c>
      <c r="S9" s="79">
        <v>0</v>
      </c>
      <c r="T9" s="80" t="str">
        <f>IFERROR(R9/(P9),"-")</f>
        <v>-</v>
      </c>
      <c r="U9" s="336"/>
      <c r="V9" s="82">
        <v>0</v>
      </c>
      <c r="W9" s="80" t="str">
        <f>IF(P9=0,"-",V9/P9)</f>
        <v>-</v>
      </c>
      <c r="X9" s="335">
        <v>0</v>
      </c>
      <c r="Y9" s="336" t="str">
        <f>IFERROR(X9/P9,"-")</f>
        <v>-</v>
      </c>
      <c r="Z9" s="336" t="str">
        <f>IFERROR(X9/V9,"-")</f>
        <v>-</v>
      </c>
      <c r="AA9" s="33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76</v>
      </c>
      <c r="C10" s="347"/>
      <c r="D10" s="347" t="s">
        <v>77</v>
      </c>
      <c r="E10" s="347" t="s">
        <v>78</v>
      </c>
      <c r="F10" s="347" t="s">
        <v>67</v>
      </c>
      <c r="G10" s="88" t="s">
        <v>68</v>
      </c>
      <c r="H10" s="88" t="s">
        <v>69</v>
      </c>
      <c r="I10" s="88" t="s">
        <v>79</v>
      </c>
      <c r="J10" s="330"/>
      <c r="K10" s="79">
        <v>0</v>
      </c>
      <c r="L10" s="79">
        <v>0</v>
      </c>
      <c r="M10" s="79">
        <v>0</v>
      </c>
      <c r="N10" s="89">
        <v>3</v>
      </c>
      <c r="O10" s="90">
        <v>0</v>
      </c>
      <c r="P10" s="91">
        <f>N10+O10</f>
        <v>3</v>
      </c>
      <c r="Q10" s="80" t="str">
        <f>IFERROR(P10/M10,"-")</f>
        <v>-</v>
      </c>
      <c r="R10" s="79">
        <v>0</v>
      </c>
      <c r="S10" s="79">
        <v>0</v>
      </c>
      <c r="T10" s="80">
        <f>IFERROR(R10/(P10),"-")</f>
        <v>0</v>
      </c>
      <c r="U10" s="336"/>
      <c r="V10" s="82">
        <v>0</v>
      </c>
      <c r="W10" s="80">
        <f>IF(P10=0,"-",V10/P10)</f>
        <v>0</v>
      </c>
      <c r="X10" s="335">
        <v>0</v>
      </c>
      <c r="Y10" s="336">
        <f>IFERROR(X10/P10,"-")</f>
        <v>0</v>
      </c>
      <c r="Z10" s="336" t="str">
        <f>IFERROR(X10/V10,"-")</f>
        <v>-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1</v>
      </c>
      <c r="BO10" s="118">
        <f>IF(P10=0,"",IF(BN10=0,"",(BN10/P10)))</f>
        <v>0.33333333333333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1</v>
      </c>
      <c r="BX10" s="125">
        <f>IF(P10=0,"",IF(BW10=0,"",(BW10/P10)))</f>
        <v>0.33333333333333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>
        <v>1</v>
      </c>
      <c r="CG10" s="132">
        <f>IF(P10=0,"",IF(CF10=0,"",(CF10/P10)))</f>
        <v>0.33333333333333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80</v>
      </c>
      <c r="C11" s="347"/>
      <c r="D11" s="347" t="s">
        <v>77</v>
      </c>
      <c r="E11" s="347" t="s">
        <v>78</v>
      </c>
      <c r="F11" s="347" t="s">
        <v>72</v>
      </c>
      <c r="G11" s="88"/>
      <c r="H11" s="88"/>
      <c r="I11" s="88"/>
      <c r="J11" s="330"/>
      <c r="K11" s="79">
        <v>5</v>
      </c>
      <c r="L11" s="79">
        <v>5</v>
      </c>
      <c r="M11" s="79">
        <v>3</v>
      </c>
      <c r="N11" s="89">
        <v>1</v>
      </c>
      <c r="O11" s="90">
        <v>0</v>
      </c>
      <c r="P11" s="91">
        <f>N11+O11</f>
        <v>1</v>
      </c>
      <c r="Q11" s="80">
        <f>IFERROR(P11/M11,"-")</f>
        <v>0.33333333333333</v>
      </c>
      <c r="R11" s="79">
        <v>0</v>
      </c>
      <c r="S11" s="79">
        <v>0</v>
      </c>
      <c r="T11" s="80">
        <f>IFERROR(R11/(P11),"-")</f>
        <v>0</v>
      </c>
      <c r="U11" s="336"/>
      <c r="V11" s="82">
        <v>0</v>
      </c>
      <c r="W11" s="80">
        <f>IF(P11=0,"-",V11/P11)</f>
        <v>0</v>
      </c>
      <c r="X11" s="335">
        <v>0</v>
      </c>
      <c r="Y11" s="336">
        <f>IFERROR(X11/P11,"-")</f>
        <v>0</v>
      </c>
      <c r="Z11" s="336" t="str">
        <f>IFERROR(X11/V11,"-")</f>
        <v>-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1</v>
      </c>
      <c r="BO11" s="118">
        <f>IF(P11=0,"",IF(BN11=0,"",(BN11/P11)))</f>
        <v>1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81</v>
      </c>
      <c r="C12" s="347"/>
      <c r="D12" s="347" t="s">
        <v>77</v>
      </c>
      <c r="E12" s="347" t="s">
        <v>78</v>
      </c>
      <c r="F12" s="347" t="s">
        <v>67</v>
      </c>
      <c r="G12" s="88" t="s">
        <v>68</v>
      </c>
      <c r="H12" s="88" t="s">
        <v>74</v>
      </c>
      <c r="I12" s="88"/>
      <c r="J12" s="330"/>
      <c r="K12" s="79">
        <v>0</v>
      </c>
      <c r="L12" s="79">
        <v>0</v>
      </c>
      <c r="M12" s="79">
        <v>0</v>
      </c>
      <c r="N12" s="89">
        <v>0</v>
      </c>
      <c r="O12" s="90">
        <v>0</v>
      </c>
      <c r="P12" s="91">
        <f>N12+O12</f>
        <v>0</v>
      </c>
      <c r="Q12" s="80" t="str">
        <f>IFERROR(P12/M12,"-")</f>
        <v>-</v>
      </c>
      <c r="R12" s="79">
        <v>0</v>
      </c>
      <c r="S12" s="79">
        <v>0</v>
      </c>
      <c r="T12" s="80" t="str">
        <f>IFERROR(R12/(P12),"-")</f>
        <v>-</v>
      </c>
      <c r="U12" s="336"/>
      <c r="V12" s="82">
        <v>0</v>
      </c>
      <c r="W12" s="80" t="str">
        <f>IF(P12=0,"-",V12/P12)</f>
        <v>-</v>
      </c>
      <c r="X12" s="335">
        <v>0</v>
      </c>
      <c r="Y12" s="336" t="str">
        <f>IFERROR(X12/P12,"-")</f>
        <v>-</v>
      </c>
      <c r="Z12" s="336" t="str">
        <f>IFERROR(X12/V12,"-")</f>
        <v>-</v>
      </c>
      <c r="AA12" s="330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82</v>
      </c>
      <c r="C13" s="347"/>
      <c r="D13" s="347" t="s">
        <v>77</v>
      </c>
      <c r="E13" s="347" t="s">
        <v>78</v>
      </c>
      <c r="F13" s="347" t="s">
        <v>72</v>
      </c>
      <c r="G13" s="88"/>
      <c r="H13" s="88"/>
      <c r="I13" s="88"/>
      <c r="J13" s="330"/>
      <c r="K13" s="79">
        <v>0</v>
      </c>
      <c r="L13" s="79">
        <v>0</v>
      </c>
      <c r="M13" s="79">
        <v>0</v>
      </c>
      <c r="N13" s="89">
        <v>0</v>
      </c>
      <c r="O13" s="90">
        <v>0</v>
      </c>
      <c r="P13" s="91">
        <f>N13+O13</f>
        <v>0</v>
      </c>
      <c r="Q13" s="80" t="str">
        <f>IFERROR(P13/M13,"-")</f>
        <v>-</v>
      </c>
      <c r="R13" s="79">
        <v>0</v>
      </c>
      <c r="S13" s="79">
        <v>0</v>
      </c>
      <c r="T13" s="80" t="str">
        <f>IFERROR(R13/(P13),"-")</f>
        <v>-</v>
      </c>
      <c r="U13" s="336"/>
      <c r="V13" s="82">
        <v>0</v>
      </c>
      <c r="W13" s="80" t="str">
        <f>IF(P13=0,"-",V13/P13)</f>
        <v>-</v>
      </c>
      <c r="X13" s="335">
        <v>0</v>
      </c>
      <c r="Y13" s="336" t="str">
        <f>IFERROR(X13/P13,"-")</f>
        <v>-</v>
      </c>
      <c r="Z13" s="336" t="str">
        <f>IFERROR(X13/V13,"-")</f>
        <v>-</v>
      </c>
      <c r="AA13" s="33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83</v>
      </c>
      <c r="C14" s="347"/>
      <c r="D14" s="347" t="s">
        <v>65</v>
      </c>
      <c r="E14" s="347" t="s">
        <v>66</v>
      </c>
      <c r="F14" s="347" t="s">
        <v>67</v>
      </c>
      <c r="G14" s="88" t="s">
        <v>84</v>
      </c>
      <c r="H14" s="88" t="s">
        <v>69</v>
      </c>
      <c r="I14" s="88" t="s">
        <v>70</v>
      </c>
      <c r="J14" s="330"/>
      <c r="K14" s="79">
        <v>0</v>
      </c>
      <c r="L14" s="79">
        <v>0</v>
      </c>
      <c r="M14" s="79">
        <v>0</v>
      </c>
      <c r="N14" s="89">
        <v>0</v>
      </c>
      <c r="O14" s="90">
        <v>0</v>
      </c>
      <c r="P14" s="91">
        <f>N14+O14</f>
        <v>0</v>
      </c>
      <c r="Q14" s="80" t="str">
        <f>IFERROR(P14/M14,"-")</f>
        <v>-</v>
      </c>
      <c r="R14" s="79">
        <v>0</v>
      </c>
      <c r="S14" s="79">
        <v>0</v>
      </c>
      <c r="T14" s="80" t="str">
        <f>IFERROR(R14/(P14),"-")</f>
        <v>-</v>
      </c>
      <c r="U14" s="336"/>
      <c r="V14" s="82">
        <v>0</v>
      </c>
      <c r="W14" s="80" t="str">
        <f>IF(P14=0,"-",V14/P14)</f>
        <v>-</v>
      </c>
      <c r="X14" s="335">
        <v>0</v>
      </c>
      <c r="Y14" s="336" t="str">
        <f>IFERROR(X14/P14,"-")</f>
        <v>-</v>
      </c>
      <c r="Z14" s="336" t="str">
        <f>IFERROR(X14/V14,"-")</f>
        <v>-</v>
      </c>
      <c r="AA14" s="330"/>
      <c r="AB14" s="83"/>
      <c r="AC14" s="77"/>
      <c r="AD14" s="92"/>
      <c r="AE14" s="93" t="str">
        <f>IF(P14=0,"",IF(AD14=0,"",(AD14/P14)))</f>
        <v/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 t="str">
        <f>IF(P14=0,"",IF(AM14=0,"",(AM14/P14)))</f>
        <v/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 t="str">
        <f>IF(P14=0,"",IF(AV14=0,"",(AV14/P14)))</f>
        <v/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 t="str">
        <f>IF(P14=0,"",IF(BE14=0,"",(BE14/P14)))</f>
        <v/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/>
      <c r="BO14" s="118" t="str">
        <f>IF(P14=0,"",IF(BN14=0,"",(BN14/P14)))</f>
        <v/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/>
      <c r="BX14" s="125" t="str">
        <f>IF(P14=0,"",IF(BW14=0,"",(BW14/P14)))</f>
        <v/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 t="str">
        <f>IF(P14=0,"",IF(CF14=0,"",(CF14/P14)))</f>
        <v/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85</v>
      </c>
      <c r="C15" s="347"/>
      <c r="D15" s="347" t="s">
        <v>65</v>
      </c>
      <c r="E15" s="347" t="s">
        <v>66</v>
      </c>
      <c r="F15" s="347" t="s">
        <v>72</v>
      </c>
      <c r="G15" s="88"/>
      <c r="H15" s="88"/>
      <c r="I15" s="88"/>
      <c r="J15" s="330"/>
      <c r="K15" s="79">
        <v>0</v>
      </c>
      <c r="L15" s="79">
        <v>0</v>
      </c>
      <c r="M15" s="79">
        <v>0</v>
      </c>
      <c r="N15" s="89">
        <v>0</v>
      </c>
      <c r="O15" s="90">
        <v>0</v>
      </c>
      <c r="P15" s="91">
        <f>N15+O15</f>
        <v>0</v>
      </c>
      <c r="Q15" s="80" t="str">
        <f>IFERROR(P15/M15,"-")</f>
        <v>-</v>
      </c>
      <c r="R15" s="79">
        <v>0</v>
      </c>
      <c r="S15" s="79">
        <v>0</v>
      </c>
      <c r="T15" s="80" t="str">
        <f>IFERROR(R15/(P15),"-")</f>
        <v>-</v>
      </c>
      <c r="U15" s="336"/>
      <c r="V15" s="82">
        <v>0</v>
      </c>
      <c r="W15" s="80" t="str">
        <f>IF(P15=0,"-",V15/P15)</f>
        <v>-</v>
      </c>
      <c r="X15" s="335">
        <v>0</v>
      </c>
      <c r="Y15" s="336" t="str">
        <f>IFERROR(X15/P15,"-")</f>
        <v>-</v>
      </c>
      <c r="Z15" s="336" t="str">
        <f>IFERROR(X15/V15,"-")</f>
        <v>-</v>
      </c>
      <c r="AA15" s="330"/>
      <c r="AB15" s="83"/>
      <c r="AC15" s="77"/>
      <c r="AD15" s="92"/>
      <c r="AE15" s="93" t="str">
        <f>IF(P15=0,"",IF(AD15=0,"",(AD15/P15)))</f>
        <v/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 t="str">
        <f>IF(P15=0,"",IF(AM15=0,"",(AM15/P15)))</f>
        <v/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 t="str">
        <f>IF(P15=0,"",IF(AV15=0,"",(AV15/P15)))</f>
        <v/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 t="str">
        <f>IF(P15=0,"",IF(BE15=0,"",(BE15/P15)))</f>
        <v/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 t="str">
        <f>IF(P15=0,"",IF(BN15=0,"",(BN15/P15)))</f>
        <v/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 t="str">
        <f>IF(P15=0,"",IF(BW15=0,"",(BW15/P15)))</f>
        <v/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 t="str">
        <f>IF(P15=0,"",IF(CF15=0,"",(CF15/P15)))</f>
        <v/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86</v>
      </c>
      <c r="C16" s="347"/>
      <c r="D16" s="347" t="s">
        <v>65</v>
      </c>
      <c r="E16" s="347" t="s">
        <v>66</v>
      </c>
      <c r="F16" s="347" t="s">
        <v>67</v>
      </c>
      <c r="G16" s="88" t="s">
        <v>84</v>
      </c>
      <c r="H16" s="88" t="s">
        <v>74</v>
      </c>
      <c r="I16" s="88"/>
      <c r="J16" s="330"/>
      <c r="K16" s="79">
        <v>0</v>
      </c>
      <c r="L16" s="79">
        <v>0</v>
      </c>
      <c r="M16" s="79">
        <v>0</v>
      </c>
      <c r="N16" s="89">
        <v>18</v>
      </c>
      <c r="O16" s="90">
        <v>0</v>
      </c>
      <c r="P16" s="91">
        <f>N16+O16</f>
        <v>18</v>
      </c>
      <c r="Q16" s="80" t="str">
        <f>IFERROR(P16/M16,"-")</f>
        <v>-</v>
      </c>
      <c r="R16" s="79">
        <v>0</v>
      </c>
      <c r="S16" s="79">
        <v>3</v>
      </c>
      <c r="T16" s="80">
        <f>IFERROR(R16/(P16),"-")</f>
        <v>0</v>
      </c>
      <c r="U16" s="336"/>
      <c r="V16" s="82">
        <v>2</v>
      </c>
      <c r="W16" s="80">
        <f>IF(P16=0,"-",V16/P16)</f>
        <v>0.11111111111111</v>
      </c>
      <c r="X16" s="335">
        <v>11000</v>
      </c>
      <c r="Y16" s="336">
        <f>IFERROR(X16/P16,"-")</f>
        <v>611.11111111111</v>
      </c>
      <c r="Z16" s="336">
        <f>IFERROR(X16/V16,"-")</f>
        <v>5500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>
        <v>2</v>
      </c>
      <c r="AN16" s="99">
        <f>IF(P16=0,"",IF(AM16=0,"",(AM16/P16)))</f>
        <v>0.11111111111111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>
        <v>1</v>
      </c>
      <c r="AW16" s="105">
        <f>IF(P16=0,"",IF(AV16=0,"",(AV16/P16)))</f>
        <v>0.055555555555556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>
        <v>3</v>
      </c>
      <c r="BF16" s="111">
        <f>IF(P16=0,"",IF(BE16=0,"",(BE16/P16)))</f>
        <v>0.16666666666667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6</v>
      </c>
      <c r="BO16" s="118">
        <f>IF(P16=0,"",IF(BN16=0,"",(BN16/P16)))</f>
        <v>0.33333333333333</v>
      </c>
      <c r="BP16" s="119">
        <v>2</v>
      </c>
      <c r="BQ16" s="120">
        <f>IFERROR(BP16/BN16,"-")</f>
        <v>0.33333333333333</v>
      </c>
      <c r="BR16" s="121">
        <v>11000</v>
      </c>
      <c r="BS16" s="122">
        <f>IFERROR(BR16/BN16,"-")</f>
        <v>1833.3333333333</v>
      </c>
      <c r="BT16" s="123">
        <v>1</v>
      </c>
      <c r="BU16" s="123">
        <v>1</v>
      </c>
      <c r="BV16" s="123"/>
      <c r="BW16" s="124">
        <v>4</v>
      </c>
      <c r="BX16" s="125">
        <f>IF(P16=0,"",IF(BW16=0,"",(BW16/P16)))</f>
        <v>0.22222222222222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>
        <v>2</v>
      </c>
      <c r="CG16" s="132">
        <f>IF(P16=0,"",IF(CF16=0,"",(CF16/P16)))</f>
        <v>0.11111111111111</v>
      </c>
      <c r="CH16" s="133"/>
      <c r="CI16" s="134">
        <f>IFERROR(CH16/CF16,"-")</f>
        <v>0</v>
      </c>
      <c r="CJ16" s="135"/>
      <c r="CK16" s="136">
        <f>IFERROR(CJ16/CF16,"-")</f>
        <v>0</v>
      </c>
      <c r="CL16" s="137"/>
      <c r="CM16" s="137"/>
      <c r="CN16" s="137"/>
      <c r="CO16" s="138">
        <v>2</v>
      </c>
      <c r="CP16" s="139">
        <v>11000</v>
      </c>
      <c r="CQ16" s="139">
        <v>8000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87</v>
      </c>
      <c r="C17" s="347"/>
      <c r="D17" s="347" t="s">
        <v>65</v>
      </c>
      <c r="E17" s="347" t="s">
        <v>66</v>
      </c>
      <c r="F17" s="347" t="s">
        <v>72</v>
      </c>
      <c r="G17" s="88"/>
      <c r="H17" s="88"/>
      <c r="I17" s="88"/>
      <c r="J17" s="330"/>
      <c r="K17" s="79">
        <v>23</v>
      </c>
      <c r="L17" s="79">
        <v>19</v>
      </c>
      <c r="M17" s="79">
        <v>1</v>
      </c>
      <c r="N17" s="89">
        <v>1</v>
      </c>
      <c r="O17" s="90">
        <v>0</v>
      </c>
      <c r="P17" s="91">
        <f>N17+O17</f>
        <v>1</v>
      </c>
      <c r="Q17" s="80">
        <f>IFERROR(P17/M17,"-")</f>
        <v>1</v>
      </c>
      <c r="R17" s="79">
        <v>0</v>
      </c>
      <c r="S17" s="79">
        <v>0</v>
      </c>
      <c r="T17" s="80">
        <f>IFERROR(R17/(P17),"-")</f>
        <v>0</v>
      </c>
      <c r="U17" s="336"/>
      <c r="V17" s="82">
        <v>0</v>
      </c>
      <c r="W17" s="80">
        <f>IF(P17=0,"-",V17/P17)</f>
        <v>0</v>
      </c>
      <c r="X17" s="335">
        <v>0</v>
      </c>
      <c r="Y17" s="336">
        <f>IFERROR(X17/P17,"-")</f>
        <v>0</v>
      </c>
      <c r="Z17" s="336" t="str">
        <f>IFERROR(X17/V17,"-")</f>
        <v>-</v>
      </c>
      <c r="AA17" s="33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>
        <f>IF(P17=0,"",IF(BN17=0,"",(BN17/P17)))</f>
        <v>0</v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>
        <v>1</v>
      </c>
      <c r="BX17" s="125">
        <f>IF(P17=0,"",IF(BW17=0,"",(BW17/P17)))</f>
        <v>1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88</v>
      </c>
      <c r="C18" s="347"/>
      <c r="D18" s="347" t="s">
        <v>77</v>
      </c>
      <c r="E18" s="347" t="s">
        <v>78</v>
      </c>
      <c r="F18" s="347" t="s">
        <v>67</v>
      </c>
      <c r="G18" s="88" t="s">
        <v>84</v>
      </c>
      <c r="H18" s="88" t="s">
        <v>69</v>
      </c>
      <c r="I18" s="88" t="s">
        <v>79</v>
      </c>
      <c r="J18" s="330"/>
      <c r="K18" s="79">
        <v>0</v>
      </c>
      <c r="L18" s="79">
        <v>0</v>
      </c>
      <c r="M18" s="79">
        <v>0</v>
      </c>
      <c r="N18" s="89">
        <v>5</v>
      </c>
      <c r="O18" s="90">
        <v>0</v>
      </c>
      <c r="P18" s="91">
        <f>N18+O18</f>
        <v>5</v>
      </c>
      <c r="Q18" s="80" t="str">
        <f>IFERROR(P18/M18,"-")</f>
        <v>-</v>
      </c>
      <c r="R18" s="79">
        <v>0</v>
      </c>
      <c r="S18" s="79">
        <v>0</v>
      </c>
      <c r="T18" s="80">
        <f>IFERROR(R18/(P18),"-")</f>
        <v>0</v>
      </c>
      <c r="U18" s="336"/>
      <c r="V18" s="82">
        <v>0</v>
      </c>
      <c r="W18" s="80">
        <f>IF(P18=0,"-",V18/P18)</f>
        <v>0</v>
      </c>
      <c r="X18" s="335">
        <v>0</v>
      </c>
      <c r="Y18" s="336">
        <f>IFERROR(X18/P18,"-")</f>
        <v>0</v>
      </c>
      <c r="Z18" s="336" t="str">
        <f>IFERROR(X18/V18,"-")</f>
        <v>-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>
        <f>IF(P18=0,"",IF(BN18=0,"",(BN18/P18)))</f>
        <v>0</v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>
        <v>3</v>
      </c>
      <c r="BX18" s="125">
        <f>IF(P18=0,"",IF(BW18=0,"",(BW18/P18)))</f>
        <v>0.6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>
        <v>2</v>
      </c>
      <c r="CG18" s="132">
        <f>IF(P18=0,"",IF(CF18=0,"",(CF18/P18)))</f>
        <v>0.4</v>
      </c>
      <c r="CH18" s="133"/>
      <c r="CI18" s="134">
        <f>IFERROR(CH18/CF18,"-")</f>
        <v>0</v>
      </c>
      <c r="CJ18" s="135"/>
      <c r="CK18" s="136">
        <f>IFERROR(CJ18/CF18,"-")</f>
        <v>0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89</v>
      </c>
      <c r="C19" s="347"/>
      <c r="D19" s="347" t="s">
        <v>77</v>
      </c>
      <c r="E19" s="347" t="s">
        <v>78</v>
      </c>
      <c r="F19" s="347" t="s">
        <v>72</v>
      </c>
      <c r="G19" s="88"/>
      <c r="H19" s="88"/>
      <c r="I19" s="88"/>
      <c r="J19" s="330"/>
      <c r="K19" s="79">
        <v>7</v>
      </c>
      <c r="L19" s="79">
        <v>7</v>
      </c>
      <c r="M19" s="79">
        <v>6</v>
      </c>
      <c r="N19" s="89">
        <v>1</v>
      </c>
      <c r="O19" s="90">
        <v>0</v>
      </c>
      <c r="P19" s="91">
        <f>N19+O19</f>
        <v>1</v>
      </c>
      <c r="Q19" s="80">
        <f>IFERROR(P19/M19,"-")</f>
        <v>0.16666666666667</v>
      </c>
      <c r="R19" s="79">
        <v>0</v>
      </c>
      <c r="S19" s="79">
        <v>0</v>
      </c>
      <c r="T19" s="80">
        <f>IFERROR(R19/(P19),"-")</f>
        <v>0</v>
      </c>
      <c r="U19" s="336"/>
      <c r="V19" s="82">
        <v>0</v>
      </c>
      <c r="W19" s="80">
        <f>IF(P19=0,"-",V19/P19)</f>
        <v>0</v>
      </c>
      <c r="X19" s="335">
        <v>0</v>
      </c>
      <c r="Y19" s="336">
        <f>IFERROR(X19/P19,"-")</f>
        <v>0</v>
      </c>
      <c r="Z19" s="336" t="str">
        <f>IFERROR(X19/V19,"-")</f>
        <v>-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>
        <v>1</v>
      </c>
      <c r="CG19" s="132">
        <f>IF(P19=0,"",IF(CF19=0,"",(CF19/P19)))</f>
        <v>1</v>
      </c>
      <c r="CH19" s="133"/>
      <c r="CI19" s="134">
        <f>IFERROR(CH19/CF19,"-")</f>
        <v>0</v>
      </c>
      <c r="CJ19" s="135"/>
      <c r="CK19" s="136">
        <f>IFERROR(CJ19/CF19,"-")</f>
        <v>0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90</v>
      </c>
      <c r="C20" s="347"/>
      <c r="D20" s="347" t="s">
        <v>77</v>
      </c>
      <c r="E20" s="347" t="s">
        <v>78</v>
      </c>
      <c r="F20" s="347" t="s">
        <v>67</v>
      </c>
      <c r="G20" s="88" t="s">
        <v>84</v>
      </c>
      <c r="H20" s="88" t="s">
        <v>74</v>
      </c>
      <c r="I20" s="88"/>
      <c r="J20" s="330"/>
      <c r="K20" s="79">
        <v>0</v>
      </c>
      <c r="L20" s="79">
        <v>0</v>
      </c>
      <c r="M20" s="79">
        <v>0</v>
      </c>
      <c r="N20" s="89">
        <v>2</v>
      </c>
      <c r="O20" s="90">
        <v>0</v>
      </c>
      <c r="P20" s="91">
        <f>N20+O20</f>
        <v>2</v>
      </c>
      <c r="Q20" s="80" t="str">
        <f>IFERROR(P20/M20,"-")</f>
        <v>-</v>
      </c>
      <c r="R20" s="79">
        <v>0</v>
      </c>
      <c r="S20" s="79">
        <v>0</v>
      </c>
      <c r="T20" s="80">
        <f>IFERROR(R20/(P20),"-")</f>
        <v>0</v>
      </c>
      <c r="U20" s="336"/>
      <c r="V20" s="82">
        <v>0</v>
      </c>
      <c r="W20" s="80">
        <f>IF(P20=0,"-",V20/P20)</f>
        <v>0</v>
      </c>
      <c r="X20" s="335">
        <v>0</v>
      </c>
      <c r="Y20" s="336">
        <f>IFERROR(X20/P20,"-")</f>
        <v>0</v>
      </c>
      <c r="Z20" s="336" t="str">
        <f>IFERROR(X20/V20,"-")</f>
        <v>-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0.5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/>
      <c r="BO20" s="118">
        <f>IF(P20=0,"",IF(BN20=0,"",(BN20/P20)))</f>
        <v>0</v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>
        <v>1</v>
      </c>
      <c r="CG20" s="132">
        <f>IF(P20=0,"",IF(CF20=0,"",(CF20/P20)))</f>
        <v>0.5</v>
      </c>
      <c r="CH20" s="133"/>
      <c r="CI20" s="134">
        <f>IFERROR(CH20/CF20,"-")</f>
        <v>0</v>
      </c>
      <c r="CJ20" s="135"/>
      <c r="CK20" s="136">
        <f>IFERROR(CJ20/CF20,"-")</f>
        <v>0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91</v>
      </c>
      <c r="C21" s="347"/>
      <c r="D21" s="347" t="s">
        <v>77</v>
      </c>
      <c r="E21" s="347" t="s">
        <v>78</v>
      </c>
      <c r="F21" s="347" t="s">
        <v>72</v>
      </c>
      <c r="G21" s="88"/>
      <c r="H21" s="88"/>
      <c r="I21" s="88"/>
      <c r="J21" s="330"/>
      <c r="K21" s="79">
        <v>4</v>
      </c>
      <c r="L21" s="79">
        <v>4</v>
      </c>
      <c r="M21" s="79">
        <v>1</v>
      </c>
      <c r="N21" s="89">
        <v>1</v>
      </c>
      <c r="O21" s="90">
        <v>0</v>
      </c>
      <c r="P21" s="91">
        <f>N21+O21</f>
        <v>1</v>
      </c>
      <c r="Q21" s="80">
        <f>IFERROR(P21/M21,"-")</f>
        <v>1</v>
      </c>
      <c r="R21" s="79">
        <v>0</v>
      </c>
      <c r="S21" s="79">
        <v>0</v>
      </c>
      <c r="T21" s="80">
        <f>IFERROR(R21/(P21),"-")</f>
        <v>0</v>
      </c>
      <c r="U21" s="336"/>
      <c r="V21" s="82">
        <v>0</v>
      </c>
      <c r="W21" s="80">
        <f>IF(P21=0,"-",V21/P21)</f>
        <v>0</v>
      </c>
      <c r="X21" s="335">
        <v>0</v>
      </c>
      <c r="Y21" s="336">
        <f>IFERROR(X21/P21,"-")</f>
        <v>0</v>
      </c>
      <c r="Z21" s="336" t="str">
        <f>IFERROR(X21/V21,"-")</f>
        <v>-</v>
      </c>
      <c r="AA21" s="33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>
        <f>IF(P21=0,"",IF(BN21=0,"",(BN21/P21)))</f>
        <v>0</v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>
        <v>1</v>
      </c>
      <c r="BX21" s="125">
        <f>IF(P21=0,"",IF(BW21=0,"",(BW21/P21)))</f>
        <v>1</v>
      </c>
      <c r="BY21" s="126">
        <v>1</v>
      </c>
      <c r="BZ21" s="127">
        <f>IFERROR(BY21/BW21,"-")</f>
        <v>1</v>
      </c>
      <c r="CA21" s="128">
        <v>5000</v>
      </c>
      <c r="CB21" s="129">
        <f>IFERROR(CA21/BW21,"-")</f>
        <v>5000</v>
      </c>
      <c r="CC21" s="130">
        <v>1</v>
      </c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>
        <v>5000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1.1142857142857</v>
      </c>
      <c r="B22" s="347" t="s">
        <v>92</v>
      </c>
      <c r="C22" s="347"/>
      <c r="D22" s="347" t="s">
        <v>93</v>
      </c>
      <c r="E22" s="347" t="s">
        <v>94</v>
      </c>
      <c r="F22" s="347" t="s">
        <v>67</v>
      </c>
      <c r="G22" s="88" t="s">
        <v>95</v>
      </c>
      <c r="H22" s="88" t="s">
        <v>96</v>
      </c>
      <c r="I22" s="88" t="s">
        <v>97</v>
      </c>
      <c r="J22" s="330">
        <v>350000</v>
      </c>
      <c r="K22" s="79">
        <v>0</v>
      </c>
      <c r="L22" s="79">
        <v>0</v>
      </c>
      <c r="M22" s="79">
        <v>0</v>
      </c>
      <c r="N22" s="89">
        <v>4</v>
      </c>
      <c r="O22" s="90">
        <v>0</v>
      </c>
      <c r="P22" s="91">
        <f>N22+O22</f>
        <v>4</v>
      </c>
      <c r="Q22" s="80" t="str">
        <f>IFERROR(P22/M22,"-")</f>
        <v>-</v>
      </c>
      <c r="R22" s="79">
        <v>1</v>
      </c>
      <c r="S22" s="79">
        <v>1</v>
      </c>
      <c r="T22" s="80">
        <f>IFERROR(R22/(P22),"-")</f>
        <v>0.25</v>
      </c>
      <c r="U22" s="336">
        <f>IFERROR(J22/SUM(N22:O27),"-")</f>
        <v>10606.060606061</v>
      </c>
      <c r="V22" s="82">
        <v>1</v>
      </c>
      <c r="W22" s="80">
        <f>IF(P22=0,"-",V22/P22)</f>
        <v>0.25</v>
      </c>
      <c r="X22" s="335">
        <v>9000</v>
      </c>
      <c r="Y22" s="336">
        <f>IFERROR(X22/P22,"-")</f>
        <v>2250</v>
      </c>
      <c r="Z22" s="336">
        <f>IFERROR(X22/V22,"-")</f>
        <v>9000</v>
      </c>
      <c r="AA22" s="330">
        <f>SUM(X22:X27)-SUM(J22:J27)</f>
        <v>40000</v>
      </c>
      <c r="AB22" s="83">
        <f>SUM(X22:X27)/SUM(J22:J27)</f>
        <v>1.1142857142857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>
        <v>1</v>
      </c>
      <c r="AN22" s="99">
        <f>IF(P22=0,"",IF(AM22=0,"",(AM22/P22)))</f>
        <v>0.25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1</v>
      </c>
      <c r="BF22" s="111">
        <f>IF(P22=0,"",IF(BE22=0,"",(BE22/P22)))</f>
        <v>0.25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1</v>
      </c>
      <c r="BO22" s="118">
        <f>IF(P22=0,"",IF(BN22=0,"",(BN22/P22)))</f>
        <v>0.25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1</v>
      </c>
      <c r="BX22" s="125">
        <f>IF(P22=0,"",IF(BW22=0,"",(BW22/P22)))</f>
        <v>0.25</v>
      </c>
      <c r="BY22" s="126">
        <v>1</v>
      </c>
      <c r="BZ22" s="127">
        <f>IFERROR(BY22/BW22,"-")</f>
        <v>1</v>
      </c>
      <c r="CA22" s="128">
        <v>9000</v>
      </c>
      <c r="CB22" s="129">
        <f>IFERROR(CA22/BW22,"-")</f>
        <v>9000</v>
      </c>
      <c r="CC22" s="130"/>
      <c r="CD22" s="130"/>
      <c r="CE22" s="130">
        <v>1</v>
      </c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1</v>
      </c>
      <c r="CP22" s="139">
        <v>9000</v>
      </c>
      <c r="CQ22" s="139">
        <v>9000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98</v>
      </c>
      <c r="C23" s="347"/>
      <c r="D23" s="347" t="s">
        <v>99</v>
      </c>
      <c r="E23" s="347" t="s">
        <v>100</v>
      </c>
      <c r="F23" s="347" t="s">
        <v>67</v>
      </c>
      <c r="G23" s="88"/>
      <c r="H23" s="88" t="s">
        <v>96</v>
      </c>
      <c r="I23" s="88"/>
      <c r="J23" s="330"/>
      <c r="K23" s="79">
        <v>0</v>
      </c>
      <c r="L23" s="79">
        <v>0</v>
      </c>
      <c r="M23" s="79">
        <v>0</v>
      </c>
      <c r="N23" s="89">
        <v>7</v>
      </c>
      <c r="O23" s="90">
        <v>0</v>
      </c>
      <c r="P23" s="91">
        <f>N23+O23</f>
        <v>7</v>
      </c>
      <c r="Q23" s="80" t="str">
        <f>IFERROR(P23/M23,"-")</f>
        <v>-</v>
      </c>
      <c r="R23" s="79">
        <v>0</v>
      </c>
      <c r="S23" s="79">
        <v>1</v>
      </c>
      <c r="T23" s="80">
        <f>IFERROR(R23/(P23),"-")</f>
        <v>0</v>
      </c>
      <c r="U23" s="336"/>
      <c r="V23" s="82">
        <v>0</v>
      </c>
      <c r="W23" s="80">
        <f>IF(P23=0,"-",V23/P23)</f>
        <v>0</v>
      </c>
      <c r="X23" s="335">
        <v>0</v>
      </c>
      <c r="Y23" s="336">
        <f>IFERROR(X23/P23,"-")</f>
        <v>0</v>
      </c>
      <c r="Z23" s="336" t="str">
        <f>IFERROR(X23/V23,"-")</f>
        <v>-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>
        <v>1</v>
      </c>
      <c r="AN23" s="99">
        <f>IF(P23=0,"",IF(AM23=0,"",(AM23/P23)))</f>
        <v>0.14285714285714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>
        <v>1</v>
      </c>
      <c r="AW23" s="105">
        <f>IF(P23=0,"",IF(AV23=0,"",(AV23/P23)))</f>
        <v>0.14285714285714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>
        <v>2</v>
      </c>
      <c r="BF23" s="111">
        <f>IF(P23=0,"",IF(BE23=0,"",(BE23/P23)))</f>
        <v>0.28571428571429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1</v>
      </c>
      <c r="BO23" s="118">
        <f>IF(P23=0,"",IF(BN23=0,"",(BN23/P23)))</f>
        <v>0.14285714285714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2</v>
      </c>
      <c r="BX23" s="125">
        <f>IF(P23=0,"",IF(BW23=0,"",(BW23/P23)))</f>
        <v>0.28571428571429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101</v>
      </c>
      <c r="C24" s="347"/>
      <c r="D24" s="347" t="s">
        <v>65</v>
      </c>
      <c r="E24" s="347" t="s">
        <v>66</v>
      </c>
      <c r="F24" s="347" t="s">
        <v>67</v>
      </c>
      <c r="G24" s="88"/>
      <c r="H24" s="88" t="s">
        <v>96</v>
      </c>
      <c r="I24" s="88"/>
      <c r="J24" s="330"/>
      <c r="K24" s="79">
        <v>0</v>
      </c>
      <c r="L24" s="79">
        <v>0</v>
      </c>
      <c r="M24" s="79">
        <v>0</v>
      </c>
      <c r="N24" s="89">
        <v>3</v>
      </c>
      <c r="O24" s="90">
        <v>0</v>
      </c>
      <c r="P24" s="91">
        <f>N24+O24</f>
        <v>3</v>
      </c>
      <c r="Q24" s="80" t="str">
        <f>IFERROR(P24/M24,"-")</f>
        <v>-</v>
      </c>
      <c r="R24" s="79">
        <v>0</v>
      </c>
      <c r="S24" s="79">
        <v>0</v>
      </c>
      <c r="T24" s="80">
        <f>IFERROR(R24/(P24),"-")</f>
        <v>0</v>
      </c>
      <c r="U24" s="336"/>
      <c r="V24" s="82">
        <v>0</v>
      </c>
      <c r="W24" s="80">
        <f>IF(P24=0,"-",V24/P24)</f>
        <v>0</v>
      </c>
      <c r="X24" s="335">
        <v>0</v>
      </c>
      <c r="Y24" s="336">
        <f>IFERROR(X24/P24,"-")</f>
        <v>0</v>
      </c>
      <c r="Z24" s="336" t="str">
        <f>IFERROR(X24/V24,"-")</f>
        <v>-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>
        <v>1</v>
      </c>
      <c r="AN24" s="99">
        <f>IF(P24=0,"",IF(AM24=0,"",(AM24/P24)))</f>
        <v>0.33333333333333</v>
      </c>
      <c r="AO24" s="98"/>
      <c r="AP24" s="100">
        <f>IFERROR(AO24/AM24,"-")</f>
        <v>0</v>
      </c>
      <c r="AQ24" s="101"/>
      <c r="AR24" s="102">
        <f>IFERROR(AQ24/AM24,"-")</f>
        <v>0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2</v>
      </c>
      <c r="BO24" s="118">
        <f>IF(P24=0,"",IF(BN24=0,"",(BN24/P24)))</f>
        <v>0.66666666666667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102</v>
      </c>
      <c r="C25" s="347"/>
      <c r="D25" s="347" t="s">
        <v>103</v>
      </c>
      <c r="E25" s="347" t="s">
        <v>104</v>
      </c>
      <c r="F25" s="347" t="s">
        <v>67</v>
      </c>
      <c r="G25" s="88"/>
      <c r="H25" s="88" t="s">
        <v>96</v>
      </c>
      <c r="I25" s="88"/>
      <c r="J25" s="330"/>
      <c r="K25" s="79">
        <v>0</v>
      </c>
      <c r="L25" s="79">
        <v>0</v>
      </c>
      <c r="M25" s="79">
        <v>0</v>
      </c>
      <c r="N25" s="89">
        <v>3</v>
      </c>
      <c r="O25" s="90">
        <v>0</v>
      </c>
      <c r="P25" s="91">
        <f>N25+O25</f>
        <v>3</v>
      </c>
      <c r="Q25" s="80" t="str">
        <f>IFERROR(P25/M25,"-")</f>
        <v>-</v>
      </c>
      <c r="R25" s="79">
        <v>0</v>
      </c>
      <c r="S25" s="79">
        <v>1</v>
      </c>
      <c r="T25" s="80">
        <f>IFERROR(R25/(P25),"-")</f>
        <v>0</v>
      </c>
      <c r="U25" s="336"/>
      <c r="V25" s="82">
        <v>0</v>
      </c>
      <c r="W25" s="80">
        <f>IF(P25=0,"-",V25/P25)</f>
        <v>0</v>
      </c>
      <c r="X25" s="335">
        <v>0</v>
      </c>
      <c r="Y25" s="336">
        <f>IFERROR(X25/P25,"-")</f>
        <v>0</v>
      </c>
      <c r="Z25" s="336" t="str">
        <f>IFERROR(X25/V25,"-")</f>
        <v>-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1</v>
      </c>
      <c r="BF25" s="111">
        <f>IF(P25=0,"",IF(BE25=0,"",(BE25/P25)))</f>
        <v>0.33333333333333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2</v>
      </c>
      <c r="BO25" s="118">
        <f>IF(P25=0,"",IF(BN25=0,"",(BN25/P25)))</f>
        <v>0.66666666666667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105</v>
      </c>
      <c r="C26" s="347"/>
      <c r="D26" s="347" t="s">
        <v>106</v>
      </c>
      <c r="E26" s="347" t="s">
        <v>107</v>
      </c>
      <c r="F26" s="347" t="s">
        <v>67</v>
      </c>
      <c r="G26" s="88"/>
      <c r="H26" s="88" t="s">
        <v>96</v>
      </c>
      <c r="I26" s="88"/>
      <c r="J26" s="330"/>
      <c r="K26" s="79">
        <v>0</v>
      </c>
      <c r="L26" s="79">
        <v>0</v>
      </c>
      <c r="M26" s="79">
        <v>0</v>
      </c>
      <c r="N26" s="89">
        <v>9</v>
      </c>
      <c r="O26" s="90">
        <v>0</v>
      </c>
      <c r="P26" s="91">
        <f>N26+O26</f>
        <v>9</v>
      </c>
      <c r="Q26" s="80" t="str">
        <f>IFERROR(P26/M26,"-")</f>
        <v>-</v>
      </c>
      <c r="R26" s="79">
        <v>1</v>
      </c>
      <c r="S26" s="79">
        <v>2</v>
      </c>
      <c r="T26" s="80">
        <f>IFERROR(R26/(P26),"-")</f>
        <v>0.11111111111111</v>
      </c>
      <c r="U26" s="336"/>
      <c r="V26" s="82">
        <v>0</v>
      </c>
      <c r="W26" s="80">
        <f>IF(P26=0,"-",V26/P26)</f>
        <v>0</v>
      </c>
      <c r="X26" s="335">
        <v>0</v>
      </c>
      <c r="Y26" s="336">
        <f>IFERROR(X26/P26,"-")</f>
        <v>0</v>
      </c>
      <c r="Z26" s="336" t="str">
        <f>IFERROR(X26/V26,"-")</f>
        <v>-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1</v>
      </c>
      <c r="BF26" s="111">
        <f>IF(P26=0,"",IF(BE26=0,"",(BE26/P26)))</f>
        <v>0.11111111111111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5</v>
      </c>
      <c r="BO26" s="118">
        <f>IF(P26=0,"",IF(BN26=0,"",(BN26/P26)))</f>
        <v>0.55555555555556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>
        <v>3</v>
      </c>
      <c r="BX26" s="125">
        <f>IF(P26=0,"",IF(BW26=0,"",(BW26/P26)))</f>
        <v>0.33333333333333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108</v>
      </c>
      <c r="C27" s="347"/>
      <c r="D27" s="347" t="s">
        <v>109</v>
      </c>
      <c r="E27" s="347" t="s">
        <v>109</v>
      </c>
      <c r="F27" s="347" t="s">
        <v>72</v>
      </c>
      <c r="G27" s="88"/>
      <c r="H27" s="88"/>
      <c r="I27" s="88"/>
      <c r="J27" s="330"/>
      <c r="K27" s="79">
        <v>97</v>
      </c>
      <c r="L27" s="79">
        <v>30</v>
      </c>
      <c r="M27" s="79">
        <v>20</v>
      </c>
      <c r="N27" s="89">
        <v>7</v>
      </c>
      <c r="O27" s="90">
        <v>0</v>
      </c>
      <c r="P27" s="91">
        <f>N27+O27</f>
        <v>7</v>
      </c>
      <c r="Q27" s="80">
        <f>IFERROR(P27/M27,"-")</f>
        <v>0.35</v>
      </c>
      <c r="R27" s="79">
        <v>1</v>
      </c>
      <c r="S27" s="79">
        <v>1</v>
      </c>
      <c r="T27" s="80">
        <f>IFERROR(R27/(P27),"-")</f>
        <v>0.14285714285714</v>
      </c>
      <c r="U27" s="336"/>
      <c r="V27" s="82">
        <v>3</v>
      </c>
      <c r="W27" s="80">
        <f>IF(P27=0,"-",V27/P27)</f>
        <v>0.42857142857143</v>
      </c>
      <c r="X27" s="335">
        <v>381000</v>
      </c>
      <c r="Y27" s="336">
        <f>IFERROR(X27/P27,"-")</f>
        <v>54428.571428571</v>
      </c>
      <c r="Z27" s="336">
        <f>IFERROR(X27/V27,"-")</f>
        <v>127000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2</v>
      </c>
      <c r="BF27" s="111">
        <f>IF(P27=0,"",IF(BE27=0,"",(BE27/P27)))</f>
        <v>0.28571428571429</v>
      </c>
      <c r="BG27" s="110">
        <v>1</v>
      </c>
      <c r="BH27" s="112">
        <f>IFERROR(BG27/BE27,"-")</f>
        <v>0.5</v>
      </c>
      <c r="BI27" s="113">
        <v>3000</v>
      </c>
      <c r="BJ27" s="114">
        <f>IFERROR(BI27/BE27,"-")</f>
        <v>1500</v>
      </c>
      <c r="BK27" s="115">
        <v>1</v>
      </c>
      <c r="BL27" s="115"/>
      <c r="BM27" s="115"/>
      <c r="BN27" s="117"/>
      <c r="BO27" s="118">
        <f>IF(P27=0,"",IF(BN27=0,"",(BN27/P27)))</f>
        <v>0</v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>
        <v>3</v>
      </c>
      <c r="BX27" s="125">
        <f>IF(P27=0,"",IF(BW27=0,"",(BW27/P27)))</f>
        <v>0.42857142857143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>
        <v>2</v>
      </c>
      <c r="CG27" s="132">
        <f>IF(P27=0,"",IF(CF27=0,"",(CF27/P27)))</f>
        <v>0.28571428571429</v>
      </c>
      <c r="CH27" s="133">
        <v>2</v>
      </c>
      <c r="CI27" s="134">
        <f>IFERROR(CH27/CF27,"-")</f>
        <v>1</v>
      </c>
      <c r="CJ27" s="135">
        <v>378000</v>
      </c>
      <c r="CK27" s="136">
        <f>IFERROR(CJ27/CF27,"-")</f>
        <v>189000</v>
      </c>
      <c r="CL27" s="137"/>
      <c r="CM27" s="137"/>
      <c r="CN27" s="137">
        <v>2</v>
      </c>
      <c r="CO27" s="138">
        <v>3</v>
      </c>
      <c r="CP27" s="139">
        <v>381000</v>
      </c>
      <c r="CQ27" s="139">
        <v>190000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0</v>
      </c>
      <c r="B28" s="347" t="s">
        <v>110</v>
      </c>
      <c r="C28" s="347"/>
      <c r="D28" s="347" t="s">
        <v>103</v>
      </c>
      <c r="E28" s="347" t="s">
        <v>104</v>
      </c>
      <c r="F28" s="347" t="s">
        <v>67</v>
      </c>
      <c r="G28" s="88" t="s">
        <v>111</v>
      </c>
      <c r="H28" s="88" t="s">
        <v>112</v>
      </c>
      <c r="I28" s="88"/>
      <c r="J28" s="330">
        <v>280000</v>
      </c>
      <c r="K28" s="79">
        <v>0</v>
      </c>
      <c r="L28" s="79">
        <v>0</v>
      </c>
      <c r="M28" s="79">
        <v>0</v>
      </c>
      <c r="N28" s="89">
        <v>2</v>
      </c>
      <c r="O28" s="90">
        <v>0</v>
      </c>
      <c r="P28" s="91">
        <f>N28+O28</f>
        <v>2</v>
      </c>
      <c r="Q28" s="80" t="str">
        <f>IFERROR(P28/M28,"-")</f>
        <v>-</v>
      </c>
      <c r="R28" s="79">
        <v>0</v>
      </c>
      <c r="S28" s="79">
        <v>0</v>
      </c>
      <c r="T28" s="80">
        <f>IFERROR(R28/(P28),"-")</f>
        <v>0</v>
      </c>
      <c r="U28" s="336">
        <f>IFERROR(J28/SUM(N28:O32),"-")</f>
        <v>15555.555555556</v>
      </c>
      <c r="V28" s="82">
        <v>0</v>
      </c>
      <c r="W28" s="80">
        <f>IF(P28=0,"-",V28/P28)</f>
        <v>0</v>
      </c>
      <c r="X28" s="335">
        <v>0</v>
      </c>
      <c r="Y28" s="336">
        <f>IFERROR(X28/P28,"-")</f>
        <v>0</v>
      </c>
      <c r="Z28" s="336" t="str">
        <f>IFERROR(X28/V28,"-")</f>
        <v>-</v>
      </c>
      <c r="AA28" s="330">
        <f>SUM(X28:X32)-SUM(J28:J32)</f>
        <v>-280000</v>
      </c>
      <c r="AB28" s="83">
        <f>SUM(X28:X32)/SUM(J28:J32)</f>
        <v>0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/>
      <c r="BO28" s="118">
        <f>IF(P28=0,"",IF(BN28=0,"",(BN28/P28)))</f>
        <v>0</v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>
        <v>1</v>
      </c>
      <c r="BX28" s="125">
        <f>IF(P28=0,"",IF(BW28=0,"",(BW28/P28)))</f>
        <v>0.5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>
        <v>1</v>
      </c>
      <c r="CG28" s="132">
        <f>IF(P28=0,"",IF(CF28=0,"",(CF28/P28)))</f>
        <v>0.5</v>
      </c>
      <c r="CH28" s="133"/>
      <c r="CI28" s="134">
        <f>IFERROR(CH28/CF28,"-")</f>
        <v>0</v>
      </c>
      <c r="CJ28" s="135"/>
      <c r="CK28" s="136">
        <f>IFERROR(CJ28/CF28,"-")</f>
        <v>0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113</v>
      </c>
      <c r="C29" s="347"/>
      <c r="D29" s="347" t="s">
        <v>65</v>
      </c>
      <c r="E29" s="347" t="s">
        <v>66</v>
      </c>
      <c r="F29" s="347" t="s">
        <v>67</v>
      </c>
      <c r="G29" s="88"/>
      <c r="H29" s="88" t="s">
        <v>112</v>
      </c>
      <c r="I29" s="88"/>
      <c r="J29" s="330"/>
      <c r="K29" s="79">
        <v>0</v>
      </c>
      <c r="L29" s="79">
        <v>0</v>
      </c>
      <c r="M29" s="79">
        <v>0</v>
      </c>
      <c r="N29" s="89">
        <v>7</v>
      </c>
      <c r="O29" s="90">
        <v>0</v>
      </c>
      <c r="P29" s="91">
        <f>N29+O29</f>
        <v>7</v>
      </c>
      <c r="Q29" s="80" t="str">
        <f>IFERROR(P29/M29,"-")</f>
        <v>-</v>
      </c>
      <c r="R29" s="79">
        <v>0</v>
      </c>
      <c r="S29" s="79">
        <v>2</v>
      </c>
      <c r="T29" s="80">
        <f>IFERROR(R29/(P29),"-")</f>
        <v>0</v>
      </c>
      <c r="U29" s="336"/>
      <c r="V29" s="82">
        <v>0</v>
      </c>
      <c r="W29" s="80">
        <f>IF(P29=0,"-",V29/P29)</f>
        <v>0</v>
      </c>
      <c r="X29" s="335">
        <v>0</v>
      </c>
      <c r="Y29" s="336">
        <f>IFERROR(X29/P29,"-")</f>
        <v>0</v>
      </c>
      <c r="Z29" s="336" t="str">
        <f>IFERROR(X29/V29,"-")</f>
        <v>-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>
        <v>1</v>
      </c>
      <c r="AW29" s="105">
        <f>IF(P29=0,"",IF(AV29=0,"",(AV29/P29)))</f>
        <v>0.14285714285714</v>
      </c>
      <c r="AX29" s="104"/>
      <c r="AY29" s="106">
        <f>IFERROR(AX29/AV29,"-")</f>
        <v>0</v>
      </c>
      <c r="AZ29" s="107"/>
      <c r="BA29" s="108">
        <f>IFERROR(AZ29/AV29,"-")</f>
        <v>0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4</v>
      </c>
      <c r="BO29" s="118">
        <f>IF(P29=0,"",IF(BN29=0,"",(BN29/P29)))</f>
        <v>0.57142857142857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>
        <v>2</v>
      </c>
      <c r="BX29" s="125">
        <f>IF(P29=0,"",IF(BW29=0,"",(BW29/P29)))</f>
        <v>0.28571428571429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114</v>
      </c>
      <c r="C30" s="347"/>
      <c r="D30" s="347" t="s">
        <v>99</v>
      </c>
      <c r="E30" s="347" t="s">
        <v>100</v>
      </c>
      <c r="F30" s="347" t="s">
        <v>67</v>
      </c>
      <c r="G30" s="88"/>
      <c r="H30" s="88" t="s">
        <v>112</v>
      </c>
      <c r="I30" s="88"/>
      <c r="J30" s="330"/>
      <c r="K30" s="79">
        <v>0</v>
      </c>
      <c r="L30" s="79">
        <v>0</v>
      </c>
      <c r="M30" s="79">
        <v>0</v>
      </c>
      <c r="N30" s="89">
        <v>3</v>
      </c>
      <c r="O30" s="90">
        <v>0</v>
      </c>
      <c r="P30" s="91">
        <f>N30+O30</f>
        <v>3</v>
      </c>
      <c r="Q30" s="80" t="str">
        <f>IFERROR(P30/M30,"-")</f>
        <v>-</v>
      </c>
      <c r="R30" s="79">
        <v>0</v>
      </c>
      <c r="S30" s="79">
        <v>0</v>
      </c>
      <c r="T30" s="80">
        <f>IFERROR(R30/(P30),"-")</f>
        <v>0</v>
      </c>
      <c r="U30" s="336"/>
      <c r="V30" s="82">
        <v>0</v>
      </c>
      <c r="W30" s="80">
        <f>IF(P30=0,"-",V30/P30)</f>
        <v>0</v>
      </c>
      <c r="X30" s="335">
        <v>0</v>
      </c>
      <c r="Y30" s="336">
        <f>IFERROR(X30/P30,"-")</f>
        <v>0</v>
      </c>
      <c r="Z30" s="336" t="str">
        <f>IFERROR(X30/V30,"-")</f>
        <v>-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>
        <v>1</v>
      </c>
      <c r="AN30" s="99">
        <f>IF(P30=0,"",IF(AM30=0,"",(AM30/P30)))</f>
        <v>0.33333333333333</v>
      </c>
      <c r="AO30" s="98"/>
      <c r="AP30" s="100">
        <f>IFERROR(AO30/AM30,"-")</f>
        <v>0</v>
      </c>
      <c r="AQ30" s="101"/>
      <c r="AR30" s="102">
        <f>IFERROR(AQ30/AM30,"-")</f>
        <v>0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/>
      <c r="BO30" s="118">
        <f>IF(P30=0,"",IF(BN30=0,"",(BN30/P30)))</f>
        <v>0</v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>
        <v>2</v>
      </c>
      <c r="BX30" s="125">
        <f>IF(P30=0,"",IF(BW30=0,"",(BW30/P30)))</f>
        <v>0.66666666666667</v>
      </c>
      <c r="BY30" s="126"/>
      <c r="BZ30" s="127">
        <f>IFERROR(BY30/BW30,"-")</f>
        <v>0</v>
      </c>
      <c r="CA30" s="128"/>
      <c r="CB30" s="129">
        <f>IFERROR(CA30/BW30,"-")</f>
        <v>0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115</v>
      </c>
      <c r="C31" s="347"/>
      <c r="D31" s="347" t="s">
        <v>116</v>
      </c>
      <c r="E31" s="347" t="s">
        <v>117</v>
      </c>
      <c r="F31" s="347" t="s">
        <v>67</v>
      </c>
      <c r="G31" s="88"/>
      <c r="H31" s="88" t="s">
        <v>112</v>
      </c>
      <c r="I31" s="88"/>
      <c r="J31" s="330"/>
      <c r="K31" s="79">
        <v>0</v>
      </c>
      <c r="L31" s="79">
        <v>0</v>
      </c>
      <c r="M31" s="79">
        <v>0</v>
      </c>
      <c r="N31" s="89">
        <v>2</v>
      </c>
      <c r="O31" s="90">
        <v>0</v>
      </c>
      <c r="P31" s="91">
        <f>N31+O31</f>
        <v>2</v>
      </c>
      <c r="Q31" s="80" t="str">
        <f>IFERROR(P31/M31,"-")</f>
        <v>-</v>
      </c>
      <c r="R31" s="79">
        <v>1</v>
      </c>
      <c r="S31" s="79">
        <v>1</v>
      </c>
      <c r="T31" s="80">
        <f>IFERROR(R31/(P31),"-")</f>
        <v>0.5</v>
      </c>
      <c r="U31" s="336"/>
      <c r="V31" s="82">
        <v>0</v>
      </c>
      <c r="W31" s="80">
        <f>IF(P31=0,"-",V31/P31)</f>
        <v>0</v>
      </c>
      <c r="X31" s="335">
        <v>0</v>
      </c>
      <c r="Y31" s="336">
        <f>IFERROR(X31/P31,"-")</f>
        <v>0</v>
      </c>
      <c r="Z31" s="336" t="str">
        <f>IFERROR(X31/V31,"-")</f>
        <v>-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1</v>
      </c>
      <c r="BF31" s="111">
        <f>IF(P31=0,"",IF(BE31=0,"",(BE31/P31)))</f>
        <v>0.5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1</v>
      </c>
      <c r="BO31" s="118">
        <f>IF(P31=0,"",IF(BN31=0,"",(BN31/P31)))</f>
        <v>0.5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/>
      <c r="BX31" s="125">
        <f>IF(P31=0,"",IF(BW31=0,"",(BW31/P31)))</f>
        <v>0</v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118</v>
      </c>
      <c r="C32" s="347"/>
      <c r="D32" s="347" t="s">
        <v>109</v>
      </c>
      <c r="E32" s="347" t="s">
        <v>109</v>
      </c>
      <c r="F32" s="347" t="s">
        <v>72</v>
      </c>
      <c r="G32" s="88"/>
      <c r="H32" s="88"/>
      <c r="I32" s="88"/>
      <c r="J32" s="330"/>
      <c r="K32" s="79">
        <v>25</v>
      </c>
      <c r="L32" s="79">
        <v>16</v>
      </c>
      <c r="M32" s="79">
        <v>6</v>
      </c>
      <c r="N32" s="89">
        <v>4</v>
      </c>
      <c r="O32" s="90">
        <v>0</v>
      </c>
      <c r="P32" s="91">
        <f>N32+O32</f>
        <v>4</v>
      </c>
      <c r="Q32" s="80">
        <f>IFERROR(P32/M32,"-")</f>
        <v>0.66666666666667</v>
      </c>
      <c r="R32" s="79">
        <v>0</v>
      </c>
      <c r="S32" s="79">
        <v>0</v>
      </c>
      <c r="T32" s="80">
        <f>IFERROR(R32/(P32),"-")</f>
        <v>0</v>
      </c>
      <c r="U32" s="336"/>
      <c r="V32" s="82">
        <v>0</v>
      </c>
      <c r="W32" s="80">
        <f>IF(P32=0,"-",V32/P32)</f>
        <v>0</v>
      </c>
      <c r="X32" s="335">
        <v>0</v>
      </c>
      <c r="Y32" s="336">
        <f>IFERROR(X32/P32,"-")</f>
        <v>0</v>
      </c>
      <c r="Z32" s="336" t="str">
        <f>IFERROR(X32/V32,"-")</f>
        <v>-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>
        <v>1</v>
      </c>
      <c r="BO32" s="118">
        <f>IF(P32=0,"",IF(BN32=0,"",(BN32/P32)))</f>
        <v>0.25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>
        <v>1</v>
      </c>
      <c r="BX32" s="125">
        <f>IF(P32=0,"",IF(BW32=0,"",(BW32/P32)))</f>
        <v>0.25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>
        <v>2</v>
      </c>
      <c r="CG32" s="132">
        <f>IF(P32=0,"",IF(CF32=0,"",(CF32/P32)))</f>
        <v>0.5</v>
      </c>
      <c r="CH32" s="133"/>
      <c r="CI32" s="134">
        <f>IFERROR(CH32/CF32,"-")</f>
        <v>0</v>
      </c>
      <c r="CJ32" s="135"/>
      <c r="CK32" s="136">
        <f>IFERROR(CJ32/CF32,"-")</f>
        <v>0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0.38</v>
      </c>
      <c r="B33" s="347" t="s">
        <v>119</v>
      </c>
      <c r="C33" s="347"/>
      <c r="D33" s="347" t="s">
        <v>120</v>
      </c>
      <c r="E33" s="347" t="s">
        <v>121</v>
      </c>
      <c r="F33" s="347" t="s">
        <v>67</v>
      </c>
      <c r="G33" s="88" t="s">
        <v>122</v>
      </c>
      <c r="H33" s="88" t="s">
        <v>123</v>
      </c>
      <c r="I33" s="88" t="s">
        <v>124</v>
      </c>
      <c r="J33" s="330">
        <v>500000</v>
      </c>
      <c r="K33" s="79">
        <v>0</v>
      </c>
      <c r="L33" s="79">
        <v>0</v>
      </c>
      <c r="M33" s="79">
        <v>0</v>
      </c>
      <c r="N33" s="89">
        <v>2</v>
      </c>
      <c r="O33" s="90">
        <v>0</v>
      </c>
      <c r="P33" s="91">
        <f>N33+O33</f>
        <v>2</v>
      </c>
      <c r="Q33" s="80" t="str">
        <f>IFERROR(P33/M33,"-")</f>
        <v>-</v>
      </c>
      <c r="R33" s="79">
        <v>1</v>
      </c>
      <c r="S33" s="79">
        <v>1</v>
      </c>
      <c r="T33" s="80">
        <f>IFERROR(R33/(P33),"-")</f>
        <v>0.5</v>
      </c>
      <c r="U33" s="336">
        <f>IFERROR(J33/SUM(N33:O37),"-")</f>
        <v>29411.764705882</v>
      </c>
      <c r="V33" s="82">
        <v>0</v>
      </c>
      <c r="W33" s="80">
        <f>IF(P33=0,"-",V33/P33)</f>
        <v>0</v>
      </c>
      <c r="X33" s="335">
        <v>0</v>
      </c>
      <c r="Y33" s="336">
        <f>IFERROR(X33/P33,"-")</f>
        <v>0</v>
      </c>
      <c r="Z33" s="336" t="str">
        <f>IFERROR(X33/V33,"-")</f>
        <v>-</v>
      </c>
      <c r="AA33" s="330">
        <f>SUM(X33:X37)-SUM(J33:J37)</f>
        <v>-310000</v>
      </c>
      <c r="AB33" s="83">
        <f>SUM(X33:X37)/SUM(J33:J37)</f>
        <v>0.38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1</v>
      </c>
      <c r="BF33" s="111">
        <f>IF(P33=0,"",IF(BE33=0,"",(BE33/P33)))</f>
        <v>0.5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1</v>
      </c>
      <c r="BO33" s="118">
        <f>IF(P33=0,"",IF(BN33=0,"",(BN33/P33)))</f>
        <v>0.5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125</v>
      </c>
      <c r="C34" s="347"/>
      <c r="D34" s="347" t="s">
        <v>126</v>
      </c>
      <c r="E34" s="347" t="s">
        <v>127</v>
      </c>
      <c r="F34" s="347" t="s">
        <v>67</v>
      </c>
      <c r="G34" s="88"/>
      <c r="H34" s="88" t="s">
        <v>123</v>
      </c>
      <c r="I34" s="88"/>
      <c r="J34" s="330"/>
      <c r="K34" s="79">
        <v>0</v>
      </c>
      <c r="L34" s="79">
        <v>0</v>
      </c>
      <c r="M34" s="79">
        <v>0</v>
      </c>
      <c r="N34" s="89">
        <v>1</v>
      </c>
      <c r="O34" s="90">
        <v>0</v>
      </c>
      <c r="P34" s="91">
        <f>N34+O34</f>
        <v>1</v>
      </c>
      <c r="Q34" s="80" t="str">
        <f>IFERROR(P34/M34,"-")</f>
        <v>-</v>
      </c>
      <c r="R34" s="79">
        <v>1</v>
      </c>
      <c r="S34" s="79">
        <v>0</v>
      </c>
      <c r="T34" s="80">
        <f>IFERROR(R34/(P34),"-")</f>
        <v>1</v>
      </c>
      <c r="U34" s="336"/>
      <c r="V34" s="82">
        <v>1</v>
      </c>
      <c r="W34" s="80">
        <f>IF(P34=0,"-",V34/P34)</f>
        <v>1</v>
      </c>
      <c r="X34" s="335">
        <v>5000</v>
      </c>
      <c r="Y34" s="336">
        <f>IFERROR(X34/P34,"-")</f>
        <v>5000</v>
      </c>
      <c r="Z34" s="336">
        <f>IFERROR(X34/V34,"-")</f>
        <v>5000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/>
      <c r="BO34" s="118">
        <f>IF(P34=0,"",IF(BN34=0,"",(BN34/P34)))</f>
        <v>0</v>
      </c>
      <c r="BP34" s="119"/>
      <c r="BQ34" s="120" t="str">
        <f>IFERROR(BP34/BN34,"-")</f>
        <v>-</v>
      </c>
      <c r="BR34" s="121"/>
      <c r="BS34" s="122" t="str">
        <f>IFERROR(BR34/BN34,"-")</f>
        <v>-</v>
      </c>
      <c r="BT34" s="123"/>
      <c r="BU34" s="123"/>
      <c r="BV34" s="123"/>
      <c r="BW34" s="124">
        <v>1</v>
      </c>
      <c r="BX34" s="125">
        <f>IF(P34=0,"",IF(BW34=0,"",(BW34/P34)))</f>
        <v>1</v>
      </c>
      <c r="BY34" s="126">
        <v>1</v>
      </c>
      <c r="BZ34" s="127">
        <f>IFERROR(BY34/BW34,"-")</f>
        <v>1</v>
      </c>
      <c r="CA34" s="128">
        <v>5000</v>
      </c>
      <c r="CB34" s="129">
        <f>IFERROR(CA34/BW34,"-")</f>
        <v>5000</v>
      </c>
      <c r="CC34" s="130">
        <v>1</v>
      </c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1</v>
      </c>
      <c r="CP34" s="139">
        <v>5000</v>
      </c>
      <c r="CQ34" s="139">
        <v>5000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128</v>
      </c>
      <c r="C35" s="347"/>
      <c r="D35" s="347" t="s">
        <v>129</v>
      </c>
      <c r="E35" s="347" t="s">
        <v>130</v>
      </c>
      <c r="F35" s="347" t="s">
        <v>67</v>
      </c>
      <c r="G35" s="88"/>
      <c r="H35" s="88" t="s">
        <v>123</v>
      </c>
      <c r="I35" s="88"/>
      <c r="J35" s="330"/>
      <c r="K35" s="79">
        <v>0</v>
      </c>
      <c r="L35" s="79">
        <v>0</v>
      </c>
      <c r="M35" s="79">
        <v>0</v>
      </c>
      <c r="N35" s="89">
        <v>8</v>
      </c>
      <c r="O35" s="90">
        <v>0</v>
      </c>
      <c r="P35" s="91">
        <f>N35+O35</f>
        <v>8</v>
      </c>
      <c r="Q35" s="80" t="str">
        <f>IFERROR(P35/M35,"-")</f>
        <v>-</v>
      </c>
      <c r="R35" s="79">
        <v>1</v>
      </c>
      <c r="S35" s="79">
        <v>0</v>
      </c>
      <c r="T35" s="80">
        <f>IFERROR(R35/(P35),"-")</f>
        <v>0.125</v>
      </c>
      <c r="U35" s="336"/>
      <c r="V35" s="82">
        <v>2</v>
      </c>
      <c r="W35" s="80">
        <f>IF(P35=0,"-",V35/P35)</f>
        <v>0.25</v>
      </c>
      <c r="X35" s="335">
        <v>156000</v>
      </c>
      <c r="Y35" s="336">
        <f>IFERROR(X35/P35,"-")</f>
        <v>19500</v>
      </c>
      <c r="Z35" s="336">
        <f>IFERROR(X35/V35,"-")</f>
        <v>78000</v>
      </c>
      <c r="AA35" s="33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>
        <v>4</v>
      </c>
      <c r="BO35" s="118">
        <f>IF(P35=0,"",IF(BN35=0,"",(BN35/P35)))</f>
        <v>0.5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>
        <v>3</v>
      </c>
      <c r="BX35" s="125">
        <f>IF(P35=0,"",IF(BW35=0,"",(BW35/P35)))</f>
        <v>0.375</v>
      </c>
      <c r="BY35" s="126">
        <v>1</v>
      </c>
      <c r="BZ35" s="127">
        <f>IFERROR(BY35/BW35,"-")</f>
        <v>0.33333333333333</v>
      </c>
      <c r="CA35" s="128">
        <v>20000</v>
      </c>
      <c r="CB35" s="129">
        <f>IFERROR(CA35/BW35,"-")</f>
        <v>6666.6666666667</v>
      </c>
      <c r="CC35" s="130"/>
      <c r="CD35" s="130"/>
      <c r="CE35" s="130">
        <v>1</v>
      </c>
      <c r="CF35" s="131">
        <v>1</v>
      </c>
      <c r="CG35" s="132">
        <f>IF(P35=0,"",IF(CF35=0,"",(CF35/P35)))</f>
        <v>0.125</v>
      </c>
      <c r="CH35" s="133">
        <v>1</v>
      </c>
      <c r="CI35" s="134">
        <f>IFERROR(CH35/CF35,"-")</f>
        <v>1</v>
      </c>
      <c r="CJ35" s="135">
        <v>136000</v>
      </c>
      <c r="CK35" s="136">
        <f>IFERROR(CJ35/CF35,"-")</f>
        <v>136000</v>
      </c>
      <c r="CL35" s="137"/>
      <c r="CM35" s="137"/>
      <c r="CN35" s="137">
        <v>1</v>
      </c>
      <c r="CO35" s="138">
        <v>2</v>
      </c>
      <c r="CP35" s="139">
        <v>156000</v>
      </c>
      <c r="CQ35" s="139">
        <v>136000</v>
      </c>
      <c r="CR35" s="139"/>
      <c r="CS35" s="140" t="str">
        <f>IF(AND(CQ35=0,CR35=0),"",IF(AND(CQ35&lt;=100000,CR35&lt;=100000),"",IF(CQ35/CP35&gt;0.7,"男高",IF(CR35/CP35&gt;0.7,"女高",""))))</f>
        <v>男高</v>
      </c>
    </row>
    <row r="36" spans="1:98">
      <c r="A36" s="78"/>
      <c r="B36" s="347" t="s">
        <v>131</v>
      </c>
      <c r="C36" s="347"/>
      <c r="D36" s="347" t="s">
        <v>65</v>
      </c>
      <c r="E36" s="347" t="s">
        <v>66</v>
      </c>
      <c r="F36" s="347" t="s">
        <v>67</v>
      </c>
      <c r="G36" s="88"/>
      <c r="H36" s="88" t="s">
        <v>123</v>
      </c>
      <c r="I36" s="88"/>
      <c r="J36" s="330"/>
      <c r="K36" s="79">
        <v>0</v>
      </c>
      <c r="L36" s="79">
        <v>0</v>
      </c>
      <c r="M36" s="79">
        <v>0</v>
      </c>
      <c r="N36" s="89">
        <v>4</v>
      </c>
      <c r="O36" s="90">
        <v>0</v>
      </c>
      <c r="P36" s="91">
        <f>N36+O36</f>
        <v>4</v>
      </c>
      <c r="Q36" s="80" t="str">
        <f>IFERROR(P36/M36,"-")</f>
        <v>-</v>
      </c>
      <c r="R36" s="79">
        <v>0</v>
      </c>
      <c r="S36" s="79">
        <v>1</v>
      </c>
      <c r="T36" s="80">
        <f>IFERROR(R36/(P36),"-")</f>
        <v>0</v>
      </c>
      <c r="U36" s="336"/>
      <c r="V36" s="82">
        <v>0</v>
      </c>
      <c r="W36" s="80">
        <f>IF(P36=0,"-",V36/P36)</f>
        <v>0</v>
      </c>
      <c r="X36" s="335">
        <v>0</v>
      </c>
      <c r="Y36" s="336">
        <f>IFERROR(X36/P36,"-")</f>
        <v>0</v>
      </c>
      <c r="Z36" s="336" t="str">
        <f>IFERROR(X36/V36,"-")</f>
        <v>-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>
        <v>3</v>
      </c>
      <c r="BO36" s="118">
        <f>IF(P36=0,"",IF(BN36=0,"",(BN36/P36)))</f>
        <v>0.75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>
        <v>1</v>
      </c>
      <c r="BX36" s="125">
        <f>IF(P36=0,"",IF(BW36=0,"",(BW36/P36)))</f>
        <v>0.25</v>
      </c>
      <c r="BY36" s="126"/>
      <c r="BZ36" s="127">
        <f>IFERROR(BY36/BW36,"-")</f>
        <v>0</v>
      </c>
      <c r="CA36" s="128"/>
      <c r="CB36" s="129">
        <f>IFERROR(CA36/BW36,"-")</f>
        <v>0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132</v>
      </c>
      <c r="C37" s="347"/>
      <c r="D37" s="347" t="s">
        <v>109</v>
      </c>
      <c r="E37" s="347" t="s">
        <v>109</v>
      </c>
      <c r="F37" s="347" t="s">
        <v>72</v>
      </c>
      <c r="G37" s="88"/>
      <c r="H37" s="88"/>
      <c r="I37" s="88"/>
      <c r="J37" s="330"/>
      <c r="K37" s="79">
        <v>20</v>
      </c>
      <c r="L37" s="79">
        <v>11</v>
      </c>
      <c r="M37" s="79">
        <v>3</v>
      </c>
      <c r="N37" s="89">
        <v>2</v>
      </c>
      <c r="O37" s="90">
        <v>0</v>
      </c>
      <c r="P37" s="91">
        <f>N37+O37</f>
        <v>2</v>
      </c>
      <c r="Q37" s="80">
        <f>IFERROR(P37/M37,"-")</f>
        <v>0.66666666666667</v>
      </c>
      <c r="R37" s="79">
        <v>0</v>
      </c>
      <c r="S37" s="79">
        <v>1</v>
      </c>
      <c r="T37" s="80">
        <f>IFERROR(R37/(P37),"-")</f>
        <v>0</v>
      </c>
      <c r="U37" s="336"/>
      <c r="V37" s="82">
        <v>1</v>
      </c>
      <c r="W37" s="80">
        <f>IF(P37=0,"-",V37/P37)</f>
        <v>0.5</v>
      </c>
      <c r="X37" s="335">
        <v>29000</v>
      </c>
      <c r="Y37" s="336">
        <f>IFERROR(X37/P37,"-")</f>
        <v>14500</v>
      </c>
      <c r="Z37" s="336">
        <f>IFERROR(X37/V37,"-")</f>
        <v>29000</v>
      </c>
      <c r="AA37" s="33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1</v>
      </c>
      <c r="BO37" s="118">
        <f>IF(P37=0,"",IF(BN37=0,"",(BN37/P37)))</f>
        <v>0.5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>
        <v>1</v>
      </c>
      <c r="BX37" s="125">
        <f>IF(P37=0,"",IF(BW37=0,"",(BW37/P37)))</f>
        <v>0.5</v>
      </c>
      <c r="BY37" s="126">
        <v>1</v>
      </c>
      <c r="BZ37" s="127">
        <f>IFERROR(BY37/BW37,"-")</f>
        <v>1</v>
      </c>
      <c r="CA37" s="128">
        <v>29000</v>
      </c>
      <c r="CB37" s="129">
        <f>IFERROR(CA37/BW37,"-")</f>
        <v>29000</v>
      </c>
      <c r="CC37" s="130"/>
      <c r="CD37" s="130"/>
      <c r="CE37" s="130">
        <v>1</v>
      </c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1</v>
      </c>
      <c r="CP37" s="139">
        <v>29000</v>
      </c>
      <c r="CQ37" s="139">
        <v>29000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0.025</v>
      </c>
      <c r="B38" s="347" t="s">
        <v>133</v>
      </c>
      <c r="C38" s="347"/>
      <c r="D38" s="347" t="s">
        <v>120</v>
      </c>
      <c r="E38" s="347" t="s">
        <v>121</v>
      </c>
      <c r="F38" s="347" t="s">
        <v>67</v>
      </c>
      <c r="G38" s="88" t="s">
        <v>134</v>
      </c>
      <c r="H38" s="88" t="s">
        <v>135</v>
      </c>
      <c r="I38" s="88" t="s">
        <v>136</v>
      </c>
      <c r="J38" s="330">
        <v>400000</v>
      </c>
      <c r="K38" s="79">
        <v>0</v>
      </c>
      <c r="L38" s="79">
        <v>0</v>
      </c>
      <c r="M38" s="79">
        <v>0</v>
      </c>
      <c r="N38" s="89">
        <v>2</v>
      </c>
      <c r="O38" s="90">
        <v>0</v>
      </c>
      <c r="P38" s="91">
        <f>N38+O38</f>
        <v>2</v>
      </c>
      <c r="Q38" s="80" t="str">
        <f>IFERROR(P38/M38,"-")</f>
        <v>-</v>
      </c>
      <c r="R38" s="79">
        <v>0</v>
      </c>
      <c r="S38" s="79">
        <v>0</v>
      </c>
      <c r="T38" s="80">
        <f>IFERROR(R38/(P38),"-")</f>
        <v>0</v>
      </c>
      <c r="U38" s="336">
        <f>IFERROR(J38/SUM(N38:O42),"-")</f>
        <v>16000</v>
      </c>
      <c r="V38" s="82">
        <v>0</v>
      </c>
      <c r="W38" s="80">
        <f>IF(P38=0,"-",V38/P38)</f>
        <v>0</v>
      </c>
      <c r="X38" s="335">
        <v>0</v>
      </c>
      <c r="Y38" s="336">
        <f>IFERROR(X38/P38,"-")</f>
        <v>0</v>
      </c>
      <c r="Z38" s="336" t="str">
        <f>IFERROR(X38/V38,"-")</f>
        <v>-</v>
      </c>
      <c r="AA38" s="330">
        <f>SUM(X38:X42)-SUM(J38:J42)</f>
        <v>-390000</v>
      </c>
      <c r="AB38" s="83">
        <f>SUM(X38:X42)/SUM(J38:J42)</f>
        <v>0.025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>
        <v>1</v>
      </c>
      <c r="BO38" s="118">
        <f>IF(P38=0,"",IF(BN38=0,"",(BN38/P38)))</f>
        <v>0.5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>
        <v>1</v>
      </c>
      <c r="BX38" s="125">
        <f>IF(P38=0,"",IF(BW38=0,"",(BW38/P38)))</f>
        <v>0.5</v>
      </c>
      <c r="BY38" s="126"/>
      <c r="BZ38" s="127">
        <f>IFERROR(BY38/BW38,"-")</f>
        <v>0</v>
      </c>
      <c r="CA38" s="128"/>
      <c r="CB38" s="129">
        <f>IFERROR(CA38/BW38,"-")</f>
        <v>0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137</v>
      </c>
      <c r="C39" s="347"/>
      <c r="D39" s="347" t="s">
        <v>138</v>
      </c>
      <c r="E39" s="347" t="s">
        <v>139</v>
      </c>
      <c r="F39" s="347" t="s">
        <v>67</v>
      </c>
      <c r="G39" s="88"/>
      <c r="H39" s="88" t="s">
        <v>135</v>
      </c>
      <c r="I39" s="88"/>
      <c r="J39" s="330"/>
      <c r="K39" s="79">
        <v>0</v>
      </c>
      <c r="L39" s="79">
        <v>0</v>
      </c>
      <c r="M39" s="79">
        <v>0</v>
      </c>
      <c r="N39" s="89">
        <v>8</v>
      </c>
      <c r="O39" s="90">
        <v>0</v>
      </c>
      <c r="P39" s="91">
        <f>N39+O39</f>
        <v>8</v>
      </c>
      <c r="Q39" s="80" t="str">
        <f>IFERROR(P39/M39,"-")</f>
        <v>-</v>
      </c>
      <c r="R39" s="79">
        <v>0</v>
      </c>
      <c r="S39" s="79">
        <v>0</v>
      </c>
      <c r="T39" s="80">
        <f>IFERROR(R39/(P39),"-")</f>
        <v>0</v>
      </c>
      <c r="U39" s="336"/>
      <c r="V39" s="82">
        <v>1</v>
      </c>
      <c r="W39" s="80">
        <f>IF(P39=0,"-",V39/P39)</f>
        <v>0.125</v>
      </c>
      <c r="X39" s="335">
        <v>10000</v>
      </c>
      <c r="Y39" s="336">
        <f>IFERROR(X39/P39,"-")</f>
        <v>1250</v>
      </c>
      <c r="Z39" s="336">
        <f>IFERROR(X39/V39,"-")</f>
        <v>10000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2</v>
      </c>
      <c r="BF39" s="111">
        <f>IF(P39=0,"",IF(BE39=0,"",(BE39/P39)))</f>
        <v>0.25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>
        <v>3</v>
      </c>
      <c r="BO39" s="118">
        <f>IF(P39=0,"",IF(BN39=0,"",(BN39/P39)))</f>
        <v>0.375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>
        <v>3</v>
      </c>
      <c r="BX39" s="125">
        <f>IF(P39=0,"",IF(BW39=0,"",(BW39/P39)))</f>
        <v>0.375</v>
      </c>
      <c r="BY39" s="126">
        <v>1</v>
      </c>
      <c r="BZ39" s="127">
        <f>IFERROR(BY39/BW39,"-")</f>
        <v>0.33333333333333</v>
      </c>
      <c r="CA39" s="128">
        <v>10000</v>
      </c>
      <c r="CB39" s="129">
        <f>IFERROR(CA39/BW39,"-")</f>
        <v>3333.3333333333</v>
      </c>
      <c r="CC39" s="130">
        <v>1</v>
      </c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1</v>
      </c>
      <c r="CP39" s="139">
        <v>10000</v>
      </c>
      <c r="CQ39" s="139">
        <v>10000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140</v>
      </c>
      <c r="C40" s="347"/>
      <c r="D40" s="347" t="s">
        <v>129</v>
      </c>
      <c r="E40" s="347" t="s">
        <v>130</v>
      </c>
      <c r="F40" s="347" t="s">
        <v>67</v>
      </c>
      <c r="G40" s="88"/>
      <c r="H40" s="88" t="s">
        <v>135</v>
      </c>
      <c r="I40" s="88"/>
      <c r="J40" s="330"/>
      <c r="K40" s="79">
        <v>0</v>
      </c>
      <c r="L40" s="79">
        <v>0</v>
      </c>
      <c r="M40" s="79">
        <v>0</v>
      </c>
      <c r="N40" s="89">
        <v>12</v>
      </c>
      <c r="O40" s="90">
        <v>0</v>
      </c>
      <c r="P40" s="91">
        <f>N40+O40</f>
        <v>12</v>
      </c>
      <c r="Q40" s="80" t="str">
        <f>IFERROR(P40/M40,"-")</f>
        <v>-</v>
      </c>
      <c r="R40" s="79">
        <v>0</v>
      </c>
      <c r="S40" s="79">
        <v>1</v>
      </c>
      <c r="T40" s="80">
        <f>IFERROR(R40/(P40),"-")</f>
        <v>0</v>
      </c>
      <c r="U40" s="336"/>
      <c r="V40" s="82">
        <v>0</v>
      </c>
      <c r="W40" s="80">
        <f>IF(P40=0,"-",V40/P40)</f>
        <v>0</v>
      </c>
      <c r="X40" s="335">
        <v>0</v>
      </c>
      <c r="Y40" s="336">
        <f>IFERROR(X40/P40,"-")</f>
        <v>0</v>
      </c>
      <c r="Z40" s="336" t="str">
        <f>IFERROR(X40/V40,"-")</f>
        <v>-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>
        <v>1</v>
      </c>
      <c r="AN40" s="99">
        <f>IF(P40=0,"",IF(AM40=0,"",(AM40/P40)))</f>
        <v>0.083333333333333</v>
      </c>
      <c r="AO40" s="98"/>
      <c r="AP40" s="100">
        <f>IFERROR(AO40/AM40,"-")</f>
        <v>0</v>
      </c>
      <c r="AQ40" s="101"/>
      <c r="AR40" s="102">
        <f>IFERROR(AQ40/AM40,"-")</f>
        <v>0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1</v>
      </c>
      <c r="BF40" s="111">
        <f>IF(P40=0,"",IF(BE40=0,"",(BE40/P40)))</f>
        <v>0.083333333333333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7</v>
      </c>
      <c r="BO40" s="118">
        <f>IF(P40=0,"",IF(BN40=0,"",(BN40/P40)))</f>
        <v>0.58333333333333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>
        <v>1</v>
      </c>
      <c r="BX40" s="125">
        <f>IF(P40=0,"",IF(BW40=0,"",(BW40/P40)))</f>
        <v>0.083333333333333</v>
      </c>
      <c r="BY40" s="126"/>
      <c r="BZ40" s="127">
        <f>IFERROR(BY40/BW40,"-")</f>
        <v>0</v>
      </c>
      <c r="CA40" s="128"/>
      <c r="CB40" s="129">
        <f>IFERROR(CA40/BW40,"-")</f>
        <v>0</v>
      </c>
      <c r="CC40" s="130"/>
      <c r="CD40" s="130"/>
      <c r="CE40" s="130"/>
      <c r="CF40" s="131">
        <v>2</v>
      </c>
      <c r="CG40" s="132">
        <f>IF(P40=0,"",IF(CF40=0,"",(CF40/P40)))</f>
        <v>0.16666666666667</v>
      </c>
      <c r="CH40" s="133"/>
      <c r="CI40" s="134">
        <f>IFERROR(CH40/CF40,"-")</f>
        <v>0</v>
      </c>
      <c r="CJ40" s="135"/>
      <c r="CK40" s="136">
        <f>IFERROR(CJ40/CF40,"-")</f>
        <v>0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7" t="s">
        <v>141</v>
      </c>
      <c r="C41" s="347"/>
      <c r="D41" s="347" t="s">
        <v>126</v>
      </c>
      <c r="E41" s="347" t="s">
        <v>127</v>
      </c>
      <c r="F41" s="347" t="s">
        <v>67</v>
      </c>
      <c r="G41" s="88"/>
      <c r="H41" s="88" t="s">
        <v>135</v>
      </c>
      <c r="I41" s="88"/>
      <c r="J41" s="330"/>
      <c r="K41" s="79">
        <v>0</v>
      </c>
      <c r="L41" s="79">
        <v>0</v>
      </c>
      <c r="M41" s="79">
        <v>0</v>
      </c>
      <c r="N41" s="89">
        <v>3</v>
      </c>
      <c r="O41" s="90">
        <v>0</v>
      </c>
      <c r="P41" s="91">
        <f>N41+O41</f>
        <v>3</v>
      </c>
      <c r="Q41" s="80" t="str">
        <f>IFERROR(P41/M41,"-")</f>
        <v>-</v>
      </c>
      <c r="R41" s="79">
        <v>0</v>
      </c>
      <c r="S41" s="79">
        <v>1</v>
      </c>
      <c r="T41" s="80">
        <f>IFERROR(R41/(P41),"-")</f>
        <v>0</v>
      </c>
      <c r="U41" s="336"/>
      <c r="V41" s="82">
        <v>0</v>
      </c>
      <c r="W41" s="80">
        <f>IF(P41=0,"-",V41/P41)</f>
        <v>0</v>
      </c>
      <c r="X41" s="335">
        <v>0</v>
      </c>
      <c r="Y41" s="336">
        <f>IFERROR(X41/P41,"-")</f>
        <v>0</v>
      </c>
      <c r="Z41" s="336" t="str">
        <f>IFERROR(X41/V41,"-")</f>
        <v>-</v>
      </c>
      <c r="AA41" s="33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3</v>
      </c>
      <c r="BO41" s="118">
        <f>IF(P41=0,"",IF(BN41=0,"",(BN41/P41)))</f>
        <v>1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7" t="s">
        <v>142</v>
      </c>
      <c r="C42" s="347"/>
      <c r="D42" s="347" t="s">
        <v>109</v>
      </c>
      <c r="E42" s="347" t="s">
        <v>109</v>
      </c>
      <c r="F42" s="347" t="s">
        <v>72</v>
      </c>
      <c r="G42" s="88"/>
      <c r="H42" s="88"/>
      <c r="I42" s="88"/>
      <c r="J42" s="330"/>
      <c r="K42" s="79">
        <v>43</v>
      </c>
      <c r="L42" s="79">
        <v>17</v>
      </c>
      <c r="M42" s="79">
        <v>0</v>
      </c>
      <c r="N42" s="89">
        <v>0</v>
      </c>
      <c r="O42" s="90">
        <v>0</v>
      </c>
      <c r="P42" s="91">
        <f>N42+O42</f>
        <v>0</v>
      </c>
      <c r="Q42" s="80" t="str">
        <f>IFERROR(P42/M42,"-")</f>
        <v>-</v>
      </c>
      <c r="R42" s="79">
        <v>0</v>
      </c>
      <c r="S42" s="79">
        <v>0</v>
      </c>
      <c r="T42" s="80" t="str">
        <f>IFERROR(R42/(P42),"-")</f>
        <v>-</v>
      </c>
      <c r="U42" s="336"/>
      <c r="V42" s="82">
        <v>0</v>
      </c>
      <c r="W42" s="80" t="str">
        <f>IF(P42=0,"-",V42/P42)</f>
        <v>-</v>
      </c>
      <c r="X42" s="335">
        <v>0</v>
      </c>
      <c r="Y42" s="336" t="str">
        <f>IFERROR(X42/P42,"-")</f>
        <v>-</v>
      </c>
      <c r="Z42" s="336" t="str">
        <f>IFERROR(X42/V42,"-")</f>
        <v>-</v>
      </c>
      <c r="AA42" s="330"/>
      <c r="AB42" s="83"/>
      <c r="AC42" s="77"/>
      <c r="AD42" s="92"/>
      <c r="AE42" s="93" t="str">
        <f>IF(P42=0,"",IF(AD42=0,"",(AD42/P42)))</f>
        <v/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 t="str">
        <f>IF(P42=0,"",IF(AM42=0,"",(AM42/P42)))</f>
        <v/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 t="str">
        <f>IF(P42=0,"",IF(AV42=0,"",(AV42/P42)))</f>
        <v/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 t="str">
        <f>IF(P42=0,"",IF(BE42=0,"",(BE42/P42)))</f>
        <v/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/>
      <c r="BO42" s="118" t="str">
        <f>IF(P42=0,"",IF(BN42=0,"",(BN42/P42)))</f>
        <v/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/>
      <c r="BX42" s="125" t="str">
        <f>IF(P42=0,"",IF(BW42=0,"",(BW42/P42)))</f>
        <v/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 t="str">
        <f>IF(P42=0,"",IF(CF42=0,"",(CF42/P42)))</f>
        <v/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>
        <f>AB43</f>
        <v>0.19025</v>
      </c>
      <c r="B43" s="347" t="s">
        <v>143</v>
      </c>
      <c r="C43" s="347"/>
      <c r="D43" s="347" t="s">
        <v>120</v>
      </c>
      <c r="E43" s="347" t="s">
        <v>121</v>
      </c>
      <c r="F43" s="347" t="s">
        <v>67</v>
      </c>
      <c r="G43" s="88" t="s">
        <v>144</v>
      </c>
      <c r="H43" s="88" t="s">
        <v>145</v>
      </c>
      <c r="I43" s="88" t="s">
        <v>146</v>
      </c>
      <c r="J43" s="330">
        <v>400000</v>
      </c>
      <c r="K43" s="79">
        <v>0</v>
      </c>
      <c r="L43" s="79">
        <v>0</v>
      </c>
      <c r="M43" s="79">
        <v>0</v>
      </c>
      <c r="N43" s="89">
        <v>5</v>
      </c>
      <c r="O43" s="90">
        <v>0</v>
      </c>
      <c r="P43" s="91">
        <f>N43+O43</f>
        <v>5</v>
      </c>
      <c r="Q43" s="80" t="str">
        <f>IFERROR(P43/M43,"-")</f>
        <v>-</v>
      </c>
      <c r="R43" s="79">
        <v>0</v>
      </c>
      <c r="S43" s="79">
        <v>1</v>
      </c>
      <c r="T43" s="80">
        <f>IFERROR(R43/(P43),"-")</f>
        <v>0</v>
      </c>
      <c r="U43" s="336">
        <f>IFERROR(J43/SUM(N43:O49),"-")</f>
        <v>11111.111111111</v>
      </c>
      <c r="V43" s="82">
        <v>0</v>
      </c>
      <c r="W43" s="80">
        <f>IF(P43=0,"-",V43/P43)</f>
        <v>0</v>
      </c>
      <c r="X43" s="335">
        <v>0</v>
      </c>
      <c r="Y43" s="336">
        <f>IFERROR(X43/P43,"-")</f>
        <v>0</v>
      </c>
      <c r="Z43" s="336" t="str">
        <f>IFERROR(X43/V43,"-")</f>
        <v>-</v>
      </c>
      <c r="AA43" s="330">
        <f>SUM(X43:X49)-SUM(J43:J49)</f>
        <v>-323900</v>
      </c>
      <c r="AB43" s="83">
        <f>SUM(X43:X49)/SUM(J43:J49)</f>
        <v>0.19025</v>
      </c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1</v>
      </c>
      <c r="BF43" s="111">
        <f>IF(P43=0,"",IF(BE43=0,"",(BE43/P43)))</f>
        <v>0.2</v>
      </c>
      <c r="BG43" s="110"/>
      <c r="BH43" s="112">
        <f>IFERROR(BG43/BE43,"-")</f>
        <v>0</v>
      </c>
      <c r="BI43" s="113"/>
      <c r="BJ43" s="114">
        <f>IFERROR(BI43/BE43,"-")</f>
        <v>0</v>
      </c>
      <c r="BK43" s="115"/>
      <c r="BL43" s="115"/>
      <c r="BM43" s="115"/>
      <c r="BN43" s="117">
        <v>3</v>
      </c>
      <c r="BO43" s="118">
        <f>IF(P43=0,"",IF(BN43=0,"",(BN43/P43)))</f>
        <v>0.6</v>
      </c>
      <c r="BP43" s="119"/>
      <c r="BQ43" s="120">
        <f>IFERROR(BP43/BN43,"-")</f>
        <v>0</v>
      </c>
      <c r="BR43" s="121"/>
      <c r="BS43" s="122">
        <f>IFERROR(BR43/BN43,"-")</f>
        <v>0</v>
      </c>
      <c r="BT43" s="123"/>
      <c r="BU43" s="123"/>
      <c r="BV43" s="123"/>
      <c r="BW43" s="124">
        <v>1</v>
      </c>
      <c r="BX43" s="125">
        <f>IF(P43=0,"",IF(BW43=0,"",(BW43/P43)))</f>
        <v>0.2</v>
      </c>
      <c r="BY43" s="126"/>
      <c r="BZ43" s="127">
        <f>IFERROR(BY43/BW43,"-")</f>
        <v>0</v>
      </c>
      <c r="CA43" s="128"/>
      <c r="CB43" s="129">
        <f>IFERROR(CA43/BW43,"-")</f>
        <v>0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147</v>
      </c>
      <c r="C44" s="347"/>
      <c r="D44" s="347" t="s">
        <v>129</v>
      </c>
      <c r="E44" s="347" t="s">
        <v>130</v>
      </c>
      <c r="F44" s="347" t="s">
        <v>67</v>
      </c>
      <c r="G44" s="88"/>
      <c r="H44" s="88" t="s">
        <v>145</v>
      </c>
      <c r="I44" s="88"/>
      <c r="J44" s="330"/>
      <c r="K44" s="79">
        <v>0</v>
      </c>
      <c r="L44" s="79">
        <v>0</v>
      </c>
      <c r="M44" s="79">
        <v>0</v>
      </c>
      <c r="N44" s="89">
        <v>3</v>
      </c>
      <c r="O44" s="90">
        <v>0</v>
      </c>
      <c r="P44" s="91">
        <f>N44+O44</f>
        <v>3</v>
      </c>
      <c r="Q44" s="80" t="str">
        <f>IFERROR(P44/M44,"-")</f>
        <v>-</v>
      </c>
      <c r="R44" s="79">
        <v>0</v>
      </c>
      <c r="S44" s="79">
        <v>0</v>
      </c>
      <c r="T44" s="80">
        <f>IFERROR(R44/(P44),"-")</f>
        <v>0</v>
      </c>
      <c r="U44" s="336"/>
      <c r="V44" s="82">
        <v>0</v>
      </c>
      <c r="W44" s="80">
        <f>IF(P44=0,"-",V44/P44)</f>
        <v>0</v>
      </c>
      <c r="X44" s="335">
        <v>0</v>
      </c>
      <c r="Y44" s="336">
        <f>IFERROR(X44/P44,"-")</f>
        <v>0</v>
      </c>
      <c r="Z44" s="336" t="str">
        <f>IFERROR(X44/V44,"-")</f>
        <v>-</v>
      </c>
      <c r="AA44" s="33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>
        <v>2</v>
      </c>
      <c r="BO44" s="118">
        <f>IF(P44=0,"",IF(BN44=0,"",(BN44/P44)))</f>
        <v>0.66666666666667</v>
      </c>
      <c r="BP44" s="119"/>
      <c r="BQ44" s="120">
        <f>IFERROR(BP44/BN44,"-")</f>
        <v>0</v>
      </c>
      <c r="BR44" s="121"/>
      <c r="BS44" s="122">
        <f>IFERROR(BR44/BN44,"-")</f>
        <v>0</v>
      </c>
      <c r="BT44" s="123"/>
      <c r="BU44" s="123"/>
      <c r="BV44" s="123"/>
      <c r="BW44" s="124"/>
      <c r="BX44" s="125">
        <f>IF(P44=0,"",IF(BW44=0,"",(BW44/P44)))</f>
        <v>0</v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>
        <v>1</v>
      </c>
      <c r="CG44" s="132">
        <f>IF(P44=0,"",IF(CF44=0,"",(CF44/P44)))</f>
        <v>0.33333333333333</v>
      </c>
      <c r="CH44" s="133"/>
      <c r="CI44" s="134">
        <f>IFERROR(CH44/CF44,"-")</f>
        <v>0</v>
      </c>
      <c r="CJ44" s="135"/>
      <c r="CK44" s="136">
        <f>IFERROR(CJ44/CF44,"-")</f>
        <v>0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148</v>
      </c>
      <c r="C45" s="347"/>
      <c r="D45" s="347" t="s">
        <v>149</v>
      </c>
      <c r="E45" s="347" t="s">
        <v>150</v>
      </c>
      <c r="F45" s="347" t="s">
        <v>67</v>
      </c>
      <c r="G45" s="88"/>
      <c r="H45" s="88" t="s">
        <v>145</v>
      </c>
      <c r="I45" s="88"/>
      <c r="J45" s="330"/>
      <c r="K45" s="79">
        <v>0</v>
      </c>
      <c r="L45" s="79">
        <v>0</v>
      </c>
      <c r="M45" s="79">
        <v>0</v>
      </c>
      <c r="N45" s="89">
        <v>5</v>
      </c>
      <c r="O45" s="90">
        <v>0</v>
      </c>
      <c r="P45" s="91">
        <f>N45+O45</f>
        <v>5</v>
      </c>
      <c r="Q45" s="80" t="str">
        <f>IFERROR(P45/M45,"-")</f>
        <v>-</v>
      </c>
      <c r="R45" s="79">
        <v>0</v>
      </c>
      <c r="S45" s="79">
        <v>2</v>
      </c>
      <c r="T45" s="80">
        <f>IFERROR(R45/(P45),"-")</f>
        <v>0</v>
      </c>
      <c r="U45" s="336"/>
      <c r="V45" s="82">
        <v>0</v>
      </c>
      <c r="W45" s="80">
        <f>IF(P45=0,"-",V45/P45)</f>
        <v>0</v>
      </c>
      <c r="X45" s="335">
        <v>0</v>
      </c>
      <c r="Y45" s="336">
        <f>IFERROR(X45/P45,"-")</f>
        <v>0</v>
      </c>
      <c r="Z45" s="336" t="str">
        <f>IFERROR(X45/V45,"-")</f>
        <v>-</v>
      </c>
      <c r="AA45" s="33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>
        <v>1</v>
      </c>
      <c r="AN45" s="99">
        <f>IF(P45=0,"",IF(AM45=0,"",(AM45/P45)))</f>
        <v>0.2</v>
      </c>
      <c r="AO45" s="98"/>
      <c r="AP45" s="100">
        <f>IFERROR(AO45/AM45,"-")</f>
        <v>0</v>
      </c>
      <c r="AQ45" s="101"/>
      <c r="AR45" s="102">
        <f>IFERROR(AQ45/AM45,"-")</f>
        <v>0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/>
      <c r="BO45" s="118">
        <f>IF(P45=0,"",IF(BN45=0,"",(BN45/P45)))</f>
        <v>0</v>
      </c>
      <c r="BP45" s="119"/>
      <c r="BQ45" s="120" t="str">
        <f>IFERROR(BP45/BN45,"-")</f>
        <v>-</v>
      </c>
      <c r="BR45" s="121"/>
      <c r="BS45" s="122" t="str">
        <f>IFERROR(BR45/BN45,"-")</f>
        <v>-</v>
      </c>
      <c r="BT45" s="123"/>
      <c r="BU45" s="123"/>
      <c r="BV45" s="123"/>
      <c r="BW45" s="124">
        <v>4</v>
      </c>
      <c r="BX45" s="125">
        <f>IF(P45=0,"",IF(BW45=0,"",(BW45/P45)))</f>
        <v>0.8</v>
      </c>
      <c r="BY45" s="126"/>
      <c r="BZ45" s="127">
        <f>IFERROR(BY45/BW45,"-")</f>
        <v>0</v>
      </c>
      <c r="CA45" s="128"/>
      <c r="CB45" s="129">
        <f>IFERROR(CA45/BW45,"-")</f>
        <v>0</v>
      </c>
      <c r="CC45" s="130"/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347" t="s">
        <v>151</v>
      </c>
      <c r="C46" s="347"/>
      <c r="D46" s="347" t="s">
        <v>152</v>
      </c>
      <c r="E46" s="347" t="s">
        <v>153</v>
      </c>
      <c r="F46" s="347" t="s">
        <v>67</v>
      </c>
      <c r="G46" s="88"/>
      <c r="H46" s="88" t="s">
        <v>145</v>
      </c>
      <c r="I46" s="88"/>
      <c r="J46" s="330"/>
      <c r="K46" s="79">
        <v>0</v>
      </c>
      <c r="L46" s="79">
        <v>0</v>
      </c>
      <c r="M46" s="79">
        <v>0</v>
      </c>
      <c r="N46" s="89">
        <v>3</v>
      </c>
      <c r="O46" s="90">
        <v>0</v>
      </c>
      <c r="P46" s="91">
        <f>N46+O46</f>
        <v>3</v>
      </c>
      <c r="Q46" s="80" t="str">
        <f>IFERROR(P46/M46,"-")</f>
        <v>-</v>
      </c>
      <c r="R46" s="79">
        <v>0</v>
      </c>
      <c r="S46" s="79">
        <v>2</v>
      </c>
      <c r="T46" s="80">
        <f>IFERROR(R46/(P46),"-")</f>
        <v>0</v>
      </c>
      <c r="U46" s="336"/>
      <c r="V46" s="82">
        <v>1</v>
      </c>
      <c r="W46" s="80">
        <f>IF(P46=0,"-",V46/P46)</f>
        <v>0.33333333333333</v>
      </c>
      <c r="X46" s="335">
        <v>20000</v>
      </c>
      <c r="Y46" s="336">
        <f>IFERROR(X46/P46,"-")</f>
        <v>6666.6666666667</v>
      </c>
      <c r="Z46" s="336">
        <f>IFERROR(X46/V46,"-")</f>
        <v>20000</v>
      </c>
      <c r="AA46" s="33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>
        <v>1</v>
      </c>
      <c r="BF46" s="111">
        <f>IF(P46=0,"",IF(BE46=0,"",(BE46/P46)))</f>
        <v>0.33333333333333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>
        <v>1</v>
      </c>
      <c r="BO46" s="118">
        <f>IF(P46=0,"",IF(BN46=0,"",(BN46/P46)))</f>
        <v>0.33333333333333</v>
      </c>
      <c r="BP46" s="119">
        <v>1</v>
      </c>
      <c r="BQ46" s="120">
        <f>IFERROR(BP46/BN46,"-")</f>
        <v>1</v>
      </c>
      <c r="BR46" s="121">
        <v>20000</v>
      </c>
      <c r="BS46" s="122">
        <f>IFERROR(BR46/BN46,"-")</f>
        <v>20000</v>
      </c>
      <c r="BT46" s="123"/>
      <c r="BU46" s="123">
        <v>1</v>
      </c>
      <c r="BV46" s="123"/>
      <c r="BW46" s="124"/>
      <c r="BX46" s="125">
        <f>IF(P46=0,"",IF(BW46=0,"",(BW46/P46)))</f>
        <v>0</v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>
        <v>1</v>
      </c>
      <c r="CG46" s="132">
        <f>IF(P46=0,"",IF(CF46=0,"",(CF46/P46)))</f>
        <v>0.33333333333333</v>
      </c>
      <c r="CH46" s="133"/>
      <c r="CI46" s="134">
        <f>IFERROR(CH46/CF46,"-")</f>
        <v>0</v>
      </c>
      <c r="CJ46" s="135"/>
      <c r="CK46" s="136">
        <f>IFERROR(CJ46/CF46,"-")</f>
        <v>0</v>
      </c>
      <c r="CL46" s="137"/>
      <c r="CM46" s="137"/>
      <c r="CN46" s="137"/>
      <c r="CO46" s="138">
        <v>1</v>
      </c>
      <c r="CP46" s="139">
        <v>20000</v>
      </c>
      <c r="CQ46" s="139">
        <v>20000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154</v>
      </c>
      <c r="C47" s="347"/>
      <c r="D47" s="347" t="s">
        <v>116</v>
      </c>
      <c r="E47" s="347" t="s">
        <v>117</v>
      </c>
      <c r="F47" s="347" t="s">
        <v>67</v>
      </c>
      <c r="G47" s="88"/>
      <c r="H47" s="88" t="s">
        <v>145</v>
      </c>
      <c r="I47" s="88"/>
      <c r="J47" s="330"/>
      <c r="K47" s="79">
        <v>0</v>
      </c>
      <c r="L47" s="79">
        <v>0</v>
      </c>
      <c r="M47" s="79">
        <v>0</v>
      </c>
      <c r="N47" s="89">
        <v>7</v>
      </c>
      <c r="O47" s="90">
        <v>0</v>
      </c>
      <c r="P47" s="91">
        <f>N47+O47</f>
        <v>7</v>
      </c>
      <c r="Q47" s="80" t="str">
        <f>IFERROR(P47/M47,"-")</f>
        <v>-</v>
      </c>
      <c r="R47" s="79">
        <v>0</v>
      </c>
      <c r="S47" s="79">
        <v>2</v>
      </c>
      <c r="T47" s="80">
        <f>IFERROR(R47/(P47),"-")</f>
        <v>0</v>
      </c>
      <c r="U47" s="336"/>
      <c r="V47" s="82">
        <v>1</v>
      </c>
      <c r="W47" s="80">
        <f>IF(P47=0,"-",V47/P47)</f>
        <v>0.14285714285714</v>
      </c>
      <c r="X47" s="335">
        <v>3000</v>
      </c>
      <c r="Y47" s="336">
        <f>IFERROR(X47/P47,"-")</f>
        <v>428.57142857143</v>
      </c>
      <c r="Z47" s="336">
        <f>IFERROR(X47/V47,"-")</f>
        <v>3000</v>
      </c>
      <c r="AA47" s="33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>
        <v>2</v>
      </c>
      <c r="BF47" s="111">
        <f>IF(P47=0,"",IF(BE47=0,"",(BE47/P47)))</f>
        <v>0.28571428571429</v>
      </c>
      <c r="BG47" s="110"/>
      <c r="BH47" s="112">
        <f>IFERROR(BG47/BE47,"-")</f>
        <v>0</v>
      </c>
      <c r="BI47" s="113"/>
      <c r="BJ47" s="114">
        <f>IFERROR(BI47/BE47,"-")</f>
        <v>0</v>
      </c>
      <c r="BK47" s="115"/>
      <c r="BL47" s="115"/>
      <c r="BM47" s="115"/>
      <c r="BN47" s="117">
        <v>2</v>
      </c>
      <c r="BO47" s="118">
        <f>IF(P47=0,"",IF(BN47=0,"",(BN47/P47)))</f>
        <v>0.28571428571429</v>
      </c>
      <c r="BP47" s="119">
        <v>1</v>
      </c>
      <c r="BQ47" s="120">
        <f>IFERROR(BP47/BN47,"-")</f>
        <v>0.5</v>
      </c>
      <c r="BR47" s="121">
        <v>3000</v>
      </c>
      <c r="BS47" s="122">
        <f>IFERROR(BR47/BN47,"-")</f>
        <v>1500</v>
      </c>
      <c r="BT47" s="123">
        <v>1</v>
      </c>
      <c r="BU47" s="123"/>
      <c r="BV47" s="123"/>
      <c r="BW47" s="124">
        <v>3</v>
      </c>
      <c r="BX47" s="125">
        <f>IF(P47=0,"",IF(BW47=0,"",(BW47/P47)))</f>
        <v>0.42857142857143</v>
      </c>
      <c r="BY47" s="126"/>
      <c r="BZ47" s="127">
        <f>IFERROR(BY47/BW47,"-")</f>
        <v>0</v>
      </c>
      <c r="CA47" s="128"/>
      <c r="CB47" s="129">
        <f>IFERROR(CA47/BW47,"-")</f>
        <v>0</v>
      </c>
      <c r="CC47" s="130"/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1</v>
      </c>
      <c r="CP47" s="139">
        <v>3000</v>
      </c>
      <c r="CQ47" s="139">
        <v>3000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347" t="s">
        <v>155</v>
      </c>
      <c r="C48" s="347"/>
      <c r="D48" s="347" t="s">
        <v>103</v>
      </c>
      <c r="E48" s="347" t="s">
        <v>104</v>
      </c>
      <c r="F48" s="347" t="s">
        <v>67</v>
      </c>
      <c r="G48" s="88"/>
      <c r="H48" s="88" t="s">
        <v>145</v>
      </c>
      <c r="I48" s="88"/>
      <c r="J48" s="330"/>
      <c r="K48" s="79">
        <v>0</v>
      </c>
      <c r="L48" s="79">
        <v>0</v>
      </c>
      <c r="M48" s="79">
        <v>0</v>
      </c>
      <c r="N48" s="89">
        <v>6</v>
      </c>
      <c r="O48" s="90">
        <v>0</v>
      </c>
      <c r="P48" s="91">
        <f>N48+O48</f>
        <v>6</v>
      </c>
      <c r="Q48" s="80" t="str">
        <f>IFERROR(P48/M48,"-")</f>
        <v>-</v>
      </c>
      <c r="R48" s="79">
        <v>0</v>
      </c>
      <c r="S48" s="79">
        <v>1</v>
      </c>
      <c r="T48" s="80">
        <f>IFERROR(R48/(P48),"-")</f>
        <v>0</v>
      </c>
      <c r="U48" s="336"/>
      <c r="V48" s="82">
        <v>1</v>
      </c>
      <c r="W48" s="80">
        <f>IF(P48=0,"-",V48/P48)</f>
        <v>0.16666666666667</v>
      </c>
      <c r="X48" s="335">
        <v>6000</v>
      </c>
      <c r="Y48" s="336">
        <f>IFERROR(X48/P48,"-")</f>
        <v>1000</v>
      </c>
      <c r="Z48" s="336">
        <f>IFERROR(X48/V48,"-")</f>
        <v>6000</v>
      </c>
      <c r="AA48" s="330"/>
      <c r="AB48" s="83"/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>
        <v>2</v>
      </c>
      <c r="BO48" s="118">
        <f>IF(P48=0,"",IF(BN48=0,"",(BN48/P48)))</f>
        <v>0.33333333333333</v>
      </c>
      <c r="BP48" s="119"/>
      <c r="BQ48" s="120">
        <f>IFERROR(BP48/BN48,"-")</f>
        <v>0</v>
      </c>
      <c r="BR48" s="121"/>
      <c r="BS48" s="122">
        <f>IFERROR(BR48/BN48,"-")</f>
        <v>0</v>
      </c>
      <c r="BT48" s="123"/>
      <c r="BU48" s="123"/>
      <c r="BV48" s="123"/>
      <c r="BW48" s="124">
        <v>4</v>
      </c>
      <c r="BX48" s="125">
        <f>IF(P48=0,"",IF(BW48=0,"",(BW48/P48)))</f>
        <v>0.66666666666667</v>
      </c>
      <c r="BY48" s="126">
        <v>1</v>
      </c>
      <c r="BZ48" s="127">
        <f>IFERROR(BY48/BW48,"-")</f>
        <v>0.25</v>
      </c>
      <c r="CA48" s="128">
        <v>6000</v>
      </c>
      <c r="CB48" s="129">
        <f>IFERROR(CA48/BW48,"-")</f>
        <v>1500</v>
      </c>
      <c r="CC48" s="130"/>
      <c r="CD48" s="130">
        <v>1</v>
      </c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1</v>
      </c>
      <c r="CP48" s="139">
        <v>6000</v>
      </c>
      <c r="CQ48" s="139">
        <v>6000</v>
      </c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7" t="s">
        <v>156</v>
      </c>
      <c r="C49" s="347"/>
      <c r="D49" s="347" t="s">
        <v>109</v>
      </c>
      <c r="E49" s="347" t="s">
        <v>109</v>
      </c>
      <c r="F49" s="347" t="s">
        <v>72</v>
      </c>
      <c r="G49" s="88"/>
      <c r="H49" s="88"/>
      <c r="I49" s="88"/>
      <c r="J49" s="330"/>
      <c r="K49" s="79">
        <v>43</v>
      </c>
      <c r="L49" s="79">
        <v>34</v>
      </c>
      <c r="M49" s="79">
        <v>24</v>
      </c>
      <c r="N49" s="89">
        <v>7</v>
      </c>
      <c r="O49" s="90">
        <v>0</v>
      </c>
      <c r="P49" s="91">
        <f>N49+O49</f>
        <v>7</v>
      </c>
      <c r="Q49" s="80">
        <f>IFERROR(P49/M49,"-")</f>
        <v>0.29166666666667</v>
      </c>
      <c r="R49" s="79">
        <v>3</v>
      </c>
      <c r="S49" s="79">
        <v>2</v>
      </c>
      <c r="T49" s="80">
        <f>IFERROR(R49/(P49),"-")</f>
        <v>0.42857142857143</v>
      </c>
      <c r="U49" s="336"/>
      <c r="V49" s="82">
        <v>5</v>
      </c>
      <c r="W49" s="80">
        <f>IF(P49=0,"-",V49/P49)</f>
        <v>0.71428571428571</v>
      </c>
      <c r="X49" s="335">
        <v>47100</v>
      </c>
      <c r="Y49" s="336">
        <f>IFERROR(X49/P49,"-")</f>
        <v>6728.5714285714</v>
      </c>
      <c r="Z49" s="336">
        <f>IFERROR(X49/V49,"-")</f>
        <v>9420</v>
      </c>
      <c r="AA49" s="33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>
        <v>1</v>
      </c>
      <c r="BO49" s="118">
        <f>IF(P49=0,"",IF(BN49=0,"",(BN49/P49)))</f>
        <v>0.14285714285714</v>
      </c>
      <c r="BP49" s="119">
        <v>1</v>
      </c>
      <c r="BQ49" s="120">
        <f>IFERROR(BP49/BN49,"-")</f>
        <v>1</v>
      </c>
      <c r="BR49" s="121">
        <v>2500</v>
      </c>
      <c r="BS49" s="122">
        <f>IFERROR(BR49/BN49,"-")</f>
        <v>2500</v>
      </c>
      <c r="BT49" s="123">
        <v>1</v>
      </c>
      <c r="BU49" s="123"/>
      <c r="BV49" s="123"/>
      <c r="BW49" s="124">
        <v>5</v>
      </c>
      <c r="BX49" s="125">
        <f>IF(P49=0,"",IF(BW49=0,"",(BW49/P49)))</f>
        <v>0.71428571428571</v>
      </c>
      <c r="BY49" s="126">
        <v>3</v>
      </c>
      <c r="BZ49" s="127">
        <f>IFERROR(BY49/BW49,"-")</f>
        <v>0.6</v>
      </c>
      <c r="CA49" s="128">
        <v>35600</v>
      </c>
      <c r="CB49" s="129">
        <f>IFERROR(CA49/BW49,"-")</f>
        <v>7120</v>
      </c>
      <c r="CC49" s="130">
        <v>1</v>
      </c>
      <c r="CD49" s="130">
        <v>1</v>
      </c>
      <c r="CE49" s="130">
        <v>1</v>
      </c>
      <c r="CF49" s="131">
        <v>1</v>
      </c>
      <c r="CG49" s="132">
        <f>IF(P49=0,"",IF(CF49=0,"",(CF49/P49)))</f>
        <v>0.14285714285714</v>
      </c>
      <c r="CH49" s="133">
        <v>1</v>
      </c>
      <c r="CI49" s="134">
        <f>IFERROR(CH49/CF49,"-")</f>
        <v>1</v>
      </c>
      <c r="CJ49" s="135">
        <v>9000</v>
      </c>
      <c r="CK49" s="136">
        <f>IFERROR(CJ49/CF49,"-")</f>
        <v>9000</v>
      </c>
      <c r="CL49" s="137"/>
      <c r="CM49" s="137"/>
      <c r="CN49" s="137">
        <v>1</v>
      </c>
      <c r="CO49" s="138">
        <v>5</v>
      </c>
      <c r="CP49" s="139">
        <v>47100</v>
      </c>
      <c r="CQ49" s="139">
        <v>20000</v>
      </c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>
        <f>AB50</f>
        <v>0.68461538461538</v>
      </c>
      <c r="B50" s="347" t="s">
        <v>157</v>
      </c>
      <c r="C50" s="347"/>
      <c r="D50" s="347" t="s">
        <v>120</v>
      </c>
      <c r="E50" s="347" t="s">
        <v>121</v>
      </c>
      <c r="F50" s="347" t="s">
        <v>67</v>
      </c>
      <c r="G50" s="88" t="s">
        <v>158</v>
      </c>
      <c r="H50" s="88" t="s">
        <v>159</v>
      </c>
      <c r="I50" s="88" t="s">
        <v>160</v>
      </c>
      <c r="J50" s="330">
        <v>260000</v>
      </c>
      <c r="K50" s="79">
        <v>0</v>
      </c>
      <c r="L50" s="79">
        <v>0</v>
      </c>
      <c r="M50" s="79">
        <v>0</v>
      </c>
      <c r="N50" s="89">
        <v>3</v>
      </c>
      <c r="O50" s="90">
        <v>0</v>
      </c>
      <c r="P50" s="91">
        <f>N50+O50</f>
        <v>3</v>
      </c>
      <c r="Q50" s="80" t="str">
        <f>IFERROR(P50/M50,"-")</f>
        <v>-</v>
      </c>
      <c r="R50" s="79">
        <v>1</v>
      </c>
      <c r="S50" s="79">
        <v>0</v>
      </c>
      <c r="T50" s="80">
        <f>IFERROR(R50/(P50),"-")</f>
        <v>0.33333333333333</v>
      </c>
      <c r="U50" s="336">
        <f>IFERROR(J50/SUM(N50:O53),"-")</f>
        <v>11818.181818182</v>
      </c>
      <c r="V50" s="82">
        <v>2</v>
      </c>
      <c r="W50" s="80">
        <f>IF(P50=0,"-",V50/P50)</f>
        <v>0.66666666666667</v>
      </c>
      <c r="X50" s="335">
        <v>173000</v>
      </c>
      <c r="Y50" s="336">
        <f>IFERROR(X50/P50,"-")</f>
        <v>57666.666666667</v>
      </c>
      <c r="Z50" s="336">
        <f>IFERROR(X50/V50,"-")</f>
        <v>86500</v>
      </c>
      <c r="AA50" s="330">
        <f>SUM(X50:X53)-SUM(J50:J53)</f>
        <v>-82000</v>
      </c>
      <c r="AB50" s="83">
        <f>SUM(X50:X53)/SUM(J50:J53)</f>
        <v>0.68461538461538</v>
      </c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>
        <f>IF(P50=0,"",IF(BE50=0,"",(BE50/P50)))</f>
        <v>0</v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>
        <v>2</v>
      </c>
      <c r="BO50" s="118">
        <f>IF(P50=0,"",IF(BN50=0,"",(BN50/P50)))</f>
        <v>0.66666666666667</v>
      </c>
      <c r="BP50" s="119">
        <v>2</v>
      </c>
      <c r="BQ50" s="120">
        <f>IFERROR(BP50/BN50,"-")</f>
        <v>1</v>
      </c>
      <c r="BR50" s="121">
        <v>173000</v>
      </c>
      <c r="BS50" s="122">
        <f>IFERROR(BR50/BN50,"-")</f>
        <v>86500</v>
      </c>
      <c r="BT50" s="123"/>
      <c r="BU50" s="123"/>
      <c r="BV50" s="123">
        <v>2</v>
      </c>
      <c r="BW50" s="124">
        <v>1</v>
      </c>
      <c r="BX50" s="125">
        <f>IF(P50=0,"",IF(BW50=0,"",(BW50/P50)))</f>
        <v>0.33333333333333</v>
      </c>
      <c r="BY50" s="126"/>
      <c r="BZ50" s="127">
        <f>IFERROR(BY50/BW50,"-")</f>
        <v>0</v>
      </c>
      <c r="CA50" s="128"/>
      <c r="CB50" s="129">
        <f>IFERROR(CA50/BW50,"-")</f>
        <v>0</v>
      </c>
      <c r="CC50" s="130"/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2</v>
      </c>
      <c r="CP50" s="139">
        <v>173000</v>
      </c>
      <c r="CQ50" s="139">
        <v>154000</v>
      </c>
      <c r="CR50" s="139"/>
      <c r="CS50" s="140" t="str">
        <f>IF(AND(CQ50=0,CR50=0),"",IF(AND(CQ50&lt;=100000,CR50&lt;=100000),"",IF(CQ50/CP50&gt;0.7,"男高",IF(CR50/CP50&gt;0.7,"女高",""))))</f>
        <v>男高</v>
      </c>
    </row>
    <row r="51" spans="1:98">
      <c r="A51" s="78"/>
      <c r="B51" s="347" t="s">
        <v>161</v>
      </c>
      <c r="C51" s="347"/>
      <c r="D51" s="347" t="s">
        <v>129</v>
      </c>
      <c r="E51" s="347" t="s">
        <v>130</v>
      </c>
      <c r="F51" s="347" t="s">
        <v>67</v>
      </c>
      <c r="G51" s="88"/>
      <c r="H51" s="88" t="s">
        <v>159</v>
      </c>
      <c r="I51" s="88" t="s">
        <v>162</v>
      </c>
      <c r="J51" s="330"/>
      <c r="K51" s="79">
        <v>0</v>
      </c>
      <c r="L51" s="79">
        <v>0</v>
      </c>
      <c r="M51" s="79">
        <v>0</v>
      </c>
      <c r="N51" s="89">
        <v>7</v>
      </c>
      <c r="O51" s="90">
        <v>0</v>
      </c>
      <c r="P51" s="91">
        <f>N51+O51</f>
        <v>7</v>
      </c>
      <c r="Q51" s="80" t="str">
        <f>IFERROR(P51/M51,"-")</f>
        <v>-</v>
      </c>
      <c r="R51" s="79">
        <v>0</v>
      </c>
      <c r="S51" s="79">
        <v>0</v>
      </c>
      <c r="T51" s="80">
        <f>IFERROR(R51/(P51),"-")</f>
        <v>0</v>
      </c>
      <c r="U51" s="336"/>
      <c r="V51" s="82">
        <v>0</v>
      </c>
      <c r="W51" s="80">
        <f>IF(P51=0,"-",V51/P51)</f>
        <v>0</v>
      </c>
      <c r="X51" s="335">
        <v>0</v>
      </c>
      <c r="Y51" s="336">
        <f>IFERROR(X51/P51,"-")</f>
        <v>0</v>
      </c>
      <c r="Z51" s="336" t="str">
        <f>IFERROR(X51/V51,"-")</f>
        <v>-</v>
      </c>
      <c r="AA51" s="33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>
        <v>1</v>
      </c>
      <c r="AN51" s="99">
        <f>IF(P51=0,"",IF(AM51=0,"",(AM51/P51)))</f>
        <v>0.14285714285714</v>
      </c>
      <c r="AO51" s="98"/>
      <c r="AP51" s="100">
        <f>IFERROR(AO51/AM51,"-")</f>
        <v>0</v>
      </c>
      <c r="AQ51" s="101"/>
      <c r="AR51" s="102">
        <f>IFERROR(AQ51/AM51,"-")</f>
        <v>0</v>
      </c>
      <c r="AS51" s="103"/>
      <c r="AT51" s="103"/>
      <c r="AU51" s="103"/>
      <c r="AV51" s="104">
        <v>1</v>
      </c>
      <c r="AW51" s="105">
        <f>IF(P51=0,"",IF(AV51=0,"",(AV51/P51)))</f>
        <v>0.14285714285714</v>
      </c>
      <c r="AX51" s="104"/>
      <c r="AY51" s="106">
        <f>IFERROR(AX51/AV51,"-")</f>
        <v>0</v>
      </c>
      <c r="AZ51" s="107"/>
      <c r="BA51" s="108">
        <f>IFERROR(AZ51/AV51,"-")</f>
        <v>0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>
        <v>4</v>
      </c>
      <c r="BO51" s="118">
        <f>IF(P51=0,"",IF(BN51=0,"",(BN51/P51)))</f>
        <v>0.57142857142857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>
        <v>1</v>
      </c>
      <c r="BX51" s="125">
        <f>IF(P51=0,"",IF(BW51=0,"",(BW51/P51)))</f>
        <v>0.14285714285714</v>
      </c>
      <c r="BY51" s="126"/>
      <c r="BZ51" s="127">
        <f>IFERROR(BY51/BW51,"-")</f>
        <v>0</v>
      </c>
      <c r="CA51" s="128"/>
      <c r="CB51" s="129">
        <f>IFERROR(CA51/BW51,"-")</f>
        <v>0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163</v>
      </c>
      <c r="C52" s="347"/>
      <c r="D52" s="347" t="s">
        <v>138</v>
      </c>
      <c r="E52" s="347" t="s">
        <v>139</v>
      </c>
      <c r="F52" s="347" t="s">
        <v>67</v>
      </c>
      <c r="G52" s="88"/>
      <c r="H52" s="88" t="s">
        <v>159</v>
      </c>
      <c r="I52" s="88" t="s">
        <v>164</v>
      </c>
      <c r="J52" s="330"/>
      <c r="K52" s="79">
        <v>0</v>
      </c>
      <c r="L52" s="79">
        <v>0</v>
      </c>
      <c r="M52" s="79">
        <v>0</v>
      </c>
      <c r="N52" s="89">
        <v>10</v>
      </c>
      <c r="O52" s="90">
        <v>0</v>
      </c>
      <c r="P52" s="91">
        <f>N52+O52</f>
        <v>10</v>
      </c>
      <c r="Q52" s="80" t="str">
        <f>IFERROR(P52/M52,"-")</f>
        <v>-</v>
      </c>
      <c r="R52" s="79">
        <v>0</v>
      </c>
      <c r="S52" s="79">
        <v>0</v>
      </c>
      <c r="T52" s="80">
        <f>IFERROR(R52/(P52),"-")</f>
        <v>0</v>
      </c>
      <c r="U52" s="336"/>
      <c r="V52" s="82">
        <v>1</v>
      </c>
      <c r="W52" s="80">
        <f>IF(P52=0,"-",V52/P52)</f>
        <v>0.1</v>
      </c>
      <c r="X52" s="335">
        <v>5000</v>
      </c>
      <c r="Y52" s="336">
        <f>IFERROR(X52/P52,"-")</f>
        <v>500</v>
      </c>
      <c r="Z52" s="336">
        <f>IFERROR(X52/V52,"-")</f>
        <v>5000</v>
      </c>
      <c r="AA52" s="33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>
        <v>1</v>
      </c>
      <c r="AW52" s="105">
        <f>IF(P52=0,"",IF(AV52=0,"",(AV52/P52)))</f>
        <v>0.1</v>
      </c>
      <c r="AX52" s="104"/>
      <c r="AY52" s="106">
        <f>IFERROR(AX52/AV52,"-")</f>
        <v>0</v>
      </c>
      <c r="AZ52" s="107"/>
      <c r="BA52" s="108">
        <f>IFERROR(AZ52/AV52,"-")</f>
        <v>0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>
        <v>4</v>
      </c>
      <c r="BO52" s="118">
        <f>IF(P52=0,"",IF(BN52=0,"",(BN52/P52)))</f>
        <v>0.4</v>
      </c>
      <c r="BP52" s="119"/>
      <c r="BQ52" s="120">
        <f>IFERROR(BP52/BN52,"-")</f>
        <v>0</v>
      </c>
      <c r="BR52" s="121"/>
      <c r="BS52" s="122">
        <f>IFERROR(BR52/BN52,"-")</f>
        <v>0</v>
      </c>
      <c r="BT52" s="123"/>
      <c r="BU52" s="123"/>
      <c r="BV52" s="123"/>
      <c r="BW52" s="124">
        <v>4</v>
      </c>
      <c r="BX52" s="125">
        <f>IF(P52=0,"",IF(BW52=0,"",(BW52/P52)))</f>
        <v>0.4</v>
      </c>
      <c r="BY52" s="126">
        <v>1</v>
      </c>
      <c r="BZ52" s="127">
        <f>IFERROR(BY52/BW52,"-")</f>
        <v>0.25</v>
      </c>
      <c r="CA52" s="128">
        <v>5000</v>
      </c>
      <c r="CB52" s="129">
        <f>IFERROR(CA52/BW52,"-")</f>
        <v>1250</v>
      </c>
      <c r="CC52" s="130">
        <v>1</v>
      </c>
      <c r="CD52" s="130"/>
      <c r="CE52" s="130"/>
      <c r="CF52" s="131">
        <v>1</v>
      </c>
      <c r="CG52" s="132">
        <f>IF(P52=0,"",IF(CF52=0,"",(CF52/P52)))</f>
        <v>0.1</v>
      </c>
      <c r="CH52" s="133"/>
      <c r="CI52" s="134">
        <f>IFERROR(CH52/CF52,"-")</f>
        <v>0</v>
      </c>
      <c r="CJ52" s="135"/>
      <c r="CK52" s="136">
        <f>IFERROR(CJ52/CF52,"-")</f>
        <v>0</v>
      </c>
      <c r="CL52" s="137"/>
      <c r="CM52" s="137"/>
      <c r="CN52" s="137"/>
      <c r="CO52" s="138">
        <v>1</v>
      </c>
      <c r="CP52" s="139">
        <v>5000</v>
      </c>
      <c r="CQ52" s="139">
        <v>5000</v>
      </c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347" t="s">
        <v>165</v>
      </c>
      <c r="C53" s="347"/>
      <c r="D53" s="347" t="s">
        <v>109</v>
      </c>
      <c r="E53" s="347" t="s">
        <v>109</v>
      </c>
      <c r="F53" s="347" t="s">
        <v>72</v>
      </c>
      <c r="G53" s="88"/>
      <c r="H53" s="88"/>
      <c r="I53" s="88"/>
      <c r="J53" s="330"/>
      <c r="K53" s="79">
        <v>34</v>
      </c>
      <c r="L53" s="79">
        <v>20</v>
      </c>
      <c r="M53" s="79">
        <v>7</v>
      </c>
      <c r="N53" s="89">
        <v>2</v>
      </c>
      <c r="O53" s="90">
        <v>0</v>
      </c>
      <c r="P53" s="91">
        <f>N53+O53</f>
        <v>2</v>
      </c>
      <c r="Q53" s="80">
        <f>IFERROR(P53/M53,"-")</f>
        <v>0.28571428571429</v>
      </c>
      <c r="R53" s="79">
        <v>1</v>
      </c>
      <c r="S53" s="79">
        <v>0</v>
      </c>
      <c r="T53" s="80">
        <f>IFERROR(R53/(P53),"-")</f>
        <v>0.5</v>
      </c>
      <c r="U53" s="336"/>
      <c r="V53" s="82">
        <v>0</v>
      </c>
      <c r="W53" s="80">
        <f>IF(P53=0,"-",V53/P53)</f>
        <v>0</v>
      </c>
      <c r="X53" s="335">
        <v>0</v>
      </c>
      <c r="Y53" s="336">
        <f>IFERROR(X53/P53,"-")</f>
        <v>0</v>
      </c>
      <c r="Z53" s="336" t="str">
        <f>IFERROR(X53/V53,"-")</f>
        <v>-</v>
      </c>
      <c r="AA53" s="33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>
        <f>IF(P53=0,"",IF(BE53=0,"",(BE53/P53)))</f>
        <v>0</v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/>
      <c r="BO53" s="118">
        <f>IF(P53=0,"",IF(BN53=0,"",(BN53/P53)))</f>
        <v>0</v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>
        <v>2</v>
      </c>
      <c r="BX53" s="125">
        <f>IF(P53=0,"",IF(BW53=0,"",(BW53/P53)))</f>
        <v>1</v>
      </c>
      <c r="BY53" s="126"/>
      <c r="BZ53" s="127">
        <f>IFERROR(BY53/BW53,"-")</f>
        <v>0</v>
      </c>
      <c r="CA53" s="128"/>
      <c r="CB53" s="129">
        <f>IFERROR(CA53/BW53,"-")</f>
        <v>0</v>
      </c>
      <c r="CC53" s="130"/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>
        <f>AB54</f>
        <v>0</v>
      </c>
      <c r="B54" s="347" t="s">
        <v>166</v>
      </c>
      <c r="C54" s="347"/>
      <c r="D54" s="347" t="s">
        <v>167</v>
      </c>
      <c r="E54" s="347" t="s">
        <v>150</v>
      </c>
      <c r="F54" s="347" t="s">
        <v>67</v>
      </c>
      <c r="G54" s="88" t="s">
        <v>168</v>
      </c>
      <c r="H54" s="88" t="s">
        <v>169</v>
      </c>
      <c r="I54" s="348" t="s">
        <v>170</v>
      </c>
      <c r="J54" s="330">
        <v>120000</v>
      </c>
      <c r="K54" s="79">
        <v>0</v>
      </c>
      <c r="L54" s="79">
        <v>0</v>
      </c>
      <c r="M54" s="79">
        <v>0</v>
      </c>
      <c r="N54" s="89">
        <v>10</v>
      </c>
      <c r="O54" s="90">
        <v>0</v>
      </c>
      <c r="P54" s="91">
        <f>N54+O54</f>
        <v>10</v>
      </c>
      <c r="Q54" s="80" t="str">
        <f>IFERROR(P54/M54,"-")</f>
        <v>-</v>
      </c>
      <c r="R54" s="79">
        <v>1</v>
      </c>
      <c r="S54" s="79">
        <v>0</v>
      </c>
      <c r="T54" s="80">
        <f>IFERROR(R54/(P54),"-")</f>
        <v>0.1</v>
      </c>
      <c r="U54" s="336">
        <f>IFERROR(J54/SUM(N54:O55),"-")</f>
        <v>10909.090909091</v>
      </c>
      <c r="V54" s="82">
        <v>0</v>
      </c>
      <c r="W54" s="80">
        <f>IF(P54=0,"-",V54/P54)</f>
        <v>0</v>
      </c>
      <c r="X54" s="335">
        <v>0</v>
      </c>
      <c r="Y54" s="336">
        <f>IFERROR(X54/P54,"-")</f>
        <v>0</v>
      </c>
      <c r="Z54" s="336" t="str">
        <f>IFERROR(X54/V54,"-")</f>
        <v>-</v>
      </c>
      <c r="AA54" s="330">
        <f>SUM(X54:X55)-SUM(J54:J55)</f>
        <v>-120000</v>
      </c>
      <c r="AB54" s="83">
        <f>SUM(X54:X55)/SUM(J54:J55)</f>
        <v>0</v>
      </c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>
        <v>3</v>
      </c>
      <c r="BF54" s="111">
        <f>IF(P54=0,"",IF(BE54=0,"",(BE54/P54)))</f>
        <v>0.3</v>
      </c>
      <c r="BG54" s="110"/>
      <c r="BH54" s="112">
        <f>IFERROR(BG54/BE54,"-")</f>
        <v>0</v>
      </c>
      <c r="BI54" s="113"/>
      <c r="BJ54" s="114">
        <f>IFERROR(BI54/BE54,"-")</f>
        <v>0</v>
      </c>
      <c r="BK54" s="115"/>
      <c r="BL54" s="115"/>
      <c r="BM54" s="115"/>
      <c r="BN54" s="117">
        <v>5</v>
      </c>
      <c r="BO54" s="118">
        <f>IF(P54=0,"",IF(BN54=0,"",(BN54/P54)))</f>
        <v>0.5</v>
      </c>
      <c r="BP54" s="119"/>
      <c r="BQ54" s="120">
        <f>IFERROR(BP54/BN54,"-")</f>
        <v>0</v>
      </c>
      <c r="BR54" s="121"/>
      <c r="BS54" s="122">
        <f>IFERROR(BR54/BN54,"-")</f>
        <v>0</v>
      </c>
      <c r="BT54" s="123"/>
      <c r="BU54" s="123"/>
      <c r="BV54" s="123"/>
      <c r="BW54" s="124">
        <v>1</v>
      </c>
      <c r="BX54" s="125">
        <f>IF(P54=0,"",IF(BW54=0,"",(BW54/P54)))</f>
        <v>0.1</v>
      </c>
      <c r="BY54" s="126"/>
      <c r="BZ54" s="127">
        <f>IFERROR(BY54/BW54,"-")</f>
        <v>0</v>
      </c>
      <c r="CA54" s="128"/>
      <c r="CB54" s="129">
        <f>IFERROR(CA54/BW54,"-")</f>
        <v>0</v>
      </c>
      <c r="CC54" s="130"/>
      <c r="CD54" s="130"/>
      <c r="CE54" s="130"/>
      <c r="CF54" s="131">
        <v>1</v>
      </c>
      <c r="CG54" s="132">
        <f>IF(P54=0,"",IF(CF54=0,"",(CF54/P54)))</f>
        <v>0.1</v>
      </c>
      <c r="CH54" s="133"/>
      <c r="CI54" s="134">
        <f>IFERROR(CH54/CF54,"-")</f>
        <v>0</v>
      </c>
      <c r="CJ54" s="135"/>
      <c r="CK54" s="136">
        <f>IFERROR(CJ54/CF54,"-")</f>
        <v>0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347" t="s">
        <v>171</v>
      </c>
      <c r="C55" s="347"/>
      <c r="D55" s="347" t="s">
        <v>167</v>
      </c>
      <c r="E55" s="347" t="s">
        <v>150</v>
      </c>
      <c r="F55" s="347" t="s">
        <v>72</v>
      </c>
      <c r="G55" s="88"/>
      <c r="H55" s="88"/>
      <c r="I55" s="88"/>
      <c r="J55" s="330"/>
      <c r="K55" s="79">
        <v>16</v>
      </c>
      <c r="L55" s="79">
        <v>12</v>
      </c>
      <c r="M55" s="79">
        <v>9</v>
      </c>
      <c r="N55" s="89">
        <v>1</v>
      </c>
      <c r="O55" s="90">
        <v>0</v>
      </c>
      <c r="P55" s="91">
        <f>N55+O55</f>
        <v>1</v>
      </c>
      <c r="Q55" s="80">
        <f>IFERROR(P55/M55,"-")</f>
        <v>0.11111111111111</v>
      </c>
      <c r="R55" s="79">
        <v>0</v>
      </c>
      <c r="S55" s="79">
        <v>0</v>
      </c>
      <c r="T55" s="80">
        <f>IFERROR(R55/(P55),"-")</f>
        <v>0</v>
      </c>
      <c r="U55" s="336"/>
      <c r="V55" s="82">
        <v>0</v>
      </c>
      <c r="W55" s="80">
        <f>IF(P55=0,"-",V55/P55)</f>
        <v>0</v>
      </c>
      <c r="X55" s="335">
        <v>0</v>
      </c>
      <c r="Y55" s="336">
        <f>IFERROR(X55/P55,"-")</f>
        <v>0</v>
      </c>
      <c r="Z55" s="336" t="str">
        <f>IFERROR(X55/V55,"-")</f>
        <v>-</v>
      </c>
      <c r="AA55" s="33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>
        <v>1</v>
      </c>
      <c r="BF55" s="111">
        <f>IF(P55=0,"",IF(BE55=0,"",(BE55/P55)))</f>
        <v>1</v>
      </c>
      <c r="BG55" s="110"/>
      <c r="BH55" s="112">
        <f>IFERROR(BG55/BE55,"-")</f>
        <v>0</v>
      </c>
      <c r="BI55" s="113"/>
      <c r="BJ55" s="114">
        <f>IFERROR(BI55/BE55,"-")</f>
        <v>0</v>
      </c>
      <c r="BK55" s="115"/>
      <c r="BL55" s="115"/>
      <c r="BM55" s="115"/>
      <c r="BN55" s="117"/>
      <c r="BO55" s="118">
        <f>IF(P55=0,"",IF(BN55=0,"",(BN55/P55)))</f>
        <v>0</v>
      </c>
      <c r="BP55" s="119"/>
      <c r="BQ55" s="120" t="str">
        <f>IFERROR(BP55/BN55,"-")</f>
        <v>-</v>
      </c>
      <c r="BR55" s="121"/>
      <c r="BS55" s="122" t="str">
        <f>IFERROR(BR55/BN55,"-")</f>
        <v>-</v>
      </c>
      <c r="BT55" s="123"/>
      <c r="BU55" s="123"/>
      <c r="BV55" s="123"/>
      <c r="BW55" s="124"/>
      <c r="BX55" s="125">
        <f>IF(P55=0,"",IF(BW55=0,"",(BW55/P55)))</f>
        <v>0</v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>
        <f>AB56</f>
        <v>6.5533333333333</v>
      </c>
      <c r="B56" s="347" t="s">
        <v>172</v>
      </c>
      <c r="C56" s="347"/>
      <c r="D56" s="347" t="s">
        <v>106</v>
      </c>
      <c r="E56" s="347" t="s">
        <v>107</v>
      </c>
      <c r="F56" s="347" t="s">
        <v>67</v>
      </c>
      <c r="G56" s="88" t="s">
        <v>134</v>
      </c>
      <c r="H56" s="88" t="s">
        <v>169</v>
      </c>
      <c r="I56" s="349" t="s">
        <v>173</v>
      </c>
      <c r="J56" s="330">
        <v>150000</v>
      </c>
      <c r="K56" s="79">
        <v>0</v>
      </c>
      <c r="L56" s="79">
        <v>0</v>
      </c>
      <c r="M56" s="79">
        <v>0</v>
      </c>
      <c r="N56" s="89">
        <v>13</v>
      </c>
      <c r="O56" s="90">
        <v>0</v>
      </c>
      <c r="P56" s="91">
        <f>N56+O56</f>
        <v>13</v>
      </c>
      <c r="Q56" s="80" t="str">
        <f>IFERROR(P56/M56,"-")</f>
        <v>-</v>
      </c>
      <c r="R56" s="79">
        <v>2</v>
      </c>
      <c r="S56" s="79">
        <v>2</v>
      </c>
      <c r="T56" s="80">
        <f>IFERROR(R56/(P56),"-")</f>
        <v>0.15384615384615</v>
      </c>
      <c r="U56" s="336">
        <f>IFERROR(J56/SUM(N56:O57),"-")</f>
        <v>10714.285714286</v>
      </c>
      <c r="V56" s="82">
        <v>3</v>
      </c>
      <c r="W56" s="80">
        <f>IF(P56=0,"-",V56/P56)</f>
        <v>0.23076923076923</v>
      </c>
      <c r="X56" s="335">
        <v>983000</v>
      </c>
      <c r="Y56" s="336">
        <f>IFERROR(X56/P56,"-")</f>
        <v>75615.384615385</v>
      </c>
      <c r="Z56" s="336">
        <f>IFERROR(X56/V56,"-")</f>
        <v>327666.66666667</v>
      </c>
      <c r="AA56" s="330">
        <f>SUM(X56:X57)-SUM(J56:J57)</f>
        <v>833000</v>
      </c>
      <c r="AB56" s="83">
        <f>SUM(X56:X57)/SUM(J56:J57)</f>
        <v>6.5533333333333</v>
      </c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>
        <v>3</v>
      </c>
      <c r="BF56" s="111">
        <f>IF(P56=0,"",IF(BE56=0,"",(BE56/P56)))</f>
        <v>0.23076923076923</v>
      </c>
      <c r="BG56" s="110">
        <v>1</v>
      </c>
      <c r="BH56" s="112">
        <f>IFERROR(BG56/BE56,"-")</f>
        <v>0.33333333333333</v>
      </c>
      <c r="BI56" s="113">
        <v>11000</v>
      </c>
      <c r="BJ56" s="114">
        <f>IFERROR(BI56/BE56,"-")</f>
        <v>3666.6666666667</v>
      </c>
      <c r="BK56" s="115"/>
      <c r="BL56" s="115"/>
      <c r="BM56" s="115">
        <v>1</v>
      </c>
      <c r="BN56" s="117">
        <v>6</v>
      </c>
      <c r="BO56" s="118">
        <f>IF(P56=0,"",IF(BN56=0,"",(BN56/P56)))</f>
        <v>0.46153846153846</v>
      </c>
      <c r="BP56" s="119"/>
      <c r="BQ56" s="120">
        <f>IFERROR(BP56/BN56,"-")</f>
        <v>0</v>
      </c>
      <c r="BR56" s="121"/>
      <c r="BS56" s="122">
        <f>IFERROR(BR56/BN56,"-")</f>
        <v>0</v>
      </c>
      <c r="BT56" s="123"/>
      <c r="BU56" s="123"/>
      <c r="BV56" s="123"/>
      <c r="BW56" s="124">
        <v>2</v>
      </c>
      <c r="BX56" s="125">
        <f>IF(P56=0,"",IF(BW56=0,"",(BW56/P56)))</f>
        <v>0.15384615384615</v>
      </c>
      <c r="BY56" s="126">
        <v>1</v>
      </c>
      <c r="BZ56" s="127">
        <f>IFERROR(BY56/BW56,"-")</f>
        <v>0.5</v>
      </c>
      <c r="CA56" s="128">
        <v>967000</v>
      </c>
      <c r="CB56" s="129">
        <f>IFERROR(CA56/BW56,"-")</f>
        <v>483500</v>
      </c>
      <c r="CC56" s="130"/>
      <c r="CD56" s="130"/>
      <c r="CE56" s="130">
        <v>1</v>
      </c>
      <c r="CF56" s="131">
        <v>2</v>
      </c>
      <c r="CG56" s="132">
        <f>IF(P56=0,"",IF(CF56=0,"",(CF56/P56)))</f>
        <v>0.15384615384615</v>
      </c>
      <c r="CH56" s="133">
        <v>1</v>
      </c>
      <c r="CI56" s="134">
        <f>IFERROR(CH56/CF56,"-")</f>
        <v>0.5</v>
      </c>
      <c r="CJ56" s="135">
        <v>5000</v>
      </c>
      <c r="CK56" s="136">
        <f>IFERROR(CJ56/CF56,"-")</f>
        <v>2500</v>
      </c>
      <c r="CL56" s="137">
        <v>1</v>
      </c>
      <c r="CM56" s="137"/>
      <c r="CN56" s="137"/>
      <c r="CO56" s="138">
        <v>3</v>
      </c>
      <c r="CP56" s="139">
        <v>983000</v>
      </c>
      <c r="CQ56" s="139">
        <v>967000</v>
      </c>
      <c r="CR56" s="139"/>
      <c r="CS56" s="140" t="str">
        <f>IF(AND(CQ56=0,CR56=0),"",IF(AND(CQ56&lt;=100000,CR56&lt;=100000),"",IF(CQ56/CP56&gt;0.7,"男高",IF(CR56/CP56&gt;0.7,"女高",""))))</f>
        <v>男高</v>
      </c>
    </row>
    <row r="57" spans="1:98">
      <c r="A57" s="78"/>
      <c r="B57" s="347" t="s">
        <v>174</v>
      </c>
      <c r="C57" s="347"/>
      <c r="D57" s="347" t="s">
        <v>106</v>
      </c>
      <c r="E57" s="347" t="s">
        <v>107</v>
      </c>
      <c r="F57" s="347" t="s">
        <v>72</v>
      </c>
      <c r="G57" s="88"/>
      <c r="H57" s="88"/>
      <c r="I57" s="88"/>
      <c r="J57" s="330"/>
      <c r="K57" s="79">
        <v>22</v>
      </c>
      <c r="L57" s="79">
        <v>12</v>
      </c>
      <c r="M57" s="79">
        <v>8</v>
      </c>
      <c r="N57" s="89">
        <v>1</v>
      </c>
      <c r="O57" s="90">
        <v>0</v>
      </c>
      <c r="P57" s="91">
        <f>N57+O57</f>
        <v>1</v>
      </c>
      <c r="Q57" s="80">
        <f>IFERROR(P57/M57,"-")</f>
        <v>0.125</v>
      </c>
      <c r="R57" s="79">
        <v>0</v>
      </c>
      <c r="S57" s="79">
        <v>0</v>
      </c>
      <c r="T57" s="80">
        <f>IFERROR(R57/(P57),"-")</f>
        <v>0</v>
      </c>
      <c r="U57" s="336"/>
      <c r="V57" s="82">
        <v>0</v>
      </c>
      <c r="W57" s="80">
        <f>IF(P57=0,"-",V57/P57)</f>
        <v>0</v>
      </c>
      <c r="X57" s="335">
        <v>0</v>
      </c>
      <c r="Y57" s="336">
        <f>IFERROR(X57/P57,"-")</f>
        <v>0</v>
      </c>
      <c r="Z57" s="336" t="str">
        <f>IFERROR(X57/V57,"-")</f>
        <v>-</v>
      </c>
      <c r="AA57" s="33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>
        <f>IF(P57=0,"",IF(BE57=0,"",(BE57/P57)))</f>
        <v>0</v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/>
      <c r="BO57" s="118">
        <f>IF(P57=0,"",IF(BN57=0,"",(BN57/P57)))</f>
        <v>0</v>
      </c>
      <c r="BP57" s="119"/>
      <c r="BQ57" s="120" t="str">
        <f>IFERROR(BP57/BN57,"-")</f>
        <v>-</v>
      </c>
      <c r="BR57" s="121"/>
      <c r="BS57" s="122" t="str">
        <f>IFERROR(BR57/BN57,"-")</f>
        <v>-</v>
      </c>
      <c r="BT57" s="123"/>
      <c r="BU57" s="123"/>
      <c r="BV57" s="123"/>
      <c r="BW57" s="124">
        <v>1</v>
      </c>
      <c r="BX57" s="125">
        <f>IF(P57=0,"",IF(BW57=0,"",(BW57/P57)))</f>
        <v>1</v>
      </c>
      <c r="BY57" s="126"/>
      <c r="BZ57" s="127">
        <f>IFERROR(BY57/BW57,"-")</f>
        <v>0</v>
      </c>
      <c r="CA57" s="128"/>
      <c r="CB57" s="129">
        <f>IFERROR(CA57/BW57,"-")</f>
        <v>0</v>
      </c>
      <c r="CC57" s="130"/>
      <c r="CD57" s="130"/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>
        <f>AB58</f>
        <v>0.02</v>
      </c>
      <c r="B58" s="347" t="s">
        <v>175</v>
      </c>
      <c r="C58" s="347"/>
      <c r="D58" s="347" t="s">
        <v>103</v>
      </c>
      <c r="E58" s="347" t="s">
        <v>104</v>
      </c>
      <c r="F58" s="347" t="s">
        <v>67</v>
      </c>
      <c r="G58" s="88" t="s">
        <v>68</v>
      </c>
      <c r="H58" s="88" t="s">
        <v>176</v>
      </c>
      <c r="I58" s="348" t="s">
        <v>177</v>
      </c>
      <c r="J58" s="330">
        <v>150000</v>
      </c>
      <c r="K58" s="79">
        <v>0</v>
      </c>
      <c r="L58" s="79">
        <v>0</v>
      </c>
      <c r="M58" s="79">
        <v>0</v>
      </c>
      <c r="N58" s="89">
        <v>15</v>
      </c>
      <c r="O58" s="90">
        <v>0</v>
      </c>
      <c r="P58" s="91">
        <f>N58+O58</f>
        <v>15</v>
      </c>
      <c r="Q58" s="80" t="str">
        <f>IFERROR(P58/M58,"-")</f>
        <v>-</v>
      </c>
      <c r="R58" s="79">
        <v>0</v>
      </c>
      <c r="S58" s="79">
        <v>1</v>
      </c>
      <c r="T58" s="80">
        <f>IFERROR(R58/(P58),"-")</f>
        <v>0</v>
      </c>
      <c r="U58" s="336">
        <f>IFERROR(J58/SUM(N58:O59),"-")</f>
        <v>7894.7368421053</v>
      </c>
      <c r="V58" s="82">
        <v>1</v>
      </c>
      <c r="W58" s="80">
        <f>IF(P58=0,"-",V58/P58)</f>
        <v>0.066666666666667</v>
      </c>
      <c r="X58" s="335">
        <v>3000</v>
      </c>
      <c r="Y58" s="336">
        <f>IFERROR(X58/P58,"-")</f>
        <v>200</v>
      </c>
      <c r="Z58" s="336">
        <f>IFERROR(X58/V58,"-")</f>
        <v>3000</v>
      </c>
      <c r="AA58" s="330">
        <f>SUM(X58:X59)-SUM(J58:J59)</f>
        <v>-147000</v>
      </c>
      <c r="AB58" s="83">
        <f>SUM(X58:X59)/SUM(J58:J59)</f>
        <v>0.02</v>
      </c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>
        <v>3</v>
      </c>
      <c r="AN58" s="99">
        <f>IF(P58=0,"",IF(AM58=0,"",(AM58/P58)))</f>
        <v>0.2</v>
      </c>
      <c r="AO58" s="98"/>
      <c r="AP58" s="100">
        <f>IFERROR(AO58/AM58,"-")</f>
        <v>0</v>
      </c>
      <c r="AQ58" s="101"/>
      <c r="AR58" s="102">
        <f>IFERROR(AQ58/AM58,"-")</f>
        <v>0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>
        <v>4</v>
      </c>
      <c r="BF58" s="111">
        <f>IF(P58=0,"",IF(BE58=0,"",(BE58/P58)))</f>
        <v>0.26666666666667</v>
      </c>
      <c r="BG58" s="110"/>
      <c r="BH58" s="112">
        <f>IFERROR(BG58/BE58,"-")</f>
        <v>0</v>
      </c>
      <c r="BI58" s="113"/>
      <c r="BJ58" s="114">
        <f>IFERROR(BI58/BE58,"-")</f>
        <v>0</v>
      </c>
      <c r="BK58" s="115"/>
      <c r="BL58" s="115"/>
      <c r="BM58" s="115"/>
      <c r="BN58" s="117">
        <v>5</v>
      </c>
      <c r="BO58" s="118">
        <f>IF(P58=0,"",IF(BN58=0,"",(BN58/P58)))</f>
        <v>0.33333333333333</v>
      </c>
      <c r="BP58" s="119">
        <v>1</v>
      </c>
      <c r="BQ58" s="120">
        <f>IFERROR(BP58/BN58,"-")</f>
        <v>0.2</v>
      </c>
      <c r="BR58" s="121">
        <v>3000</v>
      </c>
      <c r="BS58" s="122">
        <f>IFERROR(BR58/BN58,"-")</f>
        <v>600</v>
      </c>
      <c r="BT58" s="123">
        <v>1</v>
      </c>
      <c r="BU58" s="123"/>
      <c r="BV58" s="123"/>
      <c r="BW58" s="124">
        <v>1</v>
      </c>
      <c r="BX58" s="125">
        <f>IF(P58=0,"",IF(BW58=0,"",(BW58/P58)))</f>
        <v>0.066666666666667</v>
      </c>
      <c r="BY58" s="126"/>
      <c r="BZ58" s="127">
        <f>IFERROR(BY58/BW58,"-")</f>
        <v>0</v>
      </c>
      <c r="CA58" s="128"/>
      <c r="CB58" s="129">
        <f>IFERROR(CA58/BW58,"-")</f>
        <v>0</v>
      </c>
      <c r="CC58" s="130"/>
      <c r="CD58" s="130"/>
      <c r="CE58" s="130"/>
      <c r="CF58" s="131">
        <v>2</v>
      </c>
      <c r="CG58" s="132">
        <f>IF(P58=0,"",IF(CF58=0,"",(CF58/P58)))</f>
        <v>0.13333333333333</v>
      </c>
      <c r="CH58" s="133"/>
      <c r="CI58" s="134">
        <f>IFERROR(CH58/CF58,"-")</f>
        <v>0</v>
      </c>
      <c r="CJ58" s="135"/>
      <c r="CK58" s="136">
        <f>IFERROR(CJ58/CF58,"-")</f>
        <v>0</v>
      </c>
      <c r="CL58" s="137"/>
      <c r="CM58" s="137"/>
      <c r="CN58" s="137"/>
      <c r="CO58" s="138">
        <v>1</v>
      </c>
      <c r="CP58" s="139">
        <v>3000</v>
      </c>
      <c r="CQ58" s="139">
        <v>3000</v>
      </c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347" t="s">
        <v>178</v>
      </c>
      <c r="C59" s="347"/>
      <c r="D59" s="347" t="s">
        <v>103</v>
      </c>
      <c r="E59" s="347" t="s">
        <v>104</v>
      </c>
      <c r="F59" s="347" t="s">
        <v>72</v>
      </c>
      <c r="G59" s="88"/>
      <c r="H59" s="88"/>
      <c r="I59" s="88"/>
      <c r="J59" s="330"/>
      <c r="K59" s="79">
        <v>23</v>
      </c>
      <c r="L59" s="79">
        <v>17</v>
      </c>
      <c r="M59" s="79">
        <v>19</v>
      </c>
      <c r="N59" s="89">
        <v>4</v>
      </c>
      <c r="O59" s="90">
        <v>0</v>
      </c>
      <c r="P59" s="91">
        <f>N59+O59</f>
        <v>4</v>
      </c>
      <c r="Q59" s="80">
        <f>IFERROR(P59/M59,"-")</f>
        <v>0.21052631578947</v>
      </c>
      <c r="R59" s="79">
        <v>0</v>
      </c>
      <c r="S59" s="79">
        <v>1</v>
      </c>
      <c r="T59" s="80">
        <f>IFERROR(R59/(P59),"-")</f>
        <v>0</v>
      </c>
      <c r="U59" s="336"/>
      <c r="V59" s="82">
        <v>0</v>
      </c>
      <c r="W59" s="80">
        <f>IF(P59=0,"-",V59/P59)</f>
        <v>0</v>
      </c>
      <c r="X59" s="335">
        <v>0</v>
      </c>
      <c r="Y59" s="336">
        <f>IFERROR(X59/P59,"-")</f>
        <v>0</v>
      </c>
      <c r="Z59" s="336" t="str">
        <f>IFERROR(X59/V59,"-")</f>
        <v>-</v>
      </c>
      <c r="AA59" s="33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>
        <v>1</v>
      </c>
      <c r="BF59" s="111">
        <f>IF(P59=0,"",IF(BE59=0,"",(BE59/P59)))</f>
        <v>0.25</v>
      </c>
      <c r="BG59" s="110"/>
      <c r="BH59" s="112">
        <f>IFERROR(BG59/BE59,"-")</f>
        <v>0</v>
      </c>
      <c r="BI59" s="113"/>
      <c r="BJ59" s="114">
        <f>IFERROR(BI59/BE59,"-")</f>
        <v>0</v>
      </c>
      <c r="BK59" s="115"/>
      <c r="BL59" s="115"/>
      <c r="BM59" s="115"/>
      <c r="BN59" s="117"/>
      <c r="BO59" s="118">
        <f>IF(P59=0,"",IF(BN59=0,"",(BN59/P59)))</f>
        <v>0</v>
      </c>
      <c r="BP59" s="119"/>
      <c r="BQ59" s="120" t="str">
        <f>IFERROR(BP59/BN59,"-")</f>
        <v>-</v>
      </c>
      <c r="BR59" s="121"/>
      <c r="BS59" s="122" t="str">
        <f>IFERROR(BR59/BN59,"-")</f>
        <v>-</v>
      </c>
      <c r="BT59" s="123"/>
      <c r="BU59" s="123"/>
      <c r="BV59" s="123"/>
      <c r="BW59" s="124"/>
      <c r="BX59" s="125">
        <f>IF(P59=0,"",IF(BW59=0,"",(BW59/P59)))</f>
        <v>0</v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>
        <v>3</v>
      </c>
      <c r="CG59" s="132">
        <f>IF(P59=0,"",IF(CF59=0,"",(CF59/P59)))</f>
        <v>0.75</v>
      </c>
      <c r="CH59" s="133"/>
      <c r="CI59" s="134">
        <f>IFERROR(CH59/CF59,"-")</f>
        <v>0</v>
      </c>
      <c r="CJ59" s="135"/>
      <c r="CK59" s="136">
        <f>IFERROR(CJ59/CF59,"-")</f>
        <v>0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>
        <f>AB60</f>
        <v>0.29333333333333</v>
      </c>
      <c r="B60" s="347" t="s">
        <v>179</v>
      </c>
      <c r="C60" s="347"/>
      <c r="D60" s="347" t="s">
        <v>129</v>
      </c>
      <c r="E60" s="347" t="s">
        <v>130</v>
      </c>
      <c r="F60" s="347" t="s">
        <v>67</v>
      </c>
      <c r="G60" s="88" t="s">
        <v>68</v>
      </c>
      <c r="H60" s="88" t="s">
        <v>176</v>
      </c>
      <c r="I60" s="349" t="s">
        <v>173</v>
      </c>
      <c r="J60" s="330">
        <v>150000</v>
      </c>
      <c r="K60" s="79">
        <v>0</v>
      </c>
      <c r="L60" s="79">
        <v>0</v>
      </c>
      <c r="M60" s="79">
        <v>0</v>
      </c>
      <c r="N60" s="89">
        <v>7</v>
      </c>
      <c r="O60" s="90">
        <v>0</v>
      </c>
      <c r="P60" s="91">
        <f>N60+O60</f>
        <v>7</v>
      </c>
      <c r="Q60" s="80" t="str">
        <f>IFERROR(P60/M60,"-")</f>
        <v>-</v>
      </c>
      <c r="R60" s="79">
        <v>0</v>
      </c>
      <c r="S60" s="79">
        <v>1</v>
      </c>
      <c r="T60" s="80">
        <f>IFERROR(R60/(P60),"-")</f>
        <v>0</v>
      </c>
      <c r="U60" s="336">
        <f>IFERROR(J60/SUM(N60:O61),"-")</f>
        <v>21428.571428571</v>
      </c>
      <c r="V60" s="82">
        <v>1</v>
      </c>
      <c r="W60" s="80">
        <f>IF(P60=0,"-",V60/P60)</f>
        <v>0.14285714285714</v>
      </c>
      <c r="X60" s="335">
        <v>44000</v>
      </c>
      <c r="Y60" s="336">
        <f>IFERROR(X60/P60,"-")</f>
        <v>6285.7142857143</v>
      </c>
      <c r="Z60" s="336">
        <f>IFERROR(X60/V60,"-")</f>
        <v>44000</v>
      </c>
      <c r="AA60" s="330">
        <f>SUM(X60:X61)-SUM(J60:J61)</f>
        <v>-106000</v>
      </c>
      <c r="AB60" s="83">
        <f>SUM(X60:X61)/SUM(J60:J61)</f>
        <v>0.29333333333333</v>
      </c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>
        <v>2</v>
      </c>
      <c r="BF60" s="111">
        <f>IF(P60=0,"",IF(BE60=0,"",(BE60/P60)))</f>
        <v>0.28571428571429</v>
      </c>
      <c r="BG60" s="110"/>
      <c r="BH60" s="112">
        <f>IFERROR(BG60/BE60,"-")</f>
        <v>0</v>
      </c>
      <c r="BI60" s="113"/>
      <c r="BJ60" s="114">
        <f>IFERROR(BI60/BE60,"-")</f>
        <v>0</v>
      </c>
      <c r="BK60" s="115"/>
      <c r="BL60" s="115"/>
      <c r="BM60" s="115"/>
      <c r="BN60" s="117">
        <v>3</v>
      </c>
      <c r="BO60" s="118">
        <f>IF(P60=0,"",IF(BN60=0,"",(BN60/P60)))</f>
        <v>0.42857142857143</v>
      </c>
      <c r="BP60" s="119"/>
      <c r="BQ60" s="120">
        <f>IFERROR(BP60/BN60,"-")</f>
        <v>0</v>
      </c>
      <c r="BR60" s="121"/>
      <c r="BS60" s="122">
        <f>IFERROR(BR60/BN60,"-")</f>
        <v>0</v>
      </c>
      <c r="BT60" s="123"/>
      <c r="BU60" s="123"/>
      <c r="BV60" s="123"/>
      <c r="BW60" s="124">
        <v>2</v>
      </c>
      <c r="BX60" s="125">
        <f>IF(P60=0,"",IF(BW60=0,"",(BW60/P60)))</f>
        <v>0.28571428571429</v>
      </c>
      <c r="BY60" s="126">
        <v>1</v>
      </c>
      <c r="BZ60" s="127">
        <f>IFERROR(BY60/BW60,"-")</f>
        <v>0.5</v>
      </c>
      <c r="CA60" s="128">
        <v>44000</v>
      </c>
      <c r="CB60" s="129">
        <f>IFERROR(CA60/BW60,"-")</f>
        <v>22000</v>
      </c>
      <c r="CC60" s="130"/>
      <c r="CD60" s="130"/>
      <c r="CE60" s="130">
        <v>1</v>
      </c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1</v>
      </c>
      <c r="CP60" s="139">
        <v>44000</v>
      </c>
      <c r="CQ60" s="139">
        <v>44000</v>
      </c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347" t="s">
        <v>180</v>
      </c>
      <c r="C61" s="347"/>
      <c r="D61" s="347" t="s">
        <v>129</v>
      </c>
      <c r="E61" s="347" t="s">
        <v>130</v>
      </c>
      <c r="F61" s="347" t="s">
        <v>72</v>
      </c>
      <c r="G61" s="88"/>
      <c r="H61" s="88"/>
      <c r="I61" s="88"/>
      <c r="J61" s="330"/>
      <c r="K61" s="79">
        <v>4</v>
      </c>
      <c r="L61" s="79">
        <v>3</v>
      </c>
      <c r="M61" s="79">
        <v>0</v>
      </c>
      <c r="N61" s="89">
        <v>0</v>
      </c>
      <c r="O61" s="90">
        <v>0</v>
      </c>
      <c r="P61" s="91">
        <f>N61+O61</f>
        <v>0</v>
      </c>
      <c r="Q61" s="80" t="str">
        <f>IFERROR(P61/M61,"-")</f>
        <v>-</v>
      </c>
      <c r="R61" s="79">
        <v>0</v>
      </c>
      <c r="S61" s="79">
        <v>0</v>
      </c>
      <c r="T61" s="80" t="str">
        <f>IFERROR(R61/(P61),"-")</f>
        <v>-</v>
      </c>
      <c r="U61" s="336"/>
      <c r="V61" s="82">
        <v>0</v>
      </c>
      <c r="W61" s="80" t="str">
        <f>IF(P61=0,"-",V61/P61)</f>
        <v>-</v>
      </c>
      <c r="X61" s="335">
        <v>0</v>
      </c>
      <c r="Y61" s="336" t="str">
        <f>IFERROR(X61/P61,"-")</f>
        <v>-</v>
      </c>
      <c r="Z61" s="336" t="str">
        <f>IFERROR(X61/V61,"-")</f>
        <v>-</v>
      </c>
      <c r="AA61" s="330"/>
      <c r="AB61" s="83"/>
      <c r="AC61" s="77"/>
      <c r="AD61" s="92"/>
      <c r="AE61" s="93" t="str">
        <f>IF(P61=0,"",IF(AD61=0,"",(AD61/P61)))</f>
        <v/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 t="str">
        <f>IF(P61=0,"",IF(AM61=0,"",(AM61/P61)))</f>
        <v/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 t="str">
        <f>IF(P61=0,"",IF(AV61=0,"",(AV61/P61)))</f>
        <v/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 t="str">
        <f>IF(P61=0,"",IF(BE61=0,"",(BE61/P61)))</f>
        <v/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/>
      <c r="BO61" s="118" t="str">
        <f>IF(P61=0,"",IF(BN61=0,"",(BN61/P61)))</f>
        <v/>
      </c>
      <c r="BP61" s="119"/>
      <c r="BQ61" s="120" t="str">
        <f>IFERROR(BP61/BN61,"-")</f>
        <v>-</v>
      </c>
      <c r="BR61" s="121"/>
      <c r="BS61" s="122" t="str">
        <f>IFERROR(BR61/BN61,"-")</f>
        <v>-</v>
      </c>
      <c r="BT61" s="123"/>
      <c r="BU61" s="123"/>
      <c r="BV61" s="123"/>
      <c r="BW61" s="124"/>
      <c r="BX61" s="125" t="str">
        <f>IF(P61=0,"",IF(BW61=0,"",(BW61/P61)))</f>
        <v/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 t="str">
        <f>IF(P61=0,"",IF(CF61=0,"",(CF61/P61)))</f>
        <v/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>
        <f>AB62</f>
        <v>0</v>
      </c>
      <c r="B62" s="347" t="s">
        <v>181</v>
      </c>
      <c r="C62" s="347"/>
      <c r="D62" s="347" t="s">
        <v>103</v>
      </c>
      <c r="E62" s="347" t="s">
        <v>104</v>
      </c>
      <c r="F62" s="347" t="s">
        <v>67</v>
      </c>
      <c r="G62" s="88" t="s">
        <v>111</v>
      </c>
      <c r="H62" s="88" t="s">
        <v>182</v>
      </c>
      <c r="I62" s="349" t="s">
        <v>183</v>
      </c>
      <c r="J62" s="330">
        <v>190000</v>
      </c>
      <c r="K62" s="79">
        <v>0</v>
      </c>
      <c r="L62" s="79">
        <v>0</v>
      </c>
      <c r="M62" s="79">
        <v>0</v>
      </c>
      <c r="N62" s="89">
        <v>8</v>
      </c>
      <c r="O62" s="90">
        <v>0</v>
      </c>
      <c r="P62" s="91">
        <f>N62+O62</f>
        <v>8</v>
      </c>
      <c r="Q62" s="80" t="str">
        <f>IFERROR(P62/M62,"-")</f>
        <v>-</v>
      </c>
      <c r="R62" s="79">
        <v>0</v>
      </c>
      <c r="S62" s="79">
        <v>2</v>
      </c>
      <c r="T62" s="80">
        <f>IFERROR(R62/(P62),"-")</f>
        <v>0</v>
      </c>
      <c r="U62" s="336">
        <f>IFERROR(J62/SUM(N62:O63),"-")</f>
        <v>21111.111111111</v>
      </c>
      <c r="V62" s="82">
        <v>0</v>
      </c>
      <c r="W62" s="80">
        <f>IF(P62=0,"-",V62/P62)</f>
        <v>0</v>
      </c>
      <c r="X62" s="335">
        <v>0</v>
      </c>
      <c r="Y62" s="336">
        <f>IFERROR(X62/P62,"-")</f>
        <v>0</v>
      </c>
      <c r="Z62" s="336" t="str">
        <f>IFERROR(X62/V62,"-")</f>
        <v>-</v>
      </c>
      <c r="AA62" s="330">
        <f>SUM(X62:X63)-SUM(J62:J63)</f>
        <v>-190000</v>
      </c>
      <c r="AB62" s="83">
        <f>SUM(X62:X63)/SUM(J62:J63)</f>
        <v>0</v>
      </c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>
        <v>3</v>
      </c>
      <c r="BF62" s="111">
        <f>IF(P62=0,"",IF(BE62=0,"",(BE62/P62)))</f>
        <v>0.375</v>
      </c>
      <c r="BG62" s="110"/>
      <c r="BH62" s="112">
        <f>IFERROR(BG62/BE62,"-")</f>
        <v>0</v>
      </c>
      <c r="BI62" s="113"/>
      <c r="BJ62" s="114">
        <f>IFERROR(BI62/BE62,"-")</f>
        <v>0</v>
      </c>
      <c r="BK62" s="115"/>
      <c r="BL62" s="115"/>
      <c r="BM62" s="115"/>
      <c r="BN62" s="117">
        <v>4</v>
      </c>
      <c r="BO62" s="118">
        <f>IF(P62=0,"",IF(BN62=0,"",(BN62/P62)))</f>
        <v>0.5</v>
      </c>
      <c r="BP62" s="119"/>
      <c r="BQ62" s="120">
        <f>IFERROR(BP62/BN62,"-")</f>
        <v>0</v>
      </c>
      <c r="BR62" s="121"/>
      <c r="BS62" s="122">
        <f>IFERROR(BR62/BN62,"-")</f>
        <v>0</v>
      </c>
      <c r="BT62" s="123"/>
      <c r="BU62" s="123"/>
      <c r="BV62" s="123"/>
      <c r="BW62" s="124"/>
      <c r="BX62" s="125">
        <f>IF(P62=0,"",IF(BW62=0,"",(BW62/P62)))</f>
        <v>0</v>
      </c>
      <c r="BY62" s="126"/>
      <c r="BZ62" s="127" t="str">
        <f>IFERROR(BY62/BW62,"-")</f>
        <v>-</v>
      </c>
      <c r="CA62" s="128"/>
      <c r="CB62" s="129" t="str">
        <f>IFERROR(CA62/BW62,"-")</f>
        <v>-</v>
      </c>
      <c r="CC62" s="130"/>
      <c r="CD62" s="130"/>
      <c r="CE62" s="130"/>
      <c r="CF62" s="131">
        <v>1</v>
      </c>
      <c r="CG62" s="132">
        <f>IF(P62=0,"",IF(CF62=0,"",(CF62/P62)))</f>
        <v>0.125</v>
      </c>
      <c r="CH62" s="133"/>
      <c r="CI62" s="134">
        <f>IFERROR(CH62/CF62,"-")</f>
        <v>0</v>
      </c>
      <c r="CJ62" s="135"/>
      <c r="CK62" s="136">
        <f>IFERROR(CJ62/CF62,"-")</f>
        <v>0</v>
      </c>
      <c r="CL62" s="137"/>
      <c r="CM62" s="137"/>
      <c r="CN62" s="137"/>
      <c r="CO62" s="138">
        <v>0</v>
      </c>
      <c r="CP62" s="139">
        <v>0</v>
      </c>
      <c r="CQ62" s="139"/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347" t="s">
        <v>184</v>
      </c>
      <c r="C63" s="347"/>
      <c r="D63" s="347" t="s">
        <v>103</v>
      </c>
      <c r="E63" s="347" t="s">
        <v>104</v>
      </c>
      <c r="F63" s="347" t="s">
        <v>72</v>
      </c>
      <c r="G63" s="88"/>
      <c r="H63" s="88"/>
      <c r="I63" s="88"/>
      <c r="J63" s="330"/>
      <c r="K63" s="79">
        <v>4</v>
      </c>
      <c r="L63" s="79">
        <v>3</v>
      </c>
      <c r="M63" s="79">
        <v>1</v>
      </c>
      <c r="N63" s="89">
        <v>1</v>
      </c>
      <c r="O63" s="90">
        <v>0</v>
      </c>
      <c r="P63" s="91">
        <f>N63+O63</f>
        <v>1</v>
      </c>
      <c r="Q63" s="80">
        <f>IFERROR(P63/M63,"-")</f>
        <v>1</v>
      </c>
      <c r="R63" s="79">
        <v>0</v>
      </c>
      <c r="S63" s="79">
        <v>0</v>
      </c>
      <c r="T63" s="80">
        <f>IFERROR(R63/(P63),"-")</f>
        <v>0</v>
      </c>
      <c r="U63" s="336"/>
      <c r="V63" s="82">
        <v>0</v>
      </c>
      <c r="W63" s="80">
        <f>IF(P63=0,"-",V63/P63)</f>
        <v>0</v>
      </c>
      <c r="X63" s="335">
        <v>0</v>
      </c>
      <c r="Y63" s="336">
        <f>IFERROR(X63/P63,"-")</f>
        <v>0</v>
      </c>
      <c r="Z63" s="336" t="str">
        <f>IFERROR(X63/V63,"-")</f>
        <v>-</v>
      </c>
      <c r="AA63" s="330"/>
      <c r="AB63" s="83"/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>
        <f>IF(P63=0,"",IF(BE63=0,"",(BE63/P63)))</f>
        <v>0</v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/>
      <c r="BO63" s="118">
        <f>IF(P63=0,"",IF(BN63=0,"",(BN63/P63)))</f>
        <v>0</v>
      </c>
      <c r="BP63" s="119"/>
      <c r="BQ63" s="120" t="str">
        <f>IFERROR(BP63/BN63,"-")</f>
        <v>-</v>
      </c>
      <c r="BR63" s="121"/>
      <c r="BS63" s="122" t="str">
        <f>IFERROR(BR63/BN63,"-")</f>
        <v>-</v>
      </c>
      <c r="BT63" s="123"/>
      <c r="BU63" s="123"/>
      <c r="BV63" s="123"/>
      <c r="BW63" s="124">
        <v>1</v>
      </c>
      <c r="BX63" s="125">
        <f>IF(P63=0,"",IF(BW63=0,"",(BW63/P63)))</f>
        <v>1</v>
      </c>
      <c r="BY63" s="126"/>
      <c r="BZ63" s="127">
        <f>IFERROR(BY63/BW63,"-")</f>
        <v>0</v>
      </c>
      <c r="CA63" s="128"/>
      <c r="CB63" s="129">
        <f>IFERROR(CA63/BW63,"-")</f>
        <v>0</v>
      </c>
      <c r="CC63" s="130"/>
      <c r="CD63" s="130"/>
      <c r="CE63" s="130"/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>
        <f>AB64</f>
        <v>0.075</v>
      </c>
      <c r="B64" s="347" t="s">
        <v>185</v>
      </c>
      <c r="C64" s="347"/>
      <c r="D64" s="347" t="s">
        <v>186</v>
      </c>
      <c r="E64" s="347" t="s">
        <v>187</v>
      </c>
      <c r="F64" s="347" t="s">
        <v>67</v>
      </c>
      <c r="G64" s="88" t="s">
        <v>95</v>
      </c>
      <c r="H64" s="88" t="s">
        <v>188</v>
      </c>
      <c r="I64" s="348" t="s">
        <v>170</v>
      </c>
      <c r="J64" s="330">
        <v>80000</v>
      </c>
      <c r="K64" s="79">
        <v>0</v>
      </c>
      <c r="L64" s="79">
        <v>0</v>
      </c>
      <c r="M64" s="79">
        <v>0</v>
      </c>
      <c r="N64" s="89">
        <v>1</v>
      </c>
      <c r="O64" s="90">
        <v>0</v>
      </c>
      <c r="P64" s="91">
        <f>N64+O64</f>
        <v>1</v>
      </c>
      <c r="Q64" s="80" t="str">
        <f>IFERROR(P64/M64,"-")</f>
        <v>-</v>
      </c>
      <c r="R64" s="79">
        <v>0</v>
      </c>
      <c r="S64" s="79">
        <v>0</v>
      </c>
      <c r="T64" s="80">
        <f>IFERROR(R64/(P64),"-")</f>
        <v>0</v>
      </c>
      <c r="U64" s="336">
        <f>IFERROR(J64/SUM(N64:O68),"-")</f>
        <v>8000</v>
      </c>
      <c r="V64" s="82">
        <v>0</v>
      </c>
      <c r="W64" s="80">
        <f>IF(P64=0,"-",V64/P64)</f>
        <v>0</v>
      </c>
      <c r="X64" s="335">
        <v>0</v>
      </c>
      <c r="Y64" s="336">
        <f>IFERROR(X64/P64,"-")</f>
        <v>0</v>
      </c>
      <c r="Z64" s="336" t="str">
        <f>IFERROR(X64/V64,"-")</f>
        <v>-</v>
      </c>
      <c r="AA64" s="330">
        <f>SUM(X64:X68)-SUM(J64:J68)</f>
        <v>-74000</v>
      </c>
      <c r="AB64" s="83">
        <f>SUM(X64:X68)/SUM(J64:J68)</f>
        <v>0.075</v>
      </c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>
        <f>IF(P64=0,"",IF(BE64=0,"",(BE64/P64)))</f>
        <v>0</v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>
        <v>1</v>
      </c>
      <c r="BO64" s="118">
        <f>IF(P64=0,"",IF(BN64=0,"",(BN64/P64)))</f>
        <v>1</v>
      </c>
      <c r="BP64" s="119"/>
      <c r="BQ64" s="120">
        <f>IFERROR(BP64/BN64,"-")</f>
        <v>0</v>
      </c>
      <c r="BR64" s="121"/>
      <c r="BS64" s="122">
        <f>IFERROR(BR64/BN64,"-")</f>
        <v>0</v>
      </c>
      <c r="BT64" s="123"/>
      <c r="BU64" s="123"/>
      <c r="BV64" s="123"/>
      <c r="BW64" s="124"/>
      <c r="BX64" s="125">
        <f>IF(P64=0,"",IF(BW64=0,"",(BW64/P64)))</f>
        <v>0</v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347" t="s">
        <v>189</v>
      </c>
      <c r="C65" s="347"/>
      <c r="D65" s="347" t="s">
        <v>190</v>
      </c>
      <c r="E65" s="347" t="s">
        <v>191</v>
      </c>
      <c r="F65" s="347" t="s">
        <v>67</v>
      </c>
      <c r="G65" s="88" t="s">
        <v>95</v>
      </c>
      <c r="H65" s="88" t="s">
        <v>188</v>
      </c>
      <c r="I65" s="348" t="s">
        <v>192</v>
      </c>
      <c r="J65" s="330"/>
      <c r="K65" s="79">
        <v>0</v>
      </c>
      <c r="L65" s="79">
        <v>0</v>
      </c>
      <c r="M65" s="79">
        <v>0</v>
      </c>
      <c r="N65" s="89">
        <v>3</v>
      </c>
      <c r="O65" s="90">
        <v>0</v>
      </c>
      <c r="P65" s="91">
        <f>N65+O65</f>
        <v>3</v>
      </c>
      <c r="Q65" s="80" t="str">
        <f>IFERROR(P65/M65,"-")</f>
        <v>-</v>
      </c>
      <c r="R65" s="79">
        <v>0</v>
      </c>
      <c r="S65" s="79">
        <v>1</v>
      </c>
      <c r="T65" s="80">
        <f>IFERROR(R65/(P65),"-")</f>
        <v>0</v>
      </c>
      <c r="U65" s="336"/>
      <c r="V65" s="82">
        <v>1</v>
      </c>
      <c r="W65" s="80">
        <f>IF(P65=0,"-",V65/P65)</f>
        <v>0.33333333333333</v>
      </c>
      <c r="X65" s="335">
        <v>6000</v>
      </c>
      <c r="Y65" s="336">
        <f>IFERROR(X65/P65,"-")</f>
        <v>2000</v>
      </c>
      <c r="Z65" s="336">
        <f>IFERROR(X65/V65,"-")</f>
        <v>6000</v>
      </c>
      <c r="AA65" s="330"/>
      <c r="AB65" s="83"/>
      <c r="AC65" s="77"/>
      <c r="AD65" s="92">
        <v>1</v>
      </c>
      <c r="AE65" s="93">
        <f>IF(P65=0,"",IF(AD65=0,"",(AD65/P65)))</f>
        <v>0.33333333333333</v>
      </c>
      <c r="AF65" s="92"/>
      <c r="AG65" s="94">
        <f>IFERROR(AF65/AD65,"-")</f>
        <v>0</v>
      </c>
      <c r="AH65" s="95"/>
      <c r="AI65" s="96">
        <f>IFERROR(AH65/AD65,"-")</f>
        <v>0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>
        <v>1</v>
      </c>
      <c r="AW65" s="105">
        <f>IF(P65=0,"",IF(AV65=0,"",(AV65/P65)))</f>
        <v>0.33333333333333</v>
      </c>
      <c r="AX65" s="104"/>
      <c r="AY65" s="106">
        <f>IFERROR(AX65/AV65,"-")</f>
        <v>0</v>
      </c>
      <c r="AZ65" s="107"/>
      <c r="BA65" s="108">
        <f>IFERROR(AZ65/AV65,"-")</f>
        <v>0</v>
      </c>
      <c r="BB65" s="109"/>
      <c r="BC65" s="109"/>
      <c r="BD65" s="109"/>
      <c r="BE65" s="110">
        <v>1</v>
      </c>
      <c r="BF65" s="111">
        <f>IF(P65=0,"",IF(BE65=0,"",(BE65/P65)))</f>
        <v>0.33333333333333</v>
      </c>
      <c r="BG65" s="110">
        <v>1</v>
      </c>
      <c r="BH65" s="112">
        <f>IFERROR(BG65/BE65,"-")</f>
        <v>1</v>
      </c>
      <c r="BI65" s="113">
        <v>6000</v>
      </c>
      <c r="BJ65" s="114">
        <f>IFERROR(BI65/BE65,"-")</f>
        <v>6000</v>
      </c>
      <c r="BK65" s="115"/>
      <c r="BL65" s="115">
        <v>1</v>
      </c>
      <c r="BM65" s="115"/>
      <c r="BN65" s="117"/>
      <c r="BO65" s="118">
        <f>IF(P65=0,"",IF(BN65=0,"",(BN65/P65)))</f>
        <v>0</v>
      </c>
      <c r="BP65" s="119"/>
      <c r="BQ65" s="120" t="str">
        <f>IFERROR(BP65/BN65,"-")</f>
        <v>-</v>
      </c>
      <c r="BR65" s="121"/>
      <c r="BS65" s="122" t="str">
        <f>IFERROR(BR65/BN65,"-")</f>
        <v>-</v>
      </c>
      <c r="BT65" s="123"/>
      <c r="BU65" s="123"/>
      <c r="BV65" s="123"/>
      <c r="BW65" s="124"/>
      <c r="BX65" s="125">
        <f>IF(P65=0,"",IF(BW65=0,"",(BW65/P65)))</f>
        <v>0</v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1</v>
      </c>
      <c r="CP65" s="139">
        <v>6000</v>
      </c>
      <c r="CQ65" s="139">
        <v>6000</v>
      </c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347" t="s">
        <v>193</v>
      </c>
      <c r="C66" s="347"/>
      <c r="D66" s="347" t="s">
        <v>194</v>
      </c>
      <c r="E66" s="347" t="s">
        <v>195</v>
      </c>
      <c r="F66" s="347" t="s">
        <v>67</v>
      </c>
      <c r="G66" s="88" t="s">
        <v>95</v>
      </c>
      <c r="H66" s="88" t="s">
        <v>188</v>
      </c>
      <c r="I66" s="348" t="s">
        <v>196</v>
      </c>
      <c r="J66" s="330"/>
      <c r="K66" s="79">
        <v>0</v>
      </c>
      <c r="L66" s="79">
        <v>0</v>
      </c>
      <c r="M66" s="79">
        <v>0</v>
      </c>
      <c r="N66" s="89">
        <v>4</v>
      </c>
      <c r="O66" s="90">
        <v>0</v>
      </c>
      <c r="P66" s="91">
        <f>N66+O66</f>
        <v>4</v>
      </c>
      <c r="Q66" s="80" t="str">
        <f>IFERROR(P66/M66,"-")</f>
        <v>-</v>
      </c>
      <c r="R66" s="79">
        <v>0</v>
      </c>
      <c r="S66" s="79">
        <v>1</v>
      </c>
      <c r="T66" s="80">
        <f>IFERROR(R66/(P66),"-")</f>
        <v>0</v>
      </c>
      <c r="U66" s="336"/>
      <c r="V66" s="82">
        <v>0</v>
      </c>
      <c r="W66" s="80">
        <f>IF(P66=0,"-",V66/P66)</f>
        <v>0</v>
      </c>
      <c r="X66" s="335">
        <v>0</v>
      </c>
      <c r="Y66" s="336">
        <f>IFERROR(X66/P66,"-")</f>
        <v>0</v>
      </c>
      <c r="Z66" s="336" t="str">
        <f>IFERROR(X66/V66,"-")</f>
        <v>-</v>
      </c>
      <c r="AA66" s="330"/>
      <c r="AB66" s="83"/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>
        <v>1</v>
      </c>
      <c r="AN66" s="99">
        <f>IF(P66=0,"",IF(AM66=0,"",(AM66/P66)))</f>
        <v>0.25</v>
      </c>
      <c r="AO66" s="98"/>
      <c r="AP66" s="100">
        <f>IFERROR(AO66/AM66,"-")</f>
        <v>0</v>
      </c>
      <c r="AQ66" s="101"/>
      <c r="AR66" s="102">
        <f>IFERROR(AQ66/AM66,"-")</f>
        <v>0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>
        <v>1</v>
      </c>
      <c r="BF66" s="111">
        <f>IF(P66=0,"",IF(BE66=0,"",(BE66/P66)))</f>
        <v>0.25</v>
      </c>
      <c r="BG66" s="110"/>
      <c r="BH66" s="112">
        <f>IFERROR(BG66/BE66,"-")</f>
        <v>0</v>
      </c>
      <c r="BI66" s="113"/>
      <c r="BJ66" s="114">
        <f>IFERROR(BI66/BE66,"-")</f>
        <v>0</v>
      </c>
      <c r="BK66" s="115"/>
      <c r="BL66" s="115"/>
      <c r="BM66" s="115"/>
      <c r="BN66" s="117"/>
      <c r="BO66" s="118">
        <f>IF(P66=0,"",IF(BN66=0,"",(BN66/P66)))</f>
        <v>0</v>
      </c>
      <c r="BP66" s="119"/>
      <c r="BQ66" s="120" t="str">
        <f>IFERROR(BP66/BN66,"-")</f>
        <v>-</v>
      </c>
      <c r="BR66" s="121"/>
      <c r="BS66" s="122" t="str">
        <f>IFERROR(BR66/BN66,"-")</f>
        <v>-</v>
      </c>
      <c r="BT66" s="123"/>
      <c r="BU66" s="123"/>
      <c r="BV66" s="123"/>
      <c r="BW66" s="124">
        <v>2</v>
      </c>
      <c r="BX66" s="125">
        <f>IF(P66=0,"",IF(BW66=0,"",(BW66/P66)))</f>
        <v>0.5</v>
      </c>
      <c r="BY66" s="126"/>
      <c r="BZ66" s="127">
        <f>IFERROR(BY66/BW66,"-")</f>
        <v>0</v>
      </c>
      <c r="CA66" s="128"/>
      <c r="CB66" s="129">
        <f>IFERROR(CA66/BW66,"-")</f>
        <v>0</v>
      </c>
      <c r="CC66" s="130"/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347" t="s">
        <v>197</v>
      </c>
      <c r="C67" s="347"/>
      <c r="D67" s="347" t="s">
        <v>198</v>
      </c>
      <c r="E67" s="347" t="s">
        <v>199</v>
      </c>
      <c r="F67" s="347" t="s">
        <v>67</v>
      </c>
      <c r="G67" s="88" t="s">
        <v>95</v>
      </c>
      <c r="H67" s="88" t="s">
        <v>188</v>
      </c>
      <c r="I67" s="348" t="s">
        <v>177</v>
      </c>
      <c r="J67" s="330"/>
      <c r="K67" s="79">
        <v>0</v>
      </c>
      <c r="L67" s="79">
        <v>0</v>
      </c>
      <c r="M67" s="79">
        <v>0</v>
      </c>
      <c r="N67" s="89">
        <v>2</v>
      </c>
      <c r="O67" s="90">
        <v>0</v>
      </c>
      <c r="P67" s="91">
        <f>N67+O67</f>
        <v>2</v>
      </c>
      <c r="Q67" s="80" t="str">
        <f>IFERROR(P67/M67,"-")</f>
        <v>-</v>
      </c>
      <c r="R67" s="79">
        <v>0</v>
      </c>
      <c r="S67" s="79">
        <v>0</v>
      </c>
      <c r="T67" s="80">
        <f>IFERROR(R67/(P67),"-")</f>
        <v>0</v>
      </c>
      <c r="U67" s="336"/>
      <c r="V67" s="82">
        <v>0</v>
      </c>
      <c r="W67" s="80">
        <f>IF(P67=0,"-",V67/P67)</f>
        <v>0</v>
      </c>
      <c r="X67" s="335">
        <v>0</v>
      </c>
      <c r="Y67" s="336">
        <f>IFERROR(X67/P67,"-")</f>
        <v>0</v>
      </c>
      <c r="Z67" s="336" t="str">
        <f>IFERROR(X67/V67,"-")</f>
        <v>-</v>
      </c>
      <c r="AA67" s="330"/>
      <c r="AB67" s="83"/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>
        <f>IF(P67=0,"",IF(BE67=0,"",(BE67/P67)))</f>
        <v>0</v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>
        <v>1</v>
      </c>
      <c r="BO67" s="118">
        <f>IF(P67=0,"",IF(BN67=0,"",(BN67/P67)))</f>
        <v>0.5</v>
      </c>
      <c r="BP67" s="119"/>
      <c r="BQ67" s="120">
        <f>IFERROR(BP67/BN67,"-")</f>
        <v>0</v>
      </c>
      <c r="BR67" s="121"/>
      <c r="BS67" s="122">
        <f>IFERROR(BR67/BN67,"-")</f>
        <v>0</v>
      </c>
      <c r="BT67" s="123"/>
      <c r="BU67" s="123"/>
      <c r="BV67" s="123"/>
      <c r="BW67" s="124">
        <v>1</v>
      </c>
      <c r="BX67" s="125">
        <f>IF(P67=0,"",IF(BW67=0,"",(BW67/P67)))</f>
        <v>0.5</v>
      </c>
      <c r="BY67" s="126"/>
      <c r="BZ67" s="127">
        <f>IFERROR(BY67/BW67,"-")</f>
        <v>0</v>
      </c>
      <c r="CA67" s="128"/>
      <c r="CB67" s="129">
        <f>IFERROR(CA67/BW67,"-")</f>
        <v>0</v>
      </c>
      <c r="CC67" s="130"/>
      <c r="CD67" s="130"/>
      <c r="CE67" s="130"/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347" t="s">
        <v>200</v>
      </c>
      <c r="C68" s="347"/>
      <c r="D68" s="347" t="s">
        <v>109</v>
      </c>
      <c r="E68" s="347" t="s">
        <v>109</v>
      </c>
      <c r="F68" s="347" t="s">
        <v>72</v>
      </c>
      <c r="G68" s="88" t="s">
        <v>201</v>
      </c>
      <c r="H68" s="88"/>
      <c r="I68" s="88"/>
      <c r="J68" s="330"/>
      <c r="K68" s="79">
        <v>24</v>
      </c>
      <c r="L68" s="79">
        <v>10</v>
      </c>
      <c r="M68" s="79">
        <v>0</v>
      </c>
      <c r="N68" s="89">
        <v>0</v>
      </c>
      <c r="O68" s="90">
        <v>0</v>
      </c>
      <c r="P68" s="91">
        <f>N68+O68</f>
        <v>0</v>
      </c>
      <c r="Q68" s="80" t="str">
        <f>IFERROR(P68/M68,"-")</f>
        <v>-</v>
      </c>
      <c r="R68" s="79">
        <v>0</v>
      </c>
      <c r="S68" s="79">
        <v>0</v>
      </c>
      <c r="T68" s="80" t="str">
        <f>IFERROR(R68/(P68),"-")</f>
        <v>-</v>
      </c>
      <c r="U68" s="336"/>
      <c r="V68" s="82">
        <v>0</v>
      </c>
      <c r="W68" s="80" t="str">
        <f>IF(P68=0,"-",V68/P68)</f>
        <v>-</v>
      </c>
      <c r="X68" s="335">
        <v>0</v>
      </c>
      <c r="Y68" s="336" t="str">
        <f>IFERROR(X68/P68,"-")</f>
        <v>-</v>
      </c>
      <c r="Z68" s="336" t="str">
        <f>IFERROR(X68/V68,"-")</f>
        <v>-</v>
      </c>
      <c r="AA68" s="330"/>
      <c r="AB68" s="83"/>
      <c r="AC68" s="77"/>
      <c r="AD68" s="92"/>
      <c r="AE68" s="93" t="str">
        <f>IF(P68=0,"",IF(AD68=0,"",(AD68/P68)))</f>
        <v/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 t="str">
        <f>IF(P68=0,"",IF(AM68=0,"",(AM68/P68)))</f>
        <v/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 t="str">
        <f>IF(P68=0,"",IF(AV68=0,"",(AV68/P68)))</f>
        <v/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/>
      <c r="BF68" s="111" t="str">
        <f>IF(P68=0,"",IF(BE68=0,"",(BE68/P68)))</f>
        <v/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/>
      <c r="BO68" s="118" t="str">
        <f>IF(P68=0,"",IF(BN68=0,"",(BN68/P68)))</f>
        <v/>
      </c>
      <c r="BP68" s="119"/>
      <c r="BQ68" s="120" t="str">
        <f>IFERROR(BP68/BN68,"-")</f>
        <v>-</v>
      </c>
      <c r="BR68" s="121"/>
      <c r="BS68" s="122" t="str">
        <f>IFERROR(BR68/BN68,"-")</f>
        <v>-</v>
      </c>
      <c r="BT68" s="123"/>
      <c r="BU68" s="123"/>
      <c r="BV68" s="123"/>
      <c r="BW68" s="124"/>
      <c r="BX68" s="125" t="str">
        <f>IF(P68=0,"",IF(BW68=0,"",(BW68/P68)))</f>
        <v/>
      </c>
      <c r="BY68" s="126"/>
      <c r="BZ68" s="127" t="str">
        <f>IFERROR(BY68/BW68,"-")</f>
        <v>-</v>
      </c>
      <c r="CA68" s="128"/>
      <c r="CB68" s="129" t="str">
        <f>IFERROR(CA68/BW68,"-")</f>
        <v>-</v>
      </c>
      <c r="CC68" s="130"/>
      <c r="CD68" s="130"/>
      <c r="CE68" s="130"/>
      <c r="CF68" s="131"/>
      <c r="CG68" s="132" t="str">
        <f>IF(P68=0,"",IF(CF68=0,"",(CF68/P68)))</f>
        <v/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0</v>
      </c>
      <c r="CP68" s="139">
        <v>0</v>
      </c>
      <c r="CQ68" s="139"/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30"/>
      <c r="B69" s="85"/>
      <c r="C69" s="86"/>
      <c r="D69" s="86"/>
      <c r="E69" s="86"/>
      <c r="F69" s="87"/>
      <c r="G69" s="88"/>
      <c r="H69" s="88"/>
      <c r="I69" s="88"/>
      <c r="J69" s="331"/>
      <c r="K69" s="34"/>
      <c r="L69" s="34"/>
      <c r="M69" s="31"/>
      <c r="N69" s="23"/>
      <c r="O69" s="23"/>
      <c r="P69" s="23"/>
      <c r="Q69" s="32"/>
      <c r="R69" s="32"/>
      <c r="S69" s="23"/>
      <c r="T69" s="32"/>
      <c r="U69" s="337"/>
      <c r="V69" s="25"/>
      <c r="W69" s="25"/>
      <c r="X69" s="337"/>
      <c r="Y69" s="337"/>
      <c r="Z69" s="337"/>
      <c r="AA69" s="337"/>
      <c r="AB69" s="33"/>
      <c r="AC69" s="57"/>
      <c r="AD69" s="61"/>
      <c r="AE69" s="62"/>
      <c r="AF69" s="61"/>
      <c r="AG69" s="65"/>
      <c r="AH69" s="66"/>
      <c r="AI69" s="67"/>
      <c r="AJ69" s="68"/>
      <c r="AK69" s="68"/>
      <c r="AL69" s="68"/>
      <c r="AM69" s="61"/>
      <c r="AN69" s="62"/>
      <c r="AO69" s="61"/>
      <c r="AP69" s="65"/>
      <c r="AQ69" s="66"/>
      <c r="AR69" s="67"/>
      <c r="AS69" s="68"/>
      <c r="AT69" s="68"/>
      <c r="AU69" s="68"/>
      <c r="AV69" s="61"/>
      <c r="AW69" s="62"/>
      <c r="AX69" s="61"/>
      <c r="AY69" s="65"/>
      <c r="AZ69" s="66"/>
      <c r="BA69" s="67"/>
      <c r="BB69" s="68"/>
      <c r="BC69" s="68"/>
      <c r="BD69" s="68"/>
      <c r="BE69" s="61"/>
      <c r="BF69" s="62"/>
      <c r="BG69" s="61"/>
      <c r="BH69" s="65"/>
      <c r="BI69" s="66"/>
      <c r="BJ69" s="67"/>
      <c r="BK69" s="68"/>
      <c r="BL69" s="68"/>
      <c r="BM69" s="68"/>
      <c r="BN69" s="63"/>
      <c r="BO69" s="64"/>
      <c r="BP69" s="61"/>
      <c r="BQ69" s="65"/>
      <c r="BR69" s="66"/>
      <c r="BS69" s="67"/>
      <c r="BT69" s="68"/>
      <c r="BU69" s="68"/>
      <c r="BV69" s="68"/>
      <c r="BW69" s="63"/>
      <c r="BX69" s="64"/>
      <c r="BY69" s="61"/>
      <c r="BZ69" s="65"/>
      <c r="CA69" s="66"/>
      <c r="CB69" s="67"/>
      <c r="CC69" s="68"/>
      <c r="CD69" s="68"/>
      <c r="CE69" s="68"/>
      <c r="CF69" s="63"/>
      <c r="CG69" s="64"/>
      <c r="CH69" s="61"/>
      <c r="CI69" s="65"/>
      <c r="CJ69" s="66"/>
      <c r="CK69" s="67"/>
      <c r="CL69" s="68"/>
      <c r="CM69" s="68"/>
      <c r="CN69" s="68"/>
      <c r="CO69" s="69"/>
      <c r="CP69" s="66"/>
      <c r="CQ69" s="66"/>
      <c r="CR69" s="66"/>
      <c r="CS69" s="70"/>
    </row>
    <row r="70" spans="1:98">
      <c r="A70" s="30"/>
      <c r="B70" s="37"/>
      <c r="C70" s="21"/>
      <c r="D70" s="21"/>
      <c r="E70" s="21"/>
      <c r="F70" s="22"/>
      <c r="G70" s="36"/>
      <c r="H70" s="36"/>
      <c r="I70" s="73"/>
      <c r="J70" s="332"/>
      <c r="K70" s="34"/>
      <c r="L70" s="34"/>
      <c r="M70" s="31"/>
      <c r="N70" s="23"/>
      <c r="O70" s="23"/>
      <c r="P70" s="23"/>
      <c r="Q70" s="32"/>
      <c r="R70" s="32"/>
      <c r="S70" s="23"/>
      <c r="T70" s="32"/>
      <c r="U70" s="337"/>
      <c r="V70" s="25"/>
      <c r="W70" s="25"/>
      <c r="X70" s="337"/>
      <c r="Y70" s="337"/>
      <c r="Z70" s="337"/>
      <c r="AA70" s="337"/>
      <c r="AB70" s="33"/>
      <c r="AC70" s="59"/>
      <c r="AD70" s="61"/>
      <c r="AE70" s="62"/>
      <c r="AF70" s="61"/>
      <c r="AG70" s="65"/>
      <c r="AH70" s="66"/>
      <c r="AI70" s="67"/>
      <c r="AJ70" s="68"/>
      <c r="AK70" s="68"/>
      <c r="AL70" s="68"/>
      <c r="AM70" s="61"/>
      <c r="AN70" s="62"/>
      <c r="AO70" s="61"/>
      <c r="AP70" s="65"/>
      <c r="AQ70" s="66"/>
      <c r="AR70" s="67"/>
      <c r="AS70" s="68"/>
      <c r="AT70" s="68"/>
      <c r="AU70" s="68"/>
      <c r="AV70" s="61"/>
      <c r="AW70" s="62"/>
      <c r="AX70" s="61"/>
      <c r="AY70" s="65"/>
      <c r="AZ70" s="66"/>
      <c r="BA70" s="67"/>
      <c r="BB70" s="68"/>
      <c r="BC70" s="68"/>
      <c r="BD70" s="68"/>
      <c r="BE70" s="61"/>
      <c r="BF70" s="62"/>
      <c r="BG70" s="61"/>
      <c r="BH70" s="65"/>
      <c r="BI70" s="66"/>
      <c r="BJ70" s="67"/>
      <c r="BK70" s="68"/>
      <c r="BL70" s="68"/>
      <c r="BM70" s="68"/>
      <c r="BN70" s="63"/>
      <c r="BO70" s="64"/>
      <c r="BP70" s="61"/>
      <c r="BQ70" s="65"/>
      <c r="BR70" s="66"/>
      <c r="BS70" s="67"/>
      <c r="BT70" s="68"/>
      <c r="BU70" s="68"/>
      <c r="BV70" s="68"/>
      <c r="BW70" s="63"/>
      <c r="BX70" s="64"/>
      <c r="BY70" s="61"/>
      <c r="BZ70" s="65"/>
      <c r="CA70" s="66"/>
      <c r="CB70" s="67"/>
      <c r="CC70" s="68"/>
      <c r="CD70" s="68"/>
      <c r="CE70" s="68"/>
      <c r="CF70" s="63"/>
      <c r="CG70" s="64"/>
      <c r="CH70" s="61"/>
      <c r="CI70" s="65"/>
      <c r="CJ70" s="66"/>
      <c r="CK70" s="67"/>
      <c r="CL70" s="68"/>
      <c r="CM70" s="68"/>
      <c r="CN70" s="68"/>
      <c r="CO70" s="69"/>
      <c r="CP70" s="66"/>
      <c r="CQ70" s="66"/>
      <c r="CR70" s="66"/>
      <c r="CS70" s="70"/>
    </row>
    <row r="71" spans="1:98">
      <c r="A71" s="19">
        <f>AB71</f>
        <v>0.64424332344214</v>
      </c>
      <c r="B71" s="39"/>
      <c r="C71" s="39"/>
      <c r="D71" s="39"/>
      <c r="E71" s="39"/>
      <c r="F71" s="39"/>
      <c r="G71" s="40" t="s">
        <v>202</v>
      </c>
      <c r="H71" s="40"/>
      <c r="I71" s="40"/>
      <c r="J71" s="333">
        <f>SUM(J6:J70)</f>
        <v>3370000</v>
      </c>
      <c r="K71" s="41">
        <f>SUM(K6:K70)</f>
        <v>416</v>
      </c>
      <c r="L71" s="41">
        <f>SUM(L6:L70)</f>
        <v>230</v>
      </c>
      <c r="M71" s="41">
        <f>SUM(M6:M70)</f>
        <v>109</v>
      </c>
      <c r="N71" s="41">
        <f>SUM(N6:N70)</f>
        <v>267</v>
      </c>
      <c r="O71" s="41">
        <f>SUM(O6:O70)</f>
        <v>0</v>
      </c>
      <c r="P71" s="41">
        <f>SUM(P6:P70)</f>
        <v>267</v>
      </c>
      <c r="Q71" s="42">
        <f>IFERROR(P71/M71,"-")</f>
        <v>2.4495412844037</v>
      </c>
      <c r="R71" s="76">
        <f>SUM(R6:R70)</f>
        <v>16</v>
      </c>
      <c r="S71" s="76">
        <f>SUM(S6:S70)</f>
        <v>37</v>
      </c>
      <c r="T71" s="42">
        <f>IFERROR(R71/P71,"-")</f>
        <v>0.059925093632959</v>
      </c>
      <c r="U71" s="338">
        <f>IFERROR(J71/P71,"-")</f>
        <v>12621.722846442</v>
      </c>
      <c r="V71" s="44">
        <f>SUM(V6:V70)</f>
        <v>30</v>
      </c>
      <c r="W71" s="42">
        <f>IFERROR(V71/P71,"-")</f>
        <v>0.1123595505618</v>
      </c>
      <c r="X71" s="333">
        <f>SUM(X6:X70)</f>
        <v>2171100</v>
      </c>
      <c r="Y71" s="333">
        <f>IFERROR(X71/P71,"-")</f>
        <v>8131.4606741573</v>
      </c>
      <c r="Z71" s="333">
        <f>IFERROR(X71/V71,"-")</f>
        <v>72370</v>
      </c>
      <c r="AA71" s="333">
        <f>X71-J71</f>
        <v>-1198900</v>
      </c>
      <c r="AB71" s="45">
        <f>X71/J71</f>
        <v>0.64424332344214</v>
      </c>
      <c r="AC71" s="58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0"/>
      <c r="BM71" s="60"/>
      <c r="BN71" s="60"/>
      <c r="BO71" s="60"/>
      <c r="BP71" s="60"/>
      <c r="BQ71" s="60"/>
      <c r="BR71" s="60"/>
      <c r="BS71" s="60"/>
      <c r="BT71" s="60"/>
      <c r="BU71" s="60"/>
      <c r="BV71" s="60"/>
      <c r="BW71" s="60"/>
      <c r="BX71" s="60"/>
      <c r="BY71" s="60"/>
      <c r="BZ71" s="60"/>
      <c r="CA71" s="60"/>
      <c r="CB71" s="60"/>
      <c r="CC71" s="60"/>
      <c r="CD71" s="60"/>
      <c r="CE71" s="60"/>
      <c r="CF71" s="60"/>
      <c r="CG71" s="60"/>
      <c r="CH71" s="60"/>
      <c r="CI71" s="60"/>
      <c r="CJ71" s="60"/>
      <c r="CK71" s="60"/>
      <c r="CL71" s="60"/>
      <c r="CM71" s="60"/>
      <c r="CN71" s="60"/>
      <c r="CO71" s="60"/>
      <c r="CP71" s="60"/>
      <c r="CQ71" s="60"/>
      <c r="CR71" s="60"/>
      <c r="CS7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2"/>
    <mergeCell ref="J28:J32"/>
    <mergeCell ref="U28:U32"/>
    <mergeCell ref="AA28:AA32"/>
    <mergeCell ref="AB28:AB32"/>
    <mergeCell ref="A33:A37"/>
    <mergeCell ref="J33:J37"/>
    <mergeCell ref="U33:U37"/>
    <mergeCell ref="AA33:AA37"/>
    <mergeCell ref="AB33:AB37"/>
    <mergeCell ref="A38:A42"/>
    <mergeCell ref="J38:J42"/>
    <mergeCell ref="U38:U42"/>
    <mergeCell ref="AA38:AA42"/>
    <mergeCell ref="AB38:AB42"/>
    <mergeCell ref="A43:A49"/>
    <mergeCell ref="J43:J49"/>
    <mergeCell ref="U43:U49"/>
    <mergeCell ref="AA43:AA49"/>
    <mergeCell ref="AB43:AB49"/>
    <mergeCell ref="A50:A53"/>
    <mergeCell ref="J50:J53"/>
    <mergeCell ref="U50:U53"/>
    <mergeCell ref="AA50:AA53"/>
    <mergeCell ref="AB50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8"/>
    <mergeCell ref="J64:J68"/>
    <mergeCell ref="U64:U68"/>
    <mergeCell ref="AA64:AA68"/>
    <mergeCell ref="AB64:AB68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203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6.6533333333333</v>
      </c>
      <c r="B6" s="347" t="s">
        <v>204</v>
      </c>
      <c r="C6" s="347" t="s">
        <v>205</v>
      </c>
      <c r="D6" s="347" t="s">
        <v>206</v>
      </c>
      <c r="E6" s="347"/>
      <c r="F6" s="347" t="s">
        <v>67</v>
      </c>
      <c r="G6" s="88" t="s">
        <v>207</v>
      </c>
      <c r="H6" s="88" t="s">
        <v>208</v>
      </c>
      <c r="I6" s="88" t="s">
        <v>209</v>
      </c>
      <c r="J6" s="330">
        <v>75000</v>
      </c>
      <c r="K6" s="79">
        <v>0</v>
      </c>
      <c r="L6" s="79">
        <v>0</v>
      </c>
      <c r="M6" s="79">
        <v>0</v>
      </c>
      <c r="N6" s="89">
        <v>34</v>
      </c>
      <c r="O6" s="90">
        <v>0</v>
      </c>
      <c r="P6" s="91">
        <f>N6+O6</f>
        <v>34</v>
      </c>
      <c r="Q6" s="80" t="str">
        <f>IFERROR(P6/M6,"-")</f>
        <v>-</v>
      </c>
      <c r="R6" s="79">
        <v>2</v>
      </c>
      <c r="S6" s="79">
        <v>3</v>
      </c>
      <c r="T6" s="80">
        <f>IFERROR(R6/(P6),"-")</f>
        <v>0.058823529411765</v>
      </c>
      <c r="U6" s="336">
        <f>IFERROR(J6/SUM(N6:O7),"-")</f>
        <v>1785.7142857143</v>
      </c>
      <c r="V6" s="82">
        <v>1</v>
      </c>
      <c r="W6" s="80">
        <f>IF(P6=0,"-",V6/P6)</f>
        <v>0.029411764705882</v>
      </c>
      <c r="X6" s="335">
        <v>395000</v>
      </c>
      <c r="Y6" s="336">
        <f>IFERROR(X6/P6,"-")</f>
        <v>11617.647058824</v>
      </c>
      <c r="Z6" s="336">
        <f>IFERROR(X6/V6,"-")</f>
        <v>395000</v>
      </c>
      <c r="AA6" s="330">
        <f>SUM(X6:X7)-SUM(J6:J7)</f>
        <v>424000</v>
      </c>
      <c r="AB6" s="83">
        <f>SUM(X6:X7)/SUM(J6:J7)</f>
        <v>6.6533333333333</v>
      </c>
      <c r="AC6" s="77"/>
      <c r="AD6" s="92">
        <v>7</v>
      </c>
      <c r="AE6" s="93">
        <f>IF(P6=0,"",IF(AD6=0,"",(AD6/P6)))</f>
        <v>0.20588235294118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8</v>
      </c>
      <c r="AN6" s="99">
        <f>IF(P6=0,"",IF(AM6=0,"",(AM6/P6)))</f>
        <v>0.23529411764706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4</v>
      </c>
      <c r="AW6" s="105">
        <f>IF(P6=0,"",IF(AV6=0,"",(AV6/P6)))</f>
        <v>0.11764705882353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5</v>
      </c>
      <c r="BF6" s="111">
        <f>IF(P6=0,"",IF(BE6=0,"",(BE6/P6)))</f>
        <v>0.14705882352941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3</v>
      </c>
      <c r="BO6" s="118">
        <f>IF(P6=0,"",IF(BN6=0,"",(BN6/P6)))</f>
        <v>0.088235294117647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6</v>
      </c>
      <c r="BX6" s="125">
        <f>IF(P6=0,"",IF(BW6=0,"",(BW6/P6)))</f>
        <v>0.17647058823529</v>
      </c>
      <c r="BY6" s="126">
        <v>1</v>
      </c>
      <c r="BZ6" s="127">
        <f>IFERROR(BY6/BW6,"-")</f>
        <v>0.16666666666667</v>
      </c>
      <c r="CA6" s="128">
        <v>395000</v>
      </c>
      <c r="CB6" s="129">
        <f>IFERROR(CA6/BW6,"-")</f>
        <v>65833.333333333</v>
      </c>
      <c r="CC6" s="130"/>
      <c r="CD6" s="130"/>
      <c r="CE6" s="130">
        <v>1</v>
      </c>
      <c r="CF6" s="131">
        <v>1</v>
      </c>
      <c r="CG6" s="132">
        <f>IF(P6=0,"",IF(CF6=0,"",(CF6/P6)))</f>
        <v>0.029411764705882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1</v>
      </c>
      <c r="CP6" s="139">
        <v>395000</v>
      </c>
      <c r="CQ6" s="139">
        <v>395000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347" t="s">
        <v>210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63</v>
      </c>
      <c r="L7" s="79">
        <v>34</v>
      </c>
      <c r="M7" s="79">
        <v>38</v>
      </c>
      <c r="N7" s="89">
        <v>8</v>
      </c>
      <c r="O7" s="90">
        <v>0</v>
      </c>
      <c r="P7" s="91">
        <f>N7+O7</f>
        <v>8</v>
      </c>
      <c r="Q7" s="80">
        <f>IFERROR(P7/M7,"-")</f>
        <v>0.21052631578947</v>
      </c>
      <c r="R7" s="79">
        <v>2</v>
      </c>
      <c r="S7" s="79">
        <v>1</v>
      </c>
      <c r="T7" s="80">
        <f>IFERROR(R7/(P7),"-")</f>
        <v>0.25</v>
      </c>
      <c r="U7" s="336"/>
      <c r="V7" s="82">
        <v>2</v>
      </c>
      <c r="W7" s="80">
        <f>IF(P7=0,"-",V7/P7)</f>
        <v>0.25</v>
      </c>
      <c r="X7" s="335">
        <v>104000</v>
      </c>
      <c r="Y7" s="336">
        <f>IFERROR(X7/P7,"-")</f>
        <v>13000</v>
      </c>
      <c r="Z7" s="336">
        <f>IFERROR(X7/V7,"-")</f>
        <v>52000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1</v>
      </c>
      <c r="AW7" s="105">
        <f>IF(P7=0,"",IF(AV7=0,"",(AV7/P7)))</f>
        <v>0.125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2</v>
      </c>
      <c r="BF7" s="111">
        <f>IF(P7=0,"",IF(BE7=0,"",(BE7/P7)))</f>
        <v>0.25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</v>
      </c>
      <c r="BO7" s="118">
        <f>IF(P7=0,"",IF(BN7=0,"",(BN7/P7)))</f>
        <v>0.125</v>
      </c>
      <c r="BP7" s="119">
        <v>1</v>
      </c>
      <c r="BQ7" s="120">
        <f>IFERROR(BP7/BN7,"-")</f>
        <v>1</v>
      </c>
      <c r="BR7" s="121">
        <v>20000</v>
      </c>
      <c r="BS7" s="122">
        <f>IFERROR(BR7/BN7,"-")</f>
        <v>20000</v>
      </c>
      <c r="BT7" s="123"/>
      <c r="BU7" s="123">
        <v>1</v>
      </c>
      <c r="BV7" s="123"/>
      <c r="BW7" s="124">
        <v>3</v>
      </c>
      <c r="BX7" s="125">
        <f>IF(P7=0,"",IF(BW7=0,"",(BW7/P7)))</f>
        <v>0.375</v>
      </c>
      <c r="BY7" s="126">
        <v>2</v>
      </c>
      <c r="BZ7" s="127">
        <f>IFERROR(BY7/BW7,"-")</f>
        <v>0.66666666666667</v>
      </c>
      <c r="CA7" s="128">
        <v>321000</v>
      </c>
      <c r="CB7" s="129">
        <f>IFERROR(CA7/BW7,"-")</f>
        <v>107000</v>
      </c>
      <c r="CC7" s="130"/>
      <c r="CD7" s="130">
        <v>1</v>
      </c>
      <c r="CE7" s="130">
        <v>1</v>
      </c>
      <c r="CF7" s="131">
        <v>1</v>
      </c>
      <c r="CG7" s="132">
        <f>IF(P7=0,"",IF(CF7=0,"",(CF7/P7)))</f>
        <v>0.125</v>
      </c>
      <c r="CH7" s="133">
        <v>1</v>
      </c>
      <c r="CI7" s="134">
        <f>IFERROR(CH7/CF7,"-")</f>
        <v>1</v>
      </c>
      <c r="CJ7" s="135">
        <v>3000</v>
      </c>
      <c r="CK7" s="136">
        <f>IFERROR(CJ7/CF7,"-")</f>
        <v>3000</v>
      </c>
      <c r="CL7" s="137">
        <v>1</v>
      </c>
      <c r="CM7" s="137"/>
      <c r="CN7" s="137"/>
      <c r="CO7" s="138">
        <v>2</v>
      </c>
      <c r="CP7" s="139">
        <v>104000</v>
      </c>
      <c r="CQ7" s="139">
        <v>315000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24.746666666667</v>
      </c>
      <c r="B8" s="347" t="s">
        <v>211</v>
      </c>
      <c r="C8" s="347" t="s">
        <v>212</v>
      </c>
      <c r="D8" s="347" t="s">
        <v>213</v>
      </c>
      <c r="E8" s="347"/>
      <c r="F8" s="347" t="s">
        <v>214</v>
      </c>
      <c r="G8" s="88" t="s">
        <v>215</v>
      </c>
      <c r="H8" s="88" t="s">
        <v>216</v>
      </c>
      <c r="I8" s="88" t="s">
        <v>217</v>
      </c>
      <c r="J8" s="330">
        <v>75000</v>
      </c>
      <c r="K8" s="79">
        <v>67</v>
      </c>
      <c r="L8" s="79">
        <v>0</v>
      </c>
      <c r="M8" s="79">
        <v>155</v>
      </c>
      <c r="N8" s="89">
        <v>20</v>
      </c>
      <c r="O8" s="90">
        <v>0</v>
      </c>
      <c r="P8" s="91">
        <f>N8+O8</f>
        <v>20</v>
      </c>
      <c r="Q8" s="80">
        <f>IFERROR(P8/M8,"-")</f>
        <v>0.12903225806452</v>
      </c>
      <c r="R8" s="79">
        <v>4</v>
      </c>
      <c r="S8" s="79">
        <v>4</v>
      </c>
      <c r="T8" s="80">
        <f>IFERROR(R8/(P8),"-")</f>
        <v>0.2</v>
      </c>
      <c r="U8" s="336">
        <f>IFERROR(J8/SUM(N8:O9),"-")</f>
        <v>1744.1860465116</v>
      </c>
      <c r="V8" s="82">
        <v>2</v>
      </c>
      <c r="W8" s="80">
        <f>IF(P8=0,"-",V8/P8)</f>
        <v>0.1</v>
      </c>
      <c r="X8" s="335">
        <v>383000</v>
      </c>
      <c r="Y8" s="336">
        <f>IFERROR(X8/P8,"-")</f>
        <v>19150</v>
      </c>
      <c r="Z8" s="336">
        <f>IFERROR(X8/V8,"-")</f>
        <v>191500</v>
      </c>
      <c r="AA8" s="330">
        <f>SUM(X8:X9)-SUM(J8:J9)</f>
        <v>1781000</v>
      </c>
      <c r="AB8" s="83">
        <f>SUM(X8:X9)/SUM(J8:J9)</f>
        <v>24.746666666667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4</v>
      </c>
      <c r="AN8" s="99">
        <f>IF(P8=0,"",IF(AM8=0,"",(AM8/P8)))</f>
        <v>0.2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1</v>
      </c>
      <c r="AW8" s="105">
        <f>IF(P8=0,"",IF(AV8=0,"",(AV8/P8)))</f>
        <v>0.05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2</v>
      </c>
      <c r="BF8" s="111">
        <f>IF(P8=0,"",IF(BE8=0,"",(BE8/P8)))</f>
        <v>0.1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8</v>
      </c>
      <c r="BO8" s="118">
        <f>IF(P8=0,"",IF(BN8=0,"",(BN8/P8)))</f>
        <v>0.4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4</v>
      </c>
      <c r="BX8" s="125">
        <f>IF(P8=0,"",IF(BW8=0,"",(BW8/P8)))</f>
        <v>0.2</v>
      </c>
      <c r="BY8" s="126">
        <v>2</v>
      </c>
      <c r="BZ8" s="127">
        <f>IFERROR(BY8/BW8,"-")</f>
        <v>0.5</v>
      </c>
      <c r="CA8" s="128">
        <v>383000</v>
      </c>
      <c r="CB8" s="129">
        <f>IFERROR(CA8/BW8,"-")</f>
        <v>95750</v>
      </c>
      <c r="CC8" s="130"/>
      <c r="CD8" s="130"/>
      <c r="CE8" s="130">
        <v>2</v>
      </c>
      <c r="CF8" s="131">
        <v>1</v>
      </c>
      <c r="CG8" s="132">
        <f>IF(P8=0,"",IF(CF8=0,"",(CF8/P8)))</f>
        <v>0.05</v>
      </c>
      <c r="CH8" s="133"/>
      <c r="CI8" s="134">
        <f>IFERROR(CH8/CF8,"-")</f>
        <v>0</v>
      </c>
      <c r="CJ8" s="135"/>
      <c r="CK8" s="136">
        <f>IFERROR(CJ8/CF8,"-")</f>
        <v>0</v>
      </c>
      <c r="CL8" s="137"/>
      <c r="CM8" s="137"/>
      <c r="CN8" s="137"/>
      <c r="CO8" s="138">
        <v>2</v>
      </c>
      <c r="CP8" s="139">
        <v>383000</v>
      </c>
      <c r="CQ8" s="139">
        <v>372000</v>
      </c>
      <c r="CR8" s="139"/>
      <c r="CS8" s="140" t="str">
        <f>IF(AND(CQ8=0,CR8=0),"",IF(AND(CQ8&lt;=100000,CR8&lt;=100000),"",IF(CQ8/CP8&gt;0.7,"男高",IF(CR8/CP8&gt;0.7,"女高",""))))</f>
        <v>男高</v>
      </c>
    </row>
    <row r="9" spans="1:98">
      <c r="A9" s="78"/>
      <c r="B9" s="347" t="s">
        <v>218</v>
      </c>
      <c r="C9" s="347"/>
      <c r="D9" s="347"/>
      <c r="E9" s="347"/>
      <c r="F9" s="347" t="s">
        <v>72</v>
      </c>
      <c r="G9" s="88"/>
      <c r="H9" s="88"/>
      <c r="I9" s="88"/>
      <c r="J9" s="330"/>
      <c r="K9" s="79">
        <v>163</v>
      </c>
      <c r="L9" s="79">
        <v>82</v>
      </c>
      <c r="M9" s="79">
        <v>49</v>
      </c>
      <c r="N9" s="89">
        <v>22</v>
      </c>
      <c r="O9" s="90">
        <v>1</v>
      </c>
      <c r="P9" s="91">
        <f>N9+O9</f>
        <v>23</v>
      </c>
      <c r="Q9" s="80">
        <f>IFERROR(P9/M9,"-")</f>
        <v>0.46938775510204</v>
      </c>
      <c r="R9" s="79">
        <v>6</v>
      </c>
      <c r="S9" s="79">
        <v>3</v>
      </c>
      <c r="T9" s="80">
        <f>IFERROR(R9/(P9),"-")</f>
        <v>0.26086956521739</v>
      </c>
      <c r="U9" s="336"/>
      <c r="V9" s="82">
        <v>5</v>
      </c>
      <c r="W9" s="80">
        <f>IF(P9=0,"-",V9/P9)</f>
        <v>0.21739130434783</v>
      </c>
      <c r="X9" s="335">
        <v>1473000</v>
      </c>
      <c r="Y9" s="336">
        <f>IFERROR(X9/P9,"-")</f>
        <v>64043.47826087</v>
      </c>
      <c r="Z9" s="336">
        <f>IFERROR(X9/V9,"-")</f>
        <v>294600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1</v>
      </c>
      <c r="AN9" s="99">
        <f>IF(P9=0,"",IF(AM9=0,"",(AM9/P9)))</f>
        <v>0.043478260869565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1</v>
      </c>
      <c r="AW9" s="105">
        <f>IF(P9=0,"",IF(AV9=0,"",(AV9/P9)))</f>
        <v>0.043478260869565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4</v>
      </c>
      <c r="BF9" s="111">
        <f>IF(P9=0,"",IF(BE9=0,"",(BE9/P9)))</f>
        <v>0.17391304347826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7</v>
      </c>
      <c r="BO9" s="118">
        <f>IF(P9=0,"",IF(BN9=0,"",(BN9/P9)))</f>
        <v>0.30434782608696</v>
      </c>
      <c r="BP9" s="119">
        <v>2</v>
      </c>
      <c r="BQ9" s="120">
        <f>IFERROR(BP9/BN9,"-")</f>
        <v>0.28571428571429</v>
      </c>
      <c r="BR9" s="121">
        <v>14000</v>
      </c>
      <c r="BS9" s="122">
        <f>IFERROR(BR9/BN9,"-")</f>
        <v>2000</v>
      </c>
      <c r="BT9" s="123">
        <v>1</v>
      </c>
      <c r="BU9" s="123"/>
      <c r="BV9" s="123">
        <v>1</v>
      </c>
      <c r="BW9" s="124">
        <v>7</v>
      </c>
      <c r="BX9" s="125">
        <f>IF(P9=0,"",IF(BW9=0,"",(BW9/P9)))</f>
        <v>0.30434782608696</v>
      </c>
      <c r="BY9" s="126">
        <v>3</v>
      </c>
      <c r="BZ9" s="127">
        <f>IFERROR(BY9/BW9,"-")</f>
        <v>0.42857142857143</v>
      </c>
      <c r="CA9" s="128">
        <v>739000</v>
      </c>
      <c r="CB9" s="129">
        <f>IFERROR(CA9/BW9,"-")</f>
        <v>105571.42857143</v>
      </c>
      <c r="CC9" s="130"/>
      <c r="CD9" s="130"/>
      <c r="CE9" s="130">
        <v>3</v>
      </c>
      <c r="CF9" s="131">
        <v>3</v>
      </c>
      <c r="CG9" s="132">
        <f>IF(P9=0,"",IF(CF9=0,"",(CF9/P9)))</f>
        <v>0.1304347826087</v>
      </c>
      <c r="CH9" s="133">
        <v>1</v>
      </c>
      <c r="CI9" s="134">
        <f>IFERROR(CH9/CF9,"-")</f>
        <v>0.33333333333333</v>
      </c>
      <c r="CJ9" s="135">
        <v>720000</v>
      </c>
      <c r="CK9" s="136">
        <f>IFERROR(CJ9/CF9,"-")</f>
        <v>240000</v>
      </c>
      <c r="CL9" s="137"/>
      <c r="CM9" s="137"/>
      <c r="CN9" s="137">
        <v>1</v>
      </c>
      <c r="CO9" s="138">
        <v>5</v>
      </c>
      <c r="CP9" s="139">
        <v>1473000</v>
      </c>
      <c r="CQ9" s="139">
        <v>720000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0.158</v>
      </c>
      <c r="B10" s="347" t="s">
        <v>219</v>
      </c>
      <c r="C10" s="347"/>
      <c r="D10" s="347"/>
      <c r="E10" s="347"/>
      <c r="F10" s="347" t="s">
        <v>67</v>
      </c>
      <c r="G10" s="88" t="s">
        <v>220</v>
      </c>
      <c r="H10" s="88"/>
      <c r="I10" s="88" t="s">
        <v>221</v>
      </c>
      <c r="J10" s="330">
        <v>500000</v>
      </c>
      <c r="K10" s="79">
        <v>0</v>
      </c>
      <c r="L10" s="79">
        <v>0</v>
      </c>
      <c r="M10" s="79">
        <v>0</v>
      </c>
      <c r="N10" s="89">
        <v>129</v>
      </c>
      <c r="O10" s="90">
        <v>1</v>
      </c>
      <c r="P10" s="91">
        <f>N10+O10</f>
        <v>130</v>
      </c>
      <c r="Q10" s="80" t="str">
        <f>IFERROR(P10/M10,"-")</f>
        <v>-</v>
      </c>
      <c r="R10" s="79">
        <v>5</v>
      </c>
      <c r="S10" s="79">
        <v>17</v>
      </c>
      <c r="T10" s="80">
        <f>IFERROR(R10/(P10),"-")</f>
        <v>0.038461538461538</v>
      </c>
      <c r="U10" s="336">
        <f>IFERROR(J10/SUM(N10:O15),"-")</f>
        <v>3472.2222222222</v>
      </c>
      <c r="V10" s="82">
        <v>9</v>
      </c>
      <c r="W10" s="80">
        <f>IF(P10=0,"-",V10/P10)</f>
        <v>0.069230769230769</v>
      </c>
      <c r="X10" s="335">
        <v>79000</v>
      </c>
      <c r="Y10" s="336">
        <f>IFERROR(X10/P10,"-")</f>
        <v>607.69230769231</v>
      </c>
      <c r="Z10" s="336">
        <f>IFERROR(X10/V10,"-")</f>
        <v>8777.7777777778</v>
      </c>
      <c r="AA10" s="330">
        <f>SUM(X10:X15)-SUM(J10:J15)</f>
        <v>-421000</v>
      </c>
      <c r="AB10" s="83">
        <f>SUM(X10:X15)/SUM(J10:J15)</f>
        <v>0.158</v>
      </c>
      <c r="AC10" s="77"/>
      <c r="AD10" s="92">
        <v>3</v>
      </c>
      <c r="AE10" s="93">
        <f>IF(P10=0,"",IF(AD10=0,"",(AD10/P10)))</f>
        <v>0.023076923076923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>
        <v>29</v>
      </c>
      <c r="AN10" s="99">
        <f>IF(P10=0,"",IF(AM10=0,"",(AM10/P10)))</f>
        <v>0.22307692307692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12</v>
      </c>
      <c r="AW10" s="105">
        <f>IF(P10=0,"",IF(AV10=0,"",(AV10/P10)))</f>
        <v>0.092307692307692</v>
      </c>
      <c r="AX10" s="104">
        <v>1</v>
      </c>
      <c r="AY10" s="106">
        <f>IFERROR(AX10/AV10,"-")</f>
        <v>0.083333333333333</v>
      </c>
      <c r="AZ10" s="107">
        <v>3000</v>
      </c>
      <c r="BA10" s="108">
        <f>IFERROR(AZ10/AV10,"-")</f>
        <v>250</v>
      </c>
      <c r="BB10" s="109">
        <v>1</v>
      </c>
      <c r="BC10" s="109"/>
      <c r="BD10" s="109"/>
      <c r="BE10" s="110">
        <v>27</v>
      </c>
      <c r="BF10" s="111">
        <f>IF(P10=0,"",IF(BE10=0,"",(BE10/P10)))</f>
        <v>0.20769230769231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42</v>
      </c>
      <c r="BO10" s="118">
        <f>IF(P10=0,"",IF(BN10=0,"",(BN10/P10)))</f>
        <v>0.32307692307692</v>
      </c>
      <c r="BP10" s="119">
        <v>6</v>
      </c>
      <c r="BQ10" s="120">
        <f>IFERROR(BP10/BN10,"-")</f>
        <v>0.14285714285714</v>
      </c>
      <c r="BR10" s="121">
        <v>41000</v>
      </c>
      <c r="BS10" s="122">
        <f>IFERROR(BR10/BN10,"-")</f>
        <v>976.19047619048</v>
      </c>
      <c r="BT10" s="123">
        <v>4</v>
      </c>
      <c r="BU10" s="123">
        <v>1</v>
      </c>
      <c r="BV10" s="123">
        <v>1</v>
      </c>
      <c r="BW10" s="124">
        <v>15</v>
      </c>
      <c r="BX10" s="125">
        <f>IF(P10=0,"",IF(BW10=0,"",(BW10/P10)))</f>
        <v>0.11538461538462</v>
      </c>
      <c r="BY10" s="126">
        <v>2</v>
      </c>
      <c r="BZ10" s="127">
        <f>IFERROR(BY10/BW10,"-")</f>
        <v>0.13333333333333</v>
      </c>
      <c r="CA10" s="128">
        <v>35000</v>
      </c>
      <c r="CB10" s="129">
        <f>IFERROR(CA10/BW10,"-")</f>
        <v>2333.3333333333</v>
      </c>
      <c r="CC10" s="130"/>
      <c r="CD10" s="130">
        <v>1</v>
      </c>
      <c r="CE10" s="130">
        <v>1</v>
      </c>
      <c r="CF10" s="131">
        <v>2</v>
      </c>
      <c r="CG10" s="132">
        <f>IF(P10=0,"",IF(CF10=0,"",(CF10/P10)))</f>
        <v>0.015384615384615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9</v>
      </c>
      <c r="CP10" s="139">
        <v>79000</v>
      </c>
      <c r="CQ10" s="139">
        <v>27000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222</v>
      </c>
      <c r="C11" s="347"/>
      <c r="D11" s="347"/>
      <c r="E11" s="347"/>
      <c r="F11" s="347" t="s">
        <v>67</v>
      </c>
      <c r="G11" s="88"/>
      <c r="H11" s="88"/>
      <c r="I11" s="88"/>
      <c r="J11" s="330"/>
      <c r="K11" s="79">
        <v>0</v>
      </c>
      <c r="L11" s="79">
        <v>0</v>
      </c>
      <c r="M11" s="79">
        <v>0</v>
      </c>
      <c r="N11" s="89">
        <v>0</v>
      </c>
      <c r="O11" s="90">
        <v>0</v>
      </c>
      <c r="P11" s="91">
        <f>N11+O11</f>
        <v>0</v>
      </c>
      <c r="Q11" s="80" t="str">
        <f>IFERROR(P11/M11,"-")</f>
        <v>-</v>
      </c>
      <c r="R11" s="79">
        <v>0</v>
      </c>
      <c r="S11" s="79">
        <v>0</v>
      </c>
      <c r="T11" s="80" t="str">
        <f>IFERROR(R11/(P11),"-")</f>
        <v>-</v>
      </c>
      <c r="U11" s="336"/>
      <c r="V11" s="82">
        <v>0</v>
      </c>
      <c r="W11" s="80" t="str">
        <f>IF(P11=0,"-",V11/P11)</f>
        <v>-</v>
      </c>
      <c r="X11" s="335">
        <v>0</v>
      </c>
      <c r="Y11" s="336" t="str">
        <f>IFERROR(X11/P11,"-")</f>
        <v>-</v>
      </c>
      <c r="Z11" s="336" t="str">
        <f>IFERROR(X11/V11,"-")</f>
        <v>-</v>
      </c>
      <c r="AA11" s="330"/>
      <c r="AB11" s="83"/>
      <c r="AC11" s="77"/>
      <c r="AD11" s="92"/>
      <c r="AE11" s="93" t="str">
        <f>IF(P11=0,"",IF(AD11=0,"",(AD11/P11)))</f>
        <v/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 t="str">
        <f>IF(P11=0,"",IF(AM11=0,"",(AM11/P11)))</f>
        <v/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 t="str">
        <f>IF(P11=0,"",IF(AV11=0,"",(AV11/P11)))</f>
        <v/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 t="str">
        <f>IF(P11=0,"",IF(BE11=0,"",(BE11/P11)))</f>
        <v/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 t="str">
        <f>IF(P11=0,"",IF(BN11=0,"",(BN11/P11)))</f>
        <v/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 t="str">
        <f>IF(P11=0,"",IF(BW11=0,"",(BW11/P11)))</f>
        <v/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 t="str">
        <f>IF(P11=0,"",IF(CF11=0,"",(CF11/P11)))</f>
        <v/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223</v>
      </c>
      <c r="C12" s="347"/>
      <c r="D12" s="347"/>
      <c r="E12" s="347"/>
      <c r="F12" s="347" t="s">
        <v>67</v>
      </c>
      <c r="G12" s="88"/>
      <c r="H12" s="88"/>
      <c r="I12" s="88"/>
      <c r="J12" s="330"/>
      <c r="K12" s="79">
        <v>0</v>
      </c>
      <c r="L12" s="79">
        <v>0</v>
      </c>
      <c r="M12" s="79">
        <v>0</v>
      </c>
      <c r="N12" s="89">
        <v>0</v>
      </c>
      <c r="O12" s="90">
        <v>0</v>
      </c>
      <c r="P12" s="91">
        <f>N12+O12</f>
        <v>0</v>
      </c>
      <c r="Q12" s="80" t="str">
        <f>IFERROR(P12/M12,"-")</f>
        <v>-</v>
      </c>
      <c r="R12" s="79">
        <v>0</v>
      </c>
      <c r="S12" s="79">
        <v>0</v>
      </c>
      <c r="T12" s="80" t="str">
        <f>IFERROR(R12/(P12),"-")</f>
        <v>-</v>
      </c>
      <c r="U12" s="336"/>
      <c r="V12" s="82">
        <v>0</v>
      </c>
      <c r="W12" s="80" t="str">
        <f>IF(P12=0,"-",V12/P12)</f>
        <v>-</v>
      </c>
      <c r="X12" s="335">
        <v>0</v>
      </c>
      <c r="Y12" s="336" t="str">
        <f>IFERROR(X12/P12,"-")</f>
        <v>-</v>
      </c>
      <c r="Z12" s="336" t="str">
        <f>IFERROR(X12/V12,"-")</f>
        <v>-</v>
      </c>
      <c r="AA12" s="330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224</v>
      </c>
      <c r="C13" s="347"/>
      <c r="D13" s="347"/>
      <c r="E13" s="347"/>
      <c r="F13" s="347" t="s">
        <v>72</v>
      </c>
      <c r="G13" s="88"/>
      <c r="H13" s="88"/>
      <c r="I13" s="88"/>
      <c r="J13" s="330"/>
      <c r="K13" s="79">
        <v>108</v>
      </c>
      <c r="L13" s="79">
        <v>62</v>
      </c>
      <c r="M13" s="79">
        <v>48</v>
      </c>
      <c r="N13" s="89">
        <v>14</v>
      </c>
      <c r="O13" s="90">
        <v>0</v>
      </c>
      <c r="P13" s="91">
        <f>N13+O13</f>
        <v>14</v>
      </c>
      <c r="Q13" s="80">
        <f>IFERROR(P13/M13,"-")</f>
        <v>0.29166666666667</v>
      </c>
      <c r="R13" s="79">
        <v>1</v>
      </c>
      <c r="S13" s="79">
        <v>3</v>
      </c>
      <c r="T13" s="80">
        <f>IFERROR(R13/(P13),"-")</f>
        <v>0.071428571428571</v>
      </c>
      <c r="U13" s="336"/>
      <c r="V13" s="82">
        <v>0</v>
      </c>
      <c r="W13" s="80">
        <f>IF(P13=0,"-",V13/P13)</f>
        <v>0</v>
      </c>
      <c r="X13" s="335">
        <v>0</v>
      </c>
      <c r="Y13" s="336">
        <f>IFERROR(X13/P13,"-")</f>
        <v>0</v>
      </c>
      <c r="Z13" s="336" t="str">
        <f>IFERROR(X13/V13,"-")</f>
        <v>-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2</v>
      </c>
      <c r="BF13" s="111">
        <f>IF(P13=0,"",IF(BE13=0,"",(BE13/P13)))</f>
        <v>0.14285714285714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4</v>
      </c>
      <c r="BO13" s="118">
        <f>IF(P13=0,"",IF(BN13=0,"",(BN13/P13)))</f>
        <v>0.28571428571429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6</v>
      </c>
      <c r="BX13" s="125">
        <f>IF(P13=0,"",IF(BW13=0,"",(BW13/P13)))</f>
        <v>0.42857142857143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>
        <v>2</v>
      </c>
      <c r="CG13" s="132">
        <f>IF(P13=0,"",IF(CF13=0,"",(CF13/P13)))</f>
        <v>0.14285714285714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225</v>
      </c>
      <c r="C14" s="347"/>
      <c r="D14" s="347"/>
      <c r="E14" s="347"/>
      <c r="F14" s="347" t="s">
        <v>72</v>
      </c>
      <c r="G14" s="88"/>
      <c r="H14" s="88"/>
      <c r="I14" s="88"/>
      <c r="J14" s="330"/>
      <c r="K14" s="79">
        <v>0</v>
      </c>
      <c r="L14" s="79">
        <v>0</v>
      </c>
      <c r="M14" s="79">
        <v>0</v>
      </c>
      <c r="N14" s="89">
        <v>0</v>
      </c>
      <c r="O14" s="90">
        <v>0</v>
      </c>
      <c r="P14" s="91">
        <f>N14+O14</f>
        <v>0</v>
      </c>
      <c r="Q14" s="80" t="str">
        <f>IFERROR(P14/M14,"-")</f>
        <v>-</v>
      </c>
      <c r="R14" s="79">
        <v>0</v>
      </c>
      <c r="S14" s="79">
        <v>0</v>
      </c>
      <c r="T14" s="80" t="str">
        <f>IFERROR(R14/(P14),"-")</f>
        <v>-</v>
      </c>
      <c r="U14" s="336"/>
      <c r="V14" s="82">
        <v>0</v>
      </c>
      <c r="W14" s="80" t="str">
        <f>IF(P14=0,"-",V14/P14)</f>
        <v>-</v>
      </c>
      <c r="X14" s="335">
        <v>0</v>
      </c>
      <c r="Y14" s="336" t="str">
        <f>IFERROR(X14/P14,"-")</f>
        <v>-</v>
      </c>
      <c r="Z14" s="336" t="str">
        <f>IFERROR(X14/V14,"-")</f>
        <v>-</v>
      </c>
      <c r="AA14" s="330"/>
      <c r="AB14" s="83"/>
      <c r="AC14" s="77"/>
      <c r="AD14" s="92"/>
      <c r="AE14" s="93" t="str">
        <f>IF(P14=0,"",IF(AD14=0,"",(AD14/P14)))</f>
        <v/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 t="str">
        <f>IF(P14=0,"",IF(AM14=0,"",(AM14/P14)))</f>
        <v/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 t="str">
        <f>IF(P14=0,"",IF(AV14=0,"",(AV14/P14)))</f>
        <v/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 t="str">
        <f>IF(P14=0,"",IF(BE14=0,"",(BE14/P14)))</f>
        <v/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/>
      <c r="BO14" s="118" t="str">
        <f>IF(P14=0,"",IF(BN14=0,"",(BN14/P14)))</f>
        <v/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/>
      <c r="BX14" s="125" t="str">
        <f>IF(P14=0,"",IF(BW14=0,"",(BW14/P14)))</f>
        <v/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 t="str">
        <f>IF(P14=0,"",IF(CF14=0,"",(CF14/P14)))</f>
        <v/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226</v>
      </c>
      <c r="C15" s="347"/>
      <c r="D15" s="347"/>
      <c r="E15" s="347"/>
      <c r="F15" s="347" t="s">
        <v>72</v>
      </c>
      <c r="G15" s="88"/>
      <c r="H15" s="88"/>
      <c r="I15" s="88"/>
      <c r="J15" s="330"/>
      <c r="K15" s="79">
        <v>2</v>
      </c>
      <c r="L15" s="79">
        <v>1</v>
      </c>
      <c r="M15" s="79">
        <v>7</v>
      </c>
      <c r="N15" s="89">
        <v>0</v>
      </c>
      <c r="O15" s="90">
        <v>0</v>
      </c>
      <c r="P15" s="91">
        <f>N15+O15</f>
        <v>0</v>
      </c>
      <c r="Q15" s="80">
        <f>IFERROR(P15/M15,"-")</f>
        <v>0</v>
      </c>
      <c r="R15" s="79">
        <v>0</v>
      </c>
      <c r="S15" s="79">
        <v>0</v>
      </c>
      <c r="T15" s="80" t="str">
        <f>IFERROR(R15/(P15),"-")</f>
        <v>-</v>
      </c>
      <c r="U15" s="336"/>
      <c r="V15" s="82">
        <v>0</v>
      </c>
      <c r="W15" s="80" t="str">
        <f>IF(P15=0,"-",V15/P15)</f>
        <v>-</v>
      </c>
      <c r="X15" s="335">
        <v>0</v>
      </c>
      <c r="Y15" s="336" t="str">
        <f>IFERROR(X15/P15,"-")</f>
        <v>-</v>
      </c>
      <c r="Z15" s="336" t="str">
        <f>IFERROR(X15/V15,"-")</f>
        <v>-</v>
      </c>
      <c r="AA15" s="330"/>
      <c r="AB15" s="83"/>
      <c r="AC15" s="77"/>
      <c r="AD15" s="92"/>
      <c r="AE15" s="93" t="str">
        <f>IF(P15=0,"",IF(AD15=0,"",(AD15/P15)))</f>
        <v/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 t="str">
        <f>IF(P15=0,"",IF(AM15=0,"",(AM15/P15)))</f>
        <v/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 t="str">
        <f>IF(P15=0,"",IF(AV15=0,"",(AV15/P15)))</f>
        <v/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 t="str">
        <f>IF(P15=0,"",IF(BE15=0,"",(BE15/P15)))</f>
        <v/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 t="str">
        <f>IF(P15=0,"",IF(BN15=0,"",(BN15/P15)))</f>
        <v/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 t="str">
        <f>IF(P15=0,"",IF(BW15=0,"",(BW15/P15)))</f>
        <v/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 t="str">
        <f>IF(P15=0,"",IF(CF15=0,"",(CF15/P15)))</f>
        <v/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30"/>
      <c r="B16" s="85"/>
      <c r="C16" s="86"/>
      <c r="D16" s="86"/>
      <c r="E16" s="86"/>
      <c r="F16" s="87"/>
      <c r="G16" s="88"/>
      <c r="H16" s="88"/>
      <c r="I16" s="88"/>
      <c r="J16" s="331"/>
      <c r="K16" s="34"/>
      <c r="L16" s="34"/>
      <c r="M16" s="31"/>
      <c r="N16" s="23"/>
      <c r="O16" s="23"/>
      <c r="P16" s="23"/>
      <c r="Q16" s="32"/>
      <c r="R16" s="32"/>
      <c r="S16" s="23"/>
      <c r="T16" s="32"/>
      <c r="U16" s="337"/>
      <c r="V16" s="25"/>
      <c r="W16" s="25"/>
      <c r="X16" s="337"/>
      <c r="Y16" s="337"/>
      <c r="Z16" s="337"/>
      <c r="AA16" s="337"/>
      <c r="AB16" s="33"/>
      <c r="AC16" s="57"/>
      <c r="AD16" s="61"/>
      <c r="AE16" s="62"/>
      <c r="AF16" s="61"/>
      <c r="AG16" s="65"/>
      <c r="AH16" s="66"/>
      <c r="AI16" s="67"/>
      <c r="AJ16" s="68"/>
      <c r="AK16" s="68"/>
      <c r="AL16" s="68"/>
      <c r="AM16" s="61"/>
      <c r="AN16" s="62"/>
      <c r="AO16" s="61"/>
      <c r="AP16" s="65"/>
      <c r="AQ16" s="66"/>
      <c r="AR16" s="67"/>
      <c r="AS16" s="68"/>
      <c r="AT16" s="68"/>
      <c r="AU16" s="68"/>
      <c r="AV16" s="61"/>
      <c r="AW16" s="62"/>
      <c r="AX16" s="61"/>
      <c r="AY16" s="65"/>
      <c r="AZ16" s="66"/>
      <c r="BA16" s="67"/>
      <c r="BB16" s="68"/>
      <c r="BC16" s="68"/>
      <c r="BD16" s="68"/>
      <c r="BE16" s="61"/>
      <c r="BF16" s="62"/>
      <c r="BG16" s="61"/>
      <c r="BH16" s="65"/>
      <c r="BI16" s="66"/>
      <c r="BJ16" s="67"/>
      <c r="BK16" s="68"/>
      <c r="BL16" s="68"/>
      <c r="BM16" s="68"/>
      <c r="BN16" s="63"/>
      <c r="BO16" s="64"/>
      <c r="BP16" s="61"/>
      <c r="BQ16" s="65"/>
      <c r="BR16" s="66"/>
      <c r="BS16" s="67"/>
      <c r="BT16" s="68"/>
      <c r="BU16" s="68"/>
      <c r="BV16" s="68"/>
      <c r="BW16" s="63"/>
      <c r="BX16" s="64"/>
      <c r="BY16" s="61"/>
      <c r="BZ16" s="65"/>
      <c r="CA16" s="66"/>
      <c r="CB16" s="67"/>
      <c r="CC16" s="68"/>
      <c r="CD16" s="68"/>
      <c r="CE16" s="68"/>
      <c r="CF16" s="63"/>
      <c r="CG16" s="64"/>
      <c r="CH16" s="61"/>
      <c r="CI16" s="65"/>
      <c r="CJ16" s="66"/>
      <c r="CK16" s="67"/>
      <c r="CL16" s="68"/>
      <c r="CM16" s="68"/>
      <c r="CN16" s="68"/>
      <c r="CO16" s="69"/>
      <c r="CP16" s="66"/>
      <c r="CQ16" s="66"/>
      <c r="CR16" s="66"/>
      <c r="CS16" s="70"/>
    </row>
    <row r="17" spans="1:98">
      <c r="A17" s="30"/>
      <c r="B17" s="37"/>
      <c r="C17" s="21"/>
      <c r="D17" s="21"/>
      <c r="E17" s="21"/>
      <c r="F17" s="22"/>
      <c r="G17" s="36"/>
      <c r="H17" s="36"/>
      <c r="I17" s="73"/>
      <c r="J17" s="332"/>
      <c r="K17" s="34"/>
      <c r="L17" s="34"/>
      <c r="M17" s="31"/>
      <c r="N17" s="23"/>
      <c r="O17" s="23"/>
      <c r="P17" s="23"/>
      <c r="Q17" s="32"/>
      <c r="R17" s="32"/>
      <c r="S17" s="23"/>
      <c r="T17" s="32"/>
      <c r="U17" s="337"/>
      <c r="V17" s="25"/>
      <c r="W17" s="25"/>
      <c r="X17" s="337"/>
      <c r="Y17" s="337"/>
      <c r="Z17" s="337"/>
      <c r="AA17" s="337"/>
      <c r="AB17" s="33"/>
      <c r="AC17" s="59"/>
      <c r="AD17" s="61"/>
      <c r="AE17" s="62"/>
      <c r="AF17" s="61"/>
      <c r="AG17" s="65"/>
      <c r="AH17" s="66"/>
      <c r="AI17" s="67"/>
      <c r="AJ17" s="68"/>
      <c r="AK17" s="68"/>
      <c r="AL17" s="68"/>
      <c r="AM17" s="61"/>
      <c r="AN17" s="62"/>
      <c r="AO17" s="61"/>
      <c r="AP17" s="65"/>
      <c r="AQ17" s="66"/>
      <c r="AR17" s="67"/>
      <c r="AS17" s="68"/>
      <c r="AT17" s="68"/>
      <c r="AU17" s="68"/>
      <c r="AV17" s="61"/>
      <c r="AW17" s="62"/>
      <c r="AX17" s="61"/>
      <c r="AY17" s="65"/>
      <c r="AZ17" s="66"/>
      <c r="BA17" s="67"/>
      <c r="BB17" s="68"/>
      <c r="BC17" s="68"/>
      <c r="BD17" s="68"/>
      <c r="BE17" s="61"/>
      <c r="BF17" s="62"/>
      <c r="BG17" s="61"/>
      <c r="BH17" s="65"/>
      <c r="BI17" s="66"/>
      <c r="BJ17" s="67"/>
      <c r="BK17" s="68"/>
      <c r="BL17" s="68"/>
      <c r="BM17" s="68"/>
      <c r="BN17" s="63"/>
      <c r="BO17" s="64"/>
      <c r="BP17" s="61"/>
      <c r="BQ17" s="65"/>
      <c r="BR17" s="66"/>
      <c r="BS17" s="67"/>
      <c r="BT17" s="68"/>
      <c r="BU17" s="68"/>
      <c r="BV17" s="68"/>
      <c r="BW17" s="63"/>
      <c r="BX17" s="64"/>
      <c r="BY17" s="61"/>
      <c r="BZ17" s="65"/>
      <c r="CA17" s="66"/>
      <c r="CB17" s="67"/>
      <c r="CC17" s="68"/>
      <c r="CD17" s="68"/>
      <c r="CE17" s="68"/>
      <c r="CF17" s="63"/>
      <c r="CG17" s="64"/>
      <c r="CH17" s="61"/>
      <c r="CI17" s="65"/>
      <c r="CJ17" s="66"/>
      <c r="CK17" s="67"/>
      <c r="CL17" s="68"/>
      <c r="CM17" s="68"/>
      <c r="CN17" s="68"/>
      <c r="CO17" s="69"/>
      <c r="CP17" s="66"/>
      <c r="CQ17" s="66"/>
      <c r="CR17" s="66"/>
      <c r="CS17" s="70"/>
    </row>
    <row r="18" spans="1:98">
      <c r="A18" s="19">
        <f>AB18</f>
        <v>3.7446153846154</v>
      </c>
      <c r="B18" s="39"/>
      <c r="C18" s="39"/>
      <c r="D18" s="39"/>
      <c r="E18" s="39"/>
      <c r="F18" s="39"/>
      <c r="G18" s="40" t="s">
        <v>227</v>
      </c>
      <c r="H18" s="40"/>
      <c r="I18" s="40"/>
      <c r="J18" s="333">
        <f>SUM(J6:J17)</f>
        <v>650000</v>
      </c>
      <c r="K18" s="41">
        <f>SUM(K6:K17)</f>
        <v>403</v>
      </c>
      <c r="L18" s="41">
        <f>SUM(L6:L17)</f>
        <v>179</v>
      </c>
      <c r="M18" s="41">
        <f>SUM(M6:M17)</f>
        <v>297</v>
      </c>
      <c r="N18" s="41">
        <f>SUM(N6:N17)</f>
        <v>227</v>
      </c>
      <c r="O18" s="41">
        <f>SUM(O6:O17)</f>
        <v>2</v>
      </c>
      <c r="P18" s="41">
        <f>SUM(P6:P17)</f>
        <v>229</v>
      </c>
      <c r="Q18" s="42">
        <f>IFERROR(P18/M18,"-")</f>
        <v>0.77104377104377</v>
      </c>
      <c r="R18" s="76">
        <f>SUM(R6:R17)</f>
        <v>20</v>
      </c>
      <c r="S18" s="76">
        <f>SUM(S6:S17)</f>
        <v>31</v>
      </c>
      <c r="T18" s="42">
        <f>IFERROR(R18/P18,"-")</f>
        <v>0.087336244541485</v>
      </c>
      <c r="U18" s="338">
        <f>IFERROR(J18/P18,"-")</f>
        <v>2838.4279475983</v>
      </c>
      <c r="V18" s="44">
        <f>SUM(V6:V17)</f>
        <v>19</v>
      </c>
      <c r="W18" s="42">
        <f>IFERROR(V18/P18,"-")</f>
        <v>0.08296943231441</v>
      </c>
      <c r="X18" s="333">
        <f>SUM(X6:X17)</f>
        <v>2434000</v>
      </c>
      <c r="Y18" s="333">
        <f>IFERROR(X18/P18,"-")</f>
        <v>10628.820960699</v>
      </c>
      <c r="Z18" s="333">
        <f>IFERROR(X18/V18,"-")</f>
        <v>128105.26315789</v>
      </c>
      <c r="AA18" s="333">
        <f>X18-J18</f>
        <v>1784000</v>
      </c>
      <c r="AB18" s="45">
        <f>X18/J18</f>
        <v>3.7446153846154</v>
      </c>
      <c r="AC18" s="58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5"/>
    <mergeCell ref="J10:J15"/>
    <mergeCell ref="U10:U15"/>
    <mergeCell ref="AA10:AA15"/>
    <mergeCell ref="AB10:AB1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228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0.2</v>
      </c>
      <c r="B6" s="347" t="s">
        <v>229</v>
      </c>
      <c r="C6" s="347" t="s">
        <v>230</v>
      </c>
      <c r="D6" s="347" t="s">
        <v>231</v>
      </c>
      <c r="E6" s="347" t="s">
        <v>232</v>
      </c>
      <c r="F6" s="347" t="s">
        <v>214</v>
      </c>
      <c r="G6" s="88" t="s">
        <v>233</v>
      </c>
      <c r="H6" s="88" t="s">
        <v>234</v>
      </c>
      <c r="I6" s="88" t="s">
        <v>235</v>
      </c>
      <c r="J6" s="330">
        <v>125000</v>
      </c>
      <c r="K6" s="79">
        <v>40</v>
      </c>
      <c r="L6" s="79">
        <v>0</v>
      </c>
      <c r="M6" s="79">
        <v>163</v>
      </c>
      <c r="N6" s="89">
        <v>19</v>
      </c>
      <c r="O6" s="90">
        <v>0</v>
      </c>
      <c r="P6" s="91">
        <f>N6+O6</f>
        <v>19</v>
      </c>
      <c r="Q6" s="80">
        <f>IFERROR(P6/M6,"-")</f>
        <v>0.11656441717791</v>
      </c>
      <c r="R6" s="79">
        <v>0</v>
      </c>
      <c r="S6" s="79">
        <v>5</v>
      </c>
      <c r="T6" s="80">
        <f>IFERROR(R6/(P6),"-")</f>
        <v>0</v>
      </c>
      <c r="U6" s="336">
        <f>IFERROR(J6/SUM(N6:O7),"-")</f>
        <v>1923.0769230769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SUM(X6:X7)-SUM(J6:J7)</f>
        <v>-100000</v>
      </c>
      <c r="AB6" s="83">
        <f>SUM(X6:X7)/SUM(J6:J7)</f>
        <v>0.2</v>
      </c>
      <c r="AC6" s="77"/>
      <c r="AD6" s="92">
        <v>1</v>
      </c>
      <c r="AE6" s="93">
        <f>IF(P6=0,"",IF(AD6=0,"",(AD6/P6)))</f>
        <v>0.052631578947368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8</v>
      </c>
      <c r="AN6" s="99">
        <f>IF(P6=0,"",IF(AM6=0,"",(AM6/P6)))</f>
        <v>0.42105263157895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3</v>
      </c>
      <c r="AW6" s="105">
        <f>IF(P6=0,"",IF(AV6=0,"",(AV6/P6)))</f>
        <v>0.15789473684211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3</v>
      </c>
      <c r="BF6" s="111">
        <f>IF(P6=0,"",IF(BE6=0,"",(BE6/P6)))</f>
        <v>0.15789473684211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</v>
      </c>
      <c r="BO6" s="118">
        <f>IF(P6=0,"",IF(BN6=0,"",(BN6/P6)))</f>
        <v>0.052631578947368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3</v>
      </c>
      <c r="BX6" s="125">
        <f>IF(P6=0,"",IF(BW6=0,"",(BW6/P6)))</f>
        <v>0.15789473684211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236</v>
      </c>
      <c r="C7" s="347"/>
      <c r="D7" s="347"/>
      <c r="E7" s="347"/>
      <c r="F7" s="347" t="s">
        <v>72</v>
      </c>
      <c r="G7" s="88"/>
      <c r="H7" s="88"/>
      <c r="I7" s="88"/>
      <c r="J7" s="330"/>
      <c r="K7" s="79">
        <v>157</v>
      </c>
      <c r="L7" s="79">
        <v>111</v>
      </c>
      <c r="M7" s="79">
        <v>76</v>
      </c>
      <c r="N7" s="89">
        <v>46</v>
      </c>
      <c r="O7" s="90">
        <v>0</v>
      </c>
      <c r="P7" s="91">
        <f>N7+O7</f>
        <v>46</v>
      </c>
      <c r="Q7" s="80">
        <f>IFERROR(P7/M7,"-")</f>
        <v>0.60526315789474</v>
      </c>
      <c r="R7" s="79">
        <v>2</v>
      </c>
      <c r="S7" s="79">
        <v>8</v>
      </c>
      <c r="T7" s="80">
        <f>IFERROR(R7/(P7),"-")</f>
        <v>0.043478260869565</v>
      </c>
      <c r="U7" s="336"/>
      <c r="V7" s="82">
        <v>0</v>
      </c>
      <c r="W7" s="80">
        <f>IF(P7=0,"-",V7/P7)</f>
        <v>0</v>
      </c>
      <c r="X7" s="335">
        <v>25000</v>
      </c>
      <c r="Y7" s="336">
        <f>IFERROR(X7/P7,"-")</f>
        <v>543.47826086957</v>
      </c>
      <c r="Z7" s="336" t="str">
        <f>IFERROR(X7/V7,"-")</f>
        <v>-</v>
      </c>
      <c r="AA7" s="330"/>
      <c r="AB7" s="83"/>
      <c r="AC7" s="77"/>
      <c r="AD7" s="92">
        <v>1</v>
      </c>
      <c r="AE7" s="93">
        <f>IF(P7=0,"",IF(AD7=0,"",(AD7/P7)))</f>
        <v>0.021739130434783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17</v>
      </c>
      <c r="AN7" s="99">
        <f>IF(P7=0,"",IF(AM7=0,"",(AM7/P7)))</f>
        <v>0.3695652173913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4</v>
      </c>
      <c r="AW7" s="105">
        <f>IF(P7=0,"",IF(AV7=0,"",(AV7/P7)))</f>
        <v>0.08695652173913</v>
      </c>
      <c r="AX7" s="104">
        <v>1</v>
      </c>
      <c r="AY7" s="106">
        <f>IFERROR(AX7/AV7,"-")</f>
        <v>0.25</v>
      </c>
      <c r="AZ7" s="107">
        <v>25000</v>
      </c>
      <c r="BA7" s="108">
        <f>IFERROR(AZ7/AV7,"-")</f>
        <v>6250</v>
      </c>
      <c r="BB7" s="109"/>
      <c r="BC7" s="109">
        <v>1</v>
      </c>
      <c r="BD7" s="109"/>
      <c r="BE7" s="110">
        <v>12</v>
      </c>
      <c r="BF7" s="111">
        <f>IF(P7=0,"",IF(BE7=0,"",(BE7/P7)))</f>
        <v>0.26086956521739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5</v>
      </c>
      <c r="BO7" s="118">
        <f>IF(P7=0,"",IF(BN7=0,"",(BN7/P7)))</f>
        <v>0.10869565217391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4</v>
      </c>
      <c r="BX7" s="125">
        <f>IF(P7=0,"",IF(BW7=0,"",(BW7/P7)))</f>
        <v>0.08695652173913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3</v>
      </c>
      <c r="CG7" s="132">
        <f>IF(P7=0,"",IF(CF7=0,"",(CF7/P7)))</f>
        <v>0.065217391304348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0</v>
      </c>
      <c r="CP7" s="139">
        <v>25000</v>
      </c>
      <c r="CQ7" s="139">
        <v>25000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1"/>
      <c r="K8" s="34"/>
      <c r="L8" s="34"/>
      <c r="M8" s="31"/>
      <c r="N8" s="23"/>
      <c r="O8" s="23"/>
      <c r="P8" s="23"/>
      <c r="Q8" s="32"/>
      <c r="R8" s="32"/>
      <c r="S8" s="23"/>
      <c r="T8" s="32"/>
      <c r="U8" s="337"/>
      <c r="V8" s="25"/>
      <c r="W8" s="25"/>
      <c r="X8" s="337"/>
      <c r="Y8" s="337"/>
      <c r="Z8" s="337"/>
      <c r="AA8" s="33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2"/>
      <c r="K9" s="34"/>
      <c r="L9" s="34"/>
      <c r="M9" s="31"/>
      <c r="N9" s="23"/>
      <c r="O9" s="23"/>
      <c r="P9" s="23"/>
      <c r="Q9" s="32"/>
      <c r="R9" s="32"/>
      <c r="S9" s="23"/>
      <c r="T9" s="32"/>
      <c r="U9" s="337"/>
      <c r="V9" s="25"/>
      <c r="W9" s="25"/>
      <c r="X9" s="337"/>
      <c r="Y9" s="337"/>
      <c r="Z9" s="337"/>
      <c r="AA9" s="33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0.2</v>
      </c>
      <c r="B10" s="39"/>
      <c r="C10" s="39"/>
      <c r="D10" s="39"/>
      <c r="E10" s="39"/>
      <c r="F10" s="39"/>
      <c r="G10" s="40" t="s">
        <v>237</v>
      </c>
      <c r="H10" s="40"/>
      <c r="I10" s="40"/>
      <c r="J10" s="333">
        <f>SUM(J6:J9)</f>
        <v>125000</v>
      </c>
      <c r="K10" s="41">
        <f>SUM(K6:K9)</f>
        <v>197</v>
      </c>
      <c r="L10" s="41">
        <f>SUM(L6:L9)</f>
        <v>111</v>
      </c>
      <c r="M10" s="41">
        <f>SUM(M6:M9)</f>
        <v>239</v>
      </c>
      <c r="N10" s="41">
        <f>SUM(N6:N9)</f>
        <v>65</v>
      </c>
      <c r="O10" s="41">
        <f>SUM(O6:O9)</f>
        <v>0</v>
      </c>
      <c r="P10" s="41">
        <f>SUM(P6:P9)</f>
        <v>65</v>
      </c>
      <c r="Q10" s="42">
        <f>IFERROR(P10/M10,"-")</f>
        <v>0.27196652719665</v>
      </c>
      <c r="R10" s="76">
        <f>SUM(R6:R9)</f>
        <v>2</v>
      </c>
      <c r="S10" s="76">
        <f>SUM(S6:S9)</f>
        <v>13</v>
      </c>
      <c r="T10" s="42">
        <f>IFERROR(R10/P10,"-")</f>
        <v>0.030769230769231</v>
      </c>
      <c r="U10" s="338">
        <f>IFERROR(J10/P10,"-")</f>
        <v>1923.0769230769</v>
      </c>
      <c r="V10" s="44">
        <f>SUM(V6:V9)</f>
        <v>0</v>
      </c>
      <c r="W10" s="42">
        <f>IFERROR(V10/P10,"-")</f>
        <v>0</v>
      </c>
      <c r="X10" s="333">
        <f>SUM(X6:X9)</f>
        <v>25000</v>
      </c>
      <c r="Y10" s="333">
        <f>IFERROR(X10/P10,"-")</f>
        <v>384.61538461538</v>
      </c>
      <c r="Z10" s="333" t="str">
        <f>IFERROR(X10/V10,"-")</f>
        <v>-</v>
      </c>
      <c r="AA10" s="333">
        <f>X10-J10</f>
        <v>-100000</v>
      </c>
      <c r="AB10" s="45">
        <f>X10/J10</f>
        <v>0.2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7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32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33</v>
      </c>
      <c r="CM2" s="307" t="s">
        <v>34</v>
      </c>
      <c r="CN2" s="310" t="s">
        <v>35</v>
      </c>
      <c r="CO2" s="311"/>
      <c r="CP2" s="312"/>
    </row>
    <row r="3" spans="1:96" customHeight="1" ht="14.25">
      <c r="A3" s="145" t="s">
        <v>238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37</v>
      </c>
      <c r="AB3" s="319"/>
      <c r="AC3" s="319"/>
      <c r="AD3" s="319"/>
      <c r="AE3" s="319"/>
      <c r="AF3" s="319"/>
      <c r="AG3" s="319"/>
      <c r="AH3" s="319"/>
      <c r="AI3" s="319"/>
      <c r="AJ3" s="320" t="s">
        <v>38</v>
      </c>
      <c r="AK3" s="321"/>
      <c r="AL3" s="321"/>
      <c r="AM3" s="321"/>
      <c r="AN3" s="321"/>
      <c r="AO3" s="321"/>
      <c r="AP3" s="321"/>
      <c r="AQ3" s="321"/>
      <c r="AR3" s="322"/>
      <c r="AS3" s="323" t="s">
        <v>39</v>
      </c>
      <c r="AT3" s="324"/>
      <c r="AU3" s="324"/>
      <c r="AV3" s="324"/>
      <c r="AW3" s="324"/>
      <c r="AX3" s="324"/>
      <c r="AY3" s="324"/>
      <c r="AZ3" s="324"/>
      <c r="BA3" s="325"/>
      <c r="BB3" s="326" t="s">
        <v>40</v>
      </c>
      <c r="BC3" s="327"/>
      <c r="BD3" s="327"/>
      <c r="BE3" s="327"/>
      <c r="BF3" s="327"/>
      <c r="BG3" s="327"/>
      <c r="BH3" s="327"/>
      <c r="BI3" s="327"/>
      <c r="BJ3" s="328"/>
      <c r="BK3" s="313" t="s">
        <v>41</v>
      </c>
      <c r="BL3" s="314"/>
      <c r="BM3" s="314"/>
      <c r="BN3" s="314"/>
      <c r="BO3" s="314"/>
      <c r="BP3" s="314"/>
      <c r="BQ3" s="314"/>
      <c r="BR3" s="314"/>
      <c r="BS3" s="315"/>
      <c r="BT3" s="294" t="s">
        <v>42</v>
      </c>
      <c r="BU3" s="295"/>
      <c r="BV3" s="295"/>
      <c r="BW3" s="295"/>
      <c r="BX3" s="295"/>
      <c r="BY3" s="295"/>
      <c r="BZ3" s="295"/>
      <c r="CA3" s="295"/>
      <c r="CB3" s="296"/>
      <c r="CC3" s="297" t="s">
        <v>43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44</v>
      </c>
      <c r="CO3" s="301"/>
      <c r="CP3" s="302" t="s">
        <v>45</v>
      </c>
    </row>
    <row r="4" spans="1:96">
      <c r="A4" s="151"/>
      <c r="B4" s="152" t="s">
        <v>46</v>
      </c>
      <c r="C4" s="152" t="s">
        <v>239</v>
      </c>
      <c r="D4" s="153" t="s">
        <v>50</v>
      </c>
      <c r="E4" s="152" t="s">
        <v>51</v>
      </c>
      <c r="F4" s="154" t="s">
        <v>53</v>
      </c>
      <c r="G4" s="152" t="s">
        <v>4</v>
      </c>
      <c r="H4" s="152" t="s">
        <v>240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241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54</v>
      </c>
      <c r="AB4" s="158" t="s">
        <v>55</v>
      </c>
      <c r="AC4" s="158" t="s">
        <v>56</v>
      </c>
      <c r="AD4" s="158" t="s">
        <v>17</v>
      </c>
      <c r="AE4" s="158" t="s">
        <v>57</v>
      </c>
      <c r="AF4" s="158" t="s">
        <v>58</v>
      </c>
      <c r="AG4" s="158" t="s">
        <v>59</v>
      </c>
      <c r="AH4" s="158" t="s">
        <v>60</v>
      </c>
      <c r="AI4" s="158" t="s">
        <v>61</v>
      </c>
      <c r="AJ4" s="159" t="s">
        <v>54</v>
      </c>
      <c r="AK4" s="159" t="s">
        <v>55</v>
      </c>
      <c r="AL4" s="159" t="s">
        <v>56</v>
      </c>
      <c r="AM4" s="159" t="s">
        <v>17</v>
      </c>
      <c r="AN4" s="159" t="s">
        <v>57</v>
      </c>
      <c r="AO4" s="159" t="s">
        <v>58</v>
      </c>
      <c r="AP4" s="159" t="s">
        <v>59</v>
      </c>
      <c r="AQ4" s="159" t="s">
        <v>60</v>
      </c>
      <c r="AR4" s="159" t="s">
        <v>61</v>
      </c>
      <c r="AS4" s="160" t="s">
        <v>54</v>
      </c>
      <c r="AT4" s="160" t="s">
        <v>55</v>
      </c>
      <c r="AU4" s="160" t="s">
        <v>56</v>
      </c>
      <c r="AV4" s="160" t="s">
        <v>17</v>
      </c>
      <c r="AW4" s="160" t="s">
        <v>57</v>
      </c>
      <c r="AX4" s="160" t="s">
        <v>58</v>
      </c>
      <c r="AY4" s="160" t="s">
        <v>59</v>
      </c>
      <c r="AZ4" s="160" t="s">
        <v>60</v>
      </c>
      <c r="BA4" s="160" t="s">
        <v>61</v>
      </c>
      <c r="BB4" s="161" t="s">
        <v>54</v>
      </c>
      <c r="BC4" s="161" t="s">
        <v>55</v>
      </c>
      <c r="BD4" s="161" t="s">
        <v>56</v>
      </c>
      <c r="BE4" s="161" t="s">
        <v>17</v>
      </c>
      <c r="BF4" s="161" t="s">
        <v>57</v>
      </c>
      <c r="BG4" s="161" t="s">
        <v>58</v>
      </c>
      <c r="BH4" s="161" t="s">
        <v>59</v>
      </c>
      <c r="BI4" s="161" t="s">
        <v>60</v>
      </c>
      <c r="BJ4" s="161" t="s">
        <v>61</v>
      </c>
      <c r="BK4" s="162" t="s">
        <v>54</v>
      </c>
      <c r="BL4" s="162" t="s">
        <v>55</v>
      </c>
      <c r="BM4" s="162" t="s">
        <v>56</v>
      </c>
      <c r="BN4" s="162" t="s">
        <v>17</v>
      </c>
      <c r="BO4" s="162" t="s">
        <v>57</v>
      </c>
      <c r="BP4" s="162" t="s">
        <v>58</v>
      </c>
      <c r="BQ4" s="162" t="s">
        <v>59</v>
      </c>
      <c r="BR4" s="162" t="s">
        <v>60</v>
      </c>
      <c r="BS4" s="162" t="s">
        <v>61</v>
      </c>
      <c r="BT4" s="163" t="s">
        <v>54</v>
      </c>
      <c r="BU4" s="163" t="s">
        <v>55</v>
      </c>
      <c r="BV4" s="163" t="s">
        <v>56</v>
      </c>
      <c r="BW4" s="163" t="s">
        <v>17</v>
      </c>
      <c r="BX4" s="163" t="s">
        <v>57</v>
      </c>
      <c r="BY4" s="163" t="s">
        <v>58</v>
      </c>
      <c r="BZ4" s="163" t="s">
        <v>59</v>
      </c>
      <c r="CA4" s="163" t="s">
        <v>60</v>
      </c>
      <c r="CB4" s="163" t="s">
        <v>61</v>
      </c>
      <c r="CC4" s="164" t="s">
        <v>54</v>
      </c>
      <c r="CD4" s="164" t="s">
        <v>55</v>
      </c>
      <c r="CE4" s="164" t="s">
        <v>56</v>
      </c>
      <c r="CF4" s="164" t="s">
        <v>17</v>
      </c>
      <c r="CG4" s="164" t="s">
        <v>57</v>
      </c>
      <c r="CH4" s="164" t="s">
        <v>58</v>
      </c>
      <c r="CI4" s="164" t="s">
        <v>59</v>
      </c>
      <c r="CJ4" s="164" t="s">
        <v>60</v>
      </c>
      <c r="CK4" s="164" t="s">
        <v>61</v>
      </c>
      <c r="CL4" s="306"/>
      <c r="CM4" s="309"/>
      <c r="CN4" s="165" t="s">
        <v>62</v>
      </c>
      <c r="CO4" s="165" t="s">
        <v>63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242</v>
      </c>
      <c r="C6" s="347"/>
      <c r="D6" s="347" t="s">
        <v>214</v>
      </c>
      <c r="E6" s="175" t="s">
        <v>243</v>
      </c>
      <c r="F6" s="175" t="s">
        <v>244</v>
      </c>
      <c r="G6" s="340">
        <v>0</v>
      </c>
      <c r="H6" s="340">
        <v>1500</v>
      </c>
      <c r="I6" s="176">
        <v>0</v>
      </c>
      <c r="J6" s="176">
        <v>0</v>
      </c>
      <c r="K6" s="176">
        <v>4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245</v>
      </c>
      <c r="C7" s="347"/>
      <c r="D7" s="347" t="s">
        <v>214</v>
      </c>
      <c r="E7" s="175" t="s">
        <v>246</v>
      </c>
      <c r="F7" s="175" t="s">
        <v>244</v>
      </c>
      <c r="G7" s="340">
        <v>0</v>
      </c>
      <c r="H7" s="340">
        <v>1500</v>
      </c>
      <c r="I7" s="176">
        <v>0</v>
      </c>
      <c r="J7" s="176">
        <v>0</v>
      </c>
      <c r="K7" s="176">
        <v>1</v>
      </c>
      <c r="L7" s="177">
        <v>0</v>
      </c>
      <c r="M7" s="178">
        <v>0</v>
      </c>
      <c r="N7" s="179">
        <f>IFERROR(L7/K7,"-")</f>
        <v>0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232"/>
      <c r="B8" s="151"/>
      <c r="C8" s="233"/>
      <c r="D8" s="234"/>
      <c r="E8" s="175"/>
      <c r="F8" s="175"/>
      <c r="G8" s="341"/>
      <c r="H8" s="341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172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232"/>
      <c r="B9" s="246"/>
      <c r="C9" s="176"/>
      <c r="D9" s="176"/>
      <c r="E9" s="247"/>
      <c r="F9" s="248"/>
      <c r="G9" s="342"/>
      <c r="H9" s="342"/>
      <c r="I9" s="235"/>
      <c r="J9" s="235"/>
      <c r="K9" s="176"/>
      <c r="L9" s="176"/>
      <c r="M9" s="176"/>
      <c r="N9" s="236"/>
      <c r="O9" s="236"/>
      <c r="P9" s="176"/>
      <c r="Q9" s="236"/>
      <c r="R9" s="182"/>
      <c r="S9" s="182"/>
      <c r="T9" s="182"/>
      <c r="U9" s="345"/>
      <c r="V9" s="345"/>
      <c r="W9" s="345"/>
      <c r="X9" s="345"/>
      <c r="Y9" s="236"/>
      <c r="Z9" s="249"/>
      <c r="AA9" s="237"/>
      <c r="AB9" s="238"/>
      <c r="AC9" s="237"/>
      <c r="AD9" s="239"/>
      <c r="AE9" s="240"/>
      <c r="AF9" s="241"/>
      <c r="AG9" s="242"/>
      <c r="AH9" s="242"/>
      <c r="AI9" s="242"/>
      <c r="AJ9" s="237"/>
      <c r="AK9" s="238"/>
      <c r="AL9" s="237"/>
      <c r="AM9" s="239"/>
      <c r="AN9" s="240"/>
      <c r="AO9" s="241"/>
      <c r="AP9" s="242"/>
      <c r="AQ9" s="242"/>
      <c r="AR9" s="242"/>
      <c r="AS9" s="237"/>
      <c r="AT9" s="238"/>
      <c r="AU9" s="237"/>
      <c r="AV9" s="239"/>
      <c r="AW9" s="240"/>
      <c r="AX9" s="241"/>
      <c r="AY9" s="242"/>
      <c r="AZ9" s="242"/>
      <c r="BA9" s="242"/>
      <c r="BB9" s="237"/>
      <c r="BC9" s="238"/>
      <c r="BD9" s="237"/>
      <c r="BE9" s="239"/>
      <c r="BF9" s="240"/>
      <c r="BG9" s="241"/>
      <c r="BH9" s="242"/>
      <c r="BI9" s="242"/>
      <c r="BJ9" s="242"/>
      <c r="BK9" s="173"/>
      <c r="BL9" s="243"/>
      <c r="BM9" s="237"/>
      <c r="BN9" s="239"/>
      <c r="BO9" s="240"/>
      <c r="BP9" s="241"/>
      <c r="BQ9" s="242"/>
      <c r="BR9" s="242"/>
      <c r="BS9" s="242"/>
      <c r="BT9" s="173"/>
      <c r="BU9" s="243"/>
      <c r="BV9" s="237"/>
      <c r="BW9" s="239"/>
      <c r="BX9" s="240"/>
      <c r="BY9" s="241"/>
      <c r="BZ9" s="242"/>
      <c r="CA9" s="242"/>
      <c r="CB9" s="242"/>
      <c r="CC9" s="173"/>
      <c r="CD9" s="243"/>
      <c r="CE9" s="237"/>
      <c r="CF9" s="239"/>
      <c r="CG9" s="240"/>
      <c r="CH9" s="241"/>
      <c r="CI9" s="242"/>
      <c r="CJ9" s="242"/>
      <c r="CK9" s="242"/>
      <c r="CL9" s="244"/>
      <c r="CM9" s="240"/>
      <c r="CN9" s="240"/>
      <c r="CO9" s="240"/>
      <c r="CP9" s="245"/>
    </row>
    <row r="10" spans="1:96">
      <c r="A10" s="166" t="str">
        <f>Y10</f>
        <v>0</v>
      </c>
      <c r="B10" s="250"/>
      <c r="C10" s="250"/>
      <c r="D10" s="250"/>
      <c r="E10" s="251" t="s">
        <v>247</v>
      </c>
      <c r="F10" s="251"/>
      <c r="G10" s="343">
        <f>SUM(G6:G9)</f>
        <v>0</v>
      </c>
      <c r="H10" s="343"/>
      <c r="I10" s="250">
        <f>SUM(I6:I9)</f>
        <v>0</v>
      </c>
      <c r="J10" s="250">
        <f>SUM(J6:J9)</f>
        <v>0</v>
      </c>
      <c r="K10" s="250">
        <f>SUM(K6:K9)</f>
        <v>5</v>
      </c>
      <c r="L10" s="250">
        <f>SUM(L6:L9)</f>
        <v>0</v>
      </c>
      <c r="M10" s="250">
        <f>SUM(M6:M9)</f>
        <v>0</v>
      </c>
      <c r="N10" s="252">
        <f>IFERROR(L10/K10,"-")</f>
        <v>0</v>
      </c>
      <c r="O10" s="253">
        <f>SUM(O6:O9)</f>
        <v>0</v>
      </c>
      <c r="P10" s="253">
        <f>SUM(P6:P9)</f>
        <v>0</v>
      </c>
      <c r="Q10" s="252" t="str">
        <f>IFERROR(O10/L10,"-")</f>
        <v>-</v>
      </c>
      <c r="R10" s="254" t="str">
        <f>IFERROR(G10/L10,"-")</f>
        <v>-</v>
      </c>
      <c r="S10" s="255">
        <f>SUM(S6:S9)</f>
        <v>0</v>
      </c>
      <c r="T10" s="252" t="str">
        <f>IFERROR(S10/L10,"-")</f>
        <v>-</v>
      </c>
      <c r="U10" s="343">
        <f>SUM(U6:U9)</f>
        <v>0</v>
      </c>
      <c r="V10" s="343" t="str">
        <f>IFERROR(U10/L10,"-")</f>
        <v>-</v>
      </c>
      <c r="W10" s="343" t="str">
        <f>IFERROR(U10/S10,"-")</f>
        <v>-</v>
      </c>
      <c r="X10" s="343">
        <f>U10-G10</f>
        <v>0</v>
      </c>
      <c r="Y10" s="256" t="str">
        <f>U10/G10</f>
        <v>0</v>
      </c>
      <c r="Z10" s="257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8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32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33</v>
      </c>
      <c r="CK2" s="307" t="s">
        <v>34</v>
      </c>
      <c r="CL2" s="310" t="s">
        <v>35</v>
      </c>
      <c r="CM2" s="311"/>
      <c r="CN2" s="312"/>
    </row>
    <row r="3" spans="1:94" customHeight="1" ht="14.25">
      <c r="A3" s="145" t="s">
        <v>248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37</v>
      </c>
      <c r="Z3" s="319"/>
      <c r="AA3" s="319"/>
      <c r="AB3" s="319"/>
      <c r="AC3" s="319"/>
      <c r="AD3" s="319"/>
      <c r="AE3" s="319"/>
      <c r="AF3" s="319"/>
      <c r="AG3" s="319"/>
      <c r="AH3" s="320" t="s">
        <v>38</v>
      </c>
      <c r="AI3" s="321"/>
      <c r="AJ3" s="321"/>
      <c r="AK3" s="321"/>
      <c r="AL3" s="321"/>
      <c r="AM3" s="321"/>
      <c r="AN3" s="321"/>
      <c r="AO3" s="321"/>
      <c r="AP3" s="322"/>
      <c r="AQ3" s="323" t="s">
        <v>39</v>
      </c>
      <c r="AR3" s="324"/>
      <c r="AS3" s="324"/>
      <c r="AT3" s="324"/>
      <c r="AU3" s="324"/>
      <c r="AV3" s="324"/>
      <c r="AW3" s="324"/>
      <c r="AX3" s="324"/>
      <c r="AY3" s="325"/>
      <c r="AZ3" s="326" t="s">
        <v>40</v>
      </c>
      <c r="BA3" s="327"/>
      <c r="BB3" s="327"/>
      <c r="BC3" s="327"/>
      <c r="BD3" s="327"/>
      <c r="BE3" s="327"/>
      <c r="BF3" s="327"/>
      <c r="BG3" s="327"/>
      <c r="BH3" s="328"/>
      <c r="BI3" s="313" t="s">
        <v>41</v>
      </c>
      <c r="BJ3" s="314"/>
      <c r="BK3" s="314"/>
      <c r="BL3" s="314"/>
      <c r="BM3" s="314"/>
      <c r="BN3" s="314"/>
      <c r="BO3" s="314"/>
      <c r="BP3" s="314"/>
      <c r="BQ3" s="315"/>
      <c r="BR3" s="294" t="s">
        <v>42</v>
      </c>
      <c r="BS3" s="295"/>
      <c r="BT3" s="295"/>
      <c r="BU3" s="295"/>
      <c r="BV3" s="295"/>
      <c r="BW3" s="295"/>
      <c r="BX3" s="295"/>
      <c r="BY3" s="295"/>
      <c r="BZ3" s="296"/>
      <c r="CA3" s="297" t="s">
        <v>43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44</v>
      </c>
      <c r="CM3" s="301"/>
      <c r="CN3" s="302" t="s">
        <v>45</v>
      </c>
    </row>
    <row r="4" spans="1:94">
      <c r="A4" s="151"/>
      <c r="B4" s="152" t="s">
        <v>46</v>
      </c>
      <c r="C4" s="152" t="s">
        <v>239</v>
      </c>
      <c r="D4" s="153" t="s">
        <v>50</v>
      </c>
      <c r="E4" s="152" t="s">
        <v>51</v>
      </c>
      <c r="F4" s="154" t="s">
        <v>53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54</v>
      </c>
      <c r="Z4" s="158" t="s">
        <v>55</v>
      </c>
      <c r="AA4" s="158" t="s">
        <v>56</v>
      </c>
      <c r="AB4" s="158" t="s">
        <v>17</v>
      </c>
      <c r="AC4" s="158" t="s">
        <v>57</v>
      </c>
      <c r="AD4" s="158" t="s">
        <v>58</v>
      </c>
      <c r="AE4" s="158" t="s">
        <v>59</v>
      </c>
      <c r="AF4" s="158" t="s">
        <v>60</v>
      </c>
      <c r="AG4" s="158" t="s">
        <v>61</v>
      </c>
      <c r="AH4" s="159" t="s">
        <v>54</v>
      </c>
      <c r="AI4" s="159" t="s">
        <v>55</v>
      </c>
      <c r="AJ4" s="159" t="s">
        <v>56</v>
      </c>
      <c r="AK4" s="159" t="s">
        <v>17</v>
      </c>
      <c r="AL4" s="159" t="s">
        <v>57</v>
      </c>
      <c r="AM4" s="159" t="s">
        <v>58</v>
      </c>
      <c r="AN4" s="159" t="s">
        <v>59</v>
      </c>
      <c r="AO4" s="159" t="s">
        <v>60</v>
      </c>
      <c r="AP4" s="159" t="s">
        <v>61</v>
      </c>
      <c r="AQ4" s="160" t="s">
        <v>54</v>
      </c>
      <c r="AR4" s="160" t="s">
        <v>55</v>
      </c>
      <c r="AS4" s="160" t="s">
        <v>56</v>
      </c>
      <c r="AT4" s="160" t="s">
        <v>17</v>
      </c>
      <c r="AU4" s="160" t="s">
        <v>57</v>
      </c>
      <c r="AV4" s="160" t="s">
        <v>58</v>
      </c>
      <c r="AW4" s="160" t="s">
        <v>59</v>
      </c>
      <c r="AX4" s="160" t="s">
        <v>60</v>
      </c>
      <c r="AY4" s="160" t="s">
        <v>61</v>
      </c>
      <c r="AZ4" s="161" t="s">
        <v>54</v>
      </c>
      <c r="BA4" s="161" t="s">
        <v>55</v>
      </c>
      <c r="BB4" s="161" t="s">
        <v>56</v>
      </c>
      <c r="BC4" s="161" t="s">
        <v>17</v>
      </c>
      <c r="BD4" s="161" t="s">
        <v>57</v>
      </c>
      <c r="BE4" s="161" t="s">
        <v>58</v>
      </c>
      <c r="BF4" s="161" t="s">
        <v>59</v>
      </c>
      <c r="BG4" s="161" t="s">
        <v>60</v>
      </c>
      <c r="BH4" s="161" t="s">
        <v>61</v>
      </c>
      <c r="BI4" s="162" t="s">
        <v>54</v>
      </c>
      <c r="BJ4" s="162" t="s">
        <v>55</v>
      </c>
      <c r="BK4" s="162" t="s">
        <v>56</v>
      </c>
      <c r="BL4" s="162" t="s">
        <v>17</v>
      </c>
      <c r="BM4" s="162" t="s">
        <v>57</v>
      </c>
      <c r="BN4" s="162" t="s">
        <v>58</v>
      </c>
      <c r="BO4" s="162" t="s">
        <v>59</v>
      </c>
      <c r="BP4" s="162" t="s">
        <v>60</v>
      </c>
      <c r="BQ4" s="162" t="s">
        <v>61</v>
      </c>
      <c r="BR4" s="163" t="s">
        <v>54</v>
      </c>
      <c r="BS4" s="163" t="s">
        <v>55</v>
      </c>
      <c r="BT4" s="163" t="s">
        <v>56</v>
      </c>
      <c r="BU4" s="163" t="s">
        <v>17</v>
      </c>
      <c r="BV4" s="163" t="s">
        <v>57</v>
      </c>
      <c r="BW4" s="163" t="s">
        <v>58</v>
      </c>
      <c r="BX4" s="163" t="s">
        <v>59</v>
      </c>
      <c r="BY4" s="163" t="s">
        <v>60</v>
      </c>
      <c r="BZ4" s="163" t="s">
        <v>61</v>
      </c>
      <c r="CA4" s="164" t="s">
        <v>54</v>
      </c>
      <c r="CB4" s="164" t="s">
        <v>55</v>
      </c>
      <c r="CC4" s="164" t="s">
        <v>56</v>
      </c>
      <c r="CD4" s="164" t="s">
        <v>17</v>
      </c>
      <c r="CE4" s="164" t="s">
        <v>57</v>
      </c>
      <c r="CF4" s="164" t="s">
        <v>58</v>
      </c>
      <c r="CG4" s="164" t="s">
        <v>59</v>
      </c>
      <c r="CH4" s="164" t="s">
        <v>60</v>
      </c>
      <c r="CI4" s="164" t="s">
        <v>61</v>
      </c>
      <c r="CJ4" s="306"/>
      <c r="CK4" s="309"/>
      <c r="CL4" s="165" t="s">
        <v>62</v>
      </c>
      <c r="CM4" s="165" t="s">
        <v>63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249</v>
      </c>
      <c r="C6" s="347" t="s">
        <v>250</v>
      </c>
      <c r="D6" s="347" t="s">
        <v>251</v>
      </c>
      <c r="E6" s="175" t="s">
        <v>252</v>
      </c>
      <c r="F6" s="175" t="s">
        <v>244</v>
      </c>
      <c r="G6" s="340">
        <v>0</v>
      </c>
      <c r="H6" s="176">
        <v>0</v>
      </c>
      <c r="I6" s="176">
        <v>0</v>
      </c>
      <c r="J6" s="176">
        <v>0</v>
      </c>
      <c r="K6" s="177">
        <v>0</v>
      </c>
      <c r="L6" s="179" t="str">
        <f>IFERROR(K6/J6,"-")</f>
        <v>-</v>
      </c>
      <c r="M6" s="176">
        <v>0</v>
      </c>
      <c r="N6" s="176">
        <v>0</v>
      </c>
      <c r="O6" s="179" t="str">
        <f>IFERROR(M6/(K6),"-")</f>
        <v>-</v>
      </c>
      <c r="P6" s="180" t="str">
        <f>IFERROR(G6/SUM(K6:K6),"-")</f>
        <v>-</v>
      </c>
      <c r="Q6" s="181">
        <v>0</v>
      </c>
      <c r="R6" s="179" t="str">
        <f>IF(K6=0,"-",Q6/K6)</f>
        <v>-</v>
      </c>
      <c r="S6" s="345"/>
      <c r="T6" s="346" t="str">
        <f>IFERROR(S6/K6,"-")</f>
        <v>-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 t="str">
        <f>IF(K6=0,"",IF(Y6=0,"",(Y6/K6)))</f>
        <v/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/>
      <c r="AI6" s="191" t="str">
        <f>IF(K6=0,"",IF(AH6=0,"",(AH6/K6)))</f>
        <v/>
      </c>
      <c r="AJ6" s="190"/>
      <c r="AK6" s="192" t="str">
        <f>IFERROR(AJ6/AH6,"-")</f>
        <v>-</v>
      </c>
      <c r="AL6" s="193"/>
      <c r="AM6" s="194" t="str">
        <f>IFERROR(AL6/AH6,"-")</f>
        <v>-</v>
      </c>
      <c r="AN6" s="195"/>
      <c r="AO6" s="195"/>
      <c r="AP6" s="195"/>
      <c r="AQ6" s="196"/>
      <c r="AR6" s="197" t="str">
        <f>IF(K6=0,"",IF(AQ6=0,"",(AQ6/K6)))</f>
        <v/>
      </c>
      <c r="AS6" s="196"/>
      <c r="AT6" s="198" t="str">
        <f>IFERROR(AS6/AQ6,"-")</f>
        <v>-</v>
      </c>
      <c r="AU6" s="199"/>
      <c r="AV6" s="200" t="str">
        <f>IFERROR(AU6/AQ6,"-")</f>
        <v>-</v>
      </c>
      <c r="AW6" s="201"/>
      <c r="AX6" s="201"/>
      <c r="AY6" s="201"/>
      <c r="AZ6" s="202"/>
      <c r="BA6" s="203" t="str">
        <f>IF(K6=0,"",IF(AZ6=0,"",(AZ6/K6)))</f>
        <v/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 t="str">
        <f>IF(K6=0,"",IF(BI6=0,"",(BI6/K6)))</f>
        <v/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 t="str">
        <f>IF(K6=0,"",IF(BR6=0,"",(BR6/K6)))</f>
        <v/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 t="str">
        <f>IF(K6=0,"",IF(CA6=0,"",(CA6/K6)))</f>
        <v/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2.8782100240309</v>
      </c>
      <c r="B7" s="347" t="s">
        <v>253</v>
      </c>
      <c r="C7" s="347" t="s">
        <v>250</v>
      </c>
      <c r="D7" s="347" t="s">
        <v>251</v>
      </c>
      <c r="E7" s="175" t="s">
        <v>254</v>
      </c>
      <c r="F7" s="175" t="s">
        <v>244</v>
      </c>
      <c r="G7" s="340">
        <v>6527015</v>
      </c>
      <c r="H7" s="176">
        <v>6739</v>
      </c>
      <c r="I7" s="176">
        <v>0</v>
      </c>
      <c r="J7" s="176">
        <v>479522</v>
      </c>
      <c r="K7" s="177">
        <v>2076</v>
      </c>
      <c r="L7" s="179">
        <f>IFERROR(K7/J7,"-")</f>
        <v>0.0043293112724755</v>
      </c>
      <c r="M7" s="176">
        <v>94</v>
      </c>
      <c r="N7" s="176">
        <v>672</v>
      </c>
      <c r="O7" s="179">
        <f>IFERROR(M7/(K7),"-")</f>
        <v>0.045279383429672</v>
      </c>
      <c r="P7" s="180">
        <f>IFERROR(G7/SUM(K7:K7),"-")</f>
        <v>3144.0342003854</v>
      </c>
      <c r="Q7" s="181">
        <v>279</v>
      </c>
      <c r="R7" s="179">
        <f>IF(K7=0,"-",Q7/K7)</f>
        <v>0.13439306358382</v>
      </c>
      <c r="S7" s="345">
        <v>18786120</v>
      </c>
      <c r="T7" s="346">
        <f>IFERROR(S7/K7,"-")</f>
        <v>9049.1907514451</v>
      </c>
      <c r="U7" s="346">
        <f>IFERROR(S7/Q7,"-")</f>
        <v>67333.76344086</v>
      </c>
      <c r="V7" s="340">
        <f>SUM(S7:S7)-SUM(G7:G7)</f>
        <v>12259105</v>
      </c>
      <c r="W7" s="183">
        <f>SUM(S7:S7)/SUM(G7:G7)</f>
        <v>2.8782100240309</v>
      </c>
      <c r="Y7" s="184">
        <v>1</v>
      </c>
      <c r="Z7" s="185">
        <f>IF(K7=0,"",IF(Y7=0,"",(Y7/K7)))</f>
        <v>0.00048169556840077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27</v>
      </c>
      <c r="AI7" s="191">
        <f>IF(K7=0,"",IF(AH7=0,"",(AH7/K7)))</f>
        <v>0.013005780346821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18</v>
      </c>
      <c r="AR7" s="197">
        <f>IF(K7=0,"",IF(AQ7=0,"",(AQ7/K7)))</f>
        <v>0.0086705202312139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111</v>
      </c>
      <c r="BA7" s="203">
        <f>IF(K7=0,"",IF(AZ7=0,"",(AZ7/K7)))</f>
        <v>0.053468208092486</v>
      </c>
      <c r="BB7" s="202">
        <v>7</v>
      </c>
      <c r="BC7" s="204">
        <f>IFERROR(BB7/AZ7,"-")</f>
        <v>0.063063063063063</v>
      </c>
      <c r="BD7" s="205">
        <v>29000</v>
      </c>
      <c r="BE7" s="206">
        <f>IFERROR(BD7/AZ7,"-")</f>
        <v>261.26126126126</v>
      </c>
      <c r="BF7" s="207">
        <v>5</v>
      </c>
      <c r="BG7" s="207">
        <v>1</v>
      </c>
      <c r="BH7" s="207">
        <v>1</v>
      </c>
      <c r="BI7" s="208">
        <v>988</v>
      </c>
      <c r="BJ7" s="209">
        <f>IF(K7=0,"",IF(BI7=0,"",(BI7/K7)))</f>
        <v>0.47591522157996</v>
      </c>
      <c r="BK7" s="210">
        <v>113</v>
      </c>
      <c r="BL7" s="211">
        <f>IFERROR(BK7/BI7,"-")</f>
        <v>0.11437246963563</v>
      </c>
      <c r="BM7" s="212">
        <v>3991705</v>
      </c>
      <c r="BN7" s="213">
        <f>IFERROR(BM7/BI7,"-")</f>
        <v>4040.1872469636</v>
      </c>
      <c r="BO7" s="214">
        <v>59</v>
      </c>
      <c r="BP7" s="214">
        <v>21</v>
      </c>
      <c r="BQ7" s="214">
        <v>33</v>
      </c>
      <c r="BR7" s="215">
        <v>710</v>
      </c>
      <c r="BS7" s="216">
        <f>IF(K7=0,"",IF(BR7=0,"",(BR7/K7)))</f>
        <v>0.34200385356455</v>
      </c>
      <c r="BT7" s="217">
        <v>125</v>
      </c>
      <c r="BU7" s="218">
        <f>IFERROR(BT7/BR7,"-")</f>
        <v>0.17605633802817</v>
      </c>
      <c r="BV7" s="219">
        <v>11669770</v>
      </c>
      <c r="BW7" s="220">
        <f>IFERROR(BV7/BR7,"-")</f>
        <v>16436.295774648</v>
      </c>
      <c r="BX7" s="221">
        <v>44</v>
      </c>
      <c r="BY7" s="221">
        <v>16</v>
      </c>
      <c r="BZ7" s="221">
        <v>65</v>
      </c>
      <c r="CA7" s="222">
        <v>221</v>
      </c>
      <c r="CB7" s="223">
        <f>IF(K7=0,"",IF(CA7=0,"",(CA7/K7)))</f>
        <v>0.10645472061657</v>
      </c>
      <c r="CC7" s="224">
        <v>34</v>
      </c>
      <c r="CD7" s="225">
        <f>IFERROR(CC7/CA7,"-")</f>
        <v>0.15384615384615</v>
      </c>
      <c r="CE7" s="226">
        <v>3095645</v>
      </c>
      <c r="CF7" s="227">
        <f>IFERROR(CE7/CA7,"-")</f>
        <v>14007.443438914</v>
      </c>
      <c r="CG7" s="228">
        <v>7</v>
      </c>
      <c r="CH7" s="228">
        <v>3</v>
      </c>
      <c r="CI7" s="228">
        <v>24</v>
      </c>
      <c r="CJ7" s="229">
        <v>279</v>
      </c>
      <c r="CK7" s="230">
        <v>18786120</v>
      </c>
      <c r="CL7" s="230">
        <v>1850000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174">
        <f>W8</f>
        <v>0.53733659025066</v>
      </c>
      <c r="B8" s="347" t="s">
        <v>255</v>
      </c>
      <c r="C8" s="347" t="s">
        <v>250</v>
      </c>
      <c r="D8" s="347" t="s">
        <v>251</v>
      </c>
      <c r="E8" s="175" t="s">
        <v>256</v>
      </c>
      <c r="F8" s="175" t="s">
        <v>244</v>
      </c>
      <c r="G8" s="340">
        <v>5660158</v>
      </c>
      <c r="H8" s="176">
        <v>4324</v>
      </c>
      <c r="I8" s="176">
        <v>0</v>
      </c>
      <c r="J8" s="176">
        <v>119270</v>
      </c>
      <c r="K8" s="177">
        <v>2122</v>
      </c>
      <c r="L8" s="179">
        <f>IFERROR(K8/J8,"-")</f>
        <v>0.017791565355915</v>
      </c>
      <c r="M8" s="176">
        <v>30</v>
      </c>
      <c r="N8" s="176">
        <v>783</v>
      </c>
      <c r="O8" s="179">
        <f>IFERROR(M8/(K8),"-")</f>
        <v>0.014137606032045</v>
      </c>
      <c r="P8" s="180">
        <f>IFERROR(G8/SUM(K8:K8),"-")</f>
        <v>2667.369462771</v>
      </c>
      <c r="Q8" s="181">
        <v>210</v>
      </c>
      <c r="R8" s="179">
        <f>IF(K8=0,"-",Q8/K8)</f>
        <v>0.098963242224317</v>
      </c>
      <c r="S8" s="345">
        <v>3041410</v>
      </c>
      <c r="T8" s="346">
        <f>IFERROR(S8/K8,"-")</f>
        <v>1433.2752120641</v>
      </c>
      <c r="U8" s="346">
        <f>IFERROR(S8/Q8,"-")</f>
        <v>14482.904761905</v>
      </c>
      <c r="V8" s="340">
        <f>SUM(S8:S8)-SUM(G8:G8)</f>
        <v>-2618748</v>
      </c>
      <c r="W8" s="183">
        <f>SUM(S8:S8)/SUM(G8:G8)</f>
        <v>0.53733659025066</v>
      </c>
      <c r="Y8" s="184">
        <v>124</v>
      </c>
      <c r="Z8" s="185">
        <f>IF(K8=0,"",IF(Y8=0,"",(Y8/K8)))</f>
        <v>0.058435438265787</v>
      </c>
      <c r="AA8" s="184"/>
      <c r="AB8" s="186">
        <f>IFERROR(AA8/Y8,"-")</f>
        <v>0</v>
      </c>
      <c r="AC8" s="187"/>
      <c r="AD8" s="188">
        <f>IFERROR(AC8/Y8,"-")</f>
        <v>0</v>
      </c>
      <c r="AE8" s="189"/>
      <c r="AF8" s="189"/>
      <c r="AG8" s="189"/>
      <c r="AH8" s="190">
        <v>377</v>
      </c>
      <c r="AI8" s="191">
        <f>IF(K8=0,"",IF(AH8=0,"",(AH8/K8)))</f>
        <v>0.17766258246937</v>
      </c>
      <c r="AJ8" s="190">
        <v>21</v>
      </c>
      <c r="AK8" s="192">
        <f>IFERROR(AJ8/AH8,"-")</f>
        <v>0.055702917771883</v>
      </c>
      <c r="AL8" s="193">
        <v>133200</v>
      </c>
      <c r="AM8" s="194">
        <f>IFERROR(AL8/AH8,"-")</f>
        <v>353.31564986737</v>
      </c>
      <c r="AN8" s="195">
        <v>14</v>
      </c>
      <c r="AO8" s="195">
        <v>2</v>
      </c>
      <c r="AP8" s="195">
        <v>5</v>
      </c>
      <c r="AQ8" s="196">
        <v>306</v>
      </c>
      <c r="AR8" s="197">
        <f>IF(K8=0,"",IF(AQ8=0,"",(AQ8/K8)))</f>
        <v>0.14420358152686</v>
      </c>
      <c r="AS8" s="196">
        <v>18</v>
      </c>
      <c r="AT8" s="198">
        <f>IFERROR(AS8/AQ8,"-")</f>
        <v>0.058823529411765</v>
      </c>
      <c r="AU8" s="199">
        <v>166650</v>
      </c>
      <c r="AV8" s="200">
        <f>IFERROR(AU8/AQ8,"-")</f>
        <v>544.60784313725</v>
      </c>
      <c r="AW8" s="201">
        <v>10</v>
      </c>
      <c r="AX8" s="201">
        <v>3</v>
      </c>
      <c r="AY8" s="201">
        <v>5</v>
      </c>
      <c r="AZ8" s="202">
        <v>551</v>
      </c>
      <c r="BA8" s="203">
        <f>IF(K8=0,"",IF(AZ8=0,"",(AZ8/K8)))</f>
        <v>0.25966069745523</v>
      </c>
      <c r="BB8" s="202">
        <v>51</v>
      </c>
      <c r="BC8" s="204">
        <f>IFERROR(BB8/AZ8,"-")</f>
        <v>0.092558983666062</v>
      </c>
      <c r="BD8" s="205">
        <v>600210</v>
      </c>
      <c r="BE8" s="206">
        <f>IFERROR(BD8/AZ8,"-")</f>
        <v>1089.3103448276</v>
      </c>
      <c r="BF8" s="207">
        <v>32</v>
      </c>
      <c r="BG8" s="207">
        <v>7</v>
      </c>
      <c r="BH8" s="207">
        <v>12</v>
      </c>
      <c r="BI8" s="208">
        <v>570</v>
      </c>
      <c r="BJ8" s="209">
        <f>IF(K8=0,"",IF(BI8=0,"",(BI8/K8)))</f>
        <v>0.26861451460886</v>
      </c>
      <c r="BK8" s="210">
        <v>89</v>
      </c>
      <c r="BL8" s="211">
        <f>IFERROR(BK8/BI8,"-")</f>
        <v>0.15614035087719</v>
      </c>
      <c r="BM8" s="212">
        <v>1138850</v>
      </c>
      <c r="BN8" s="213">
        <f>IFERROR(BM8/BI8,"-")</f>
        <v>1997.9824561404</v>
      </c>
      <c r="BO8" s="214">
        <v>48</v>
      </c>
      <c r="BP8" s="214">
        <v>15</v>
      </c>
      <c r="BQ8" s="214">
        <v>26</v>
      </c>
      <c r="BR8" s="215">
        <v>168</v>
      </c>
      <c r="BS8" s="216">
        <f>IF(K8=0,"",IF(BR8=0,"",(BR8/K8)))</f>
        <v>0.079170593779453</v>
      </c>
      <c r="BT8" s="217">
        <v>28</v>
      </c>
      <c r="BU8" s="218">
        <f>IFERROR(BT8/BR8,"-")</f>
        <v>0.16666666666667</v>
      </c>
      <c r="BV8" s="219">
        <v>757000</v>
      </c>
      <c r="BW8" s="220">
        <f>IFERROR(BV8/BR8,"-")</f>
        <v>4505.9523809524</v>
      </c>
      <c r="BX8" s="221">
        <v>10</v>
      </c>
      <c r="BY8" s="221">
        <v>8</v>
      </c>
      <c r="BZ8" s="221">
        <v>10</v>
      </c>
      <c r="CA8" s="222">
        <v>26</v>
      </c>
      <c r="CB8" s="223">
        <f>IF(K8=0,"",IF(CA8=0,"",(CA8/K8)))</f>
        <v>0.012252591894439</v>
      </c>
      <c r="CC8" s="224">
        <v>3</v>
      </c>
      <c r="CD8" s="225">
        <f>IFERROR(CC8/CA8,"-")</f>
        <v>0.11538461538462</v>
      </c>
      <c r="CE8" s="226">
        <v>245500</v>
      </c>
      <c r="CF8" s="227">
        <f>IFERROR(CE8/CA8,"-")</f>
        <v>9442.3076923077</v>
      </c>
      <c r="CG8" s="228"/>
      <c r="CH8" s="228"/>
      <c r="CI8" s="228">
        <v>3</v>
      </c>
      <c r="CJ8" s="229">
        <v>210</v>
      </c>
      <c r="CK8" s="230">
        <v>3041410</v>
      </c>
      <c r="CL8" s="230">
        <v>295000</v>
      </c>
      <c r="CM8" s="230"/>
      <c r="CN8" s="231" t="str">
        <f>IF(AND(CL8=0,CM8=0),"",IF(AND(CL8&lt;=100000,CM8&lt;=100000),"",IF(CL8/CK8&gt;0.7,"男高",IF(CM8/CK8&gt;0.7,"女高",""))))</f>
        <v/>
      </c>
    </row>
    <row r="9" spans="1:94">
      <c r="A9" s="174" t="str">
        <f>W9</f>
        <v>0</v>
      </c>
      <c r="B9" s="347" t="s">
        <v>257</v>
      </c>
      <c r="C9" s="347" t="s">
        <v>250</v>
      </c>
      <c r="D9" s="347" t="s">
        <v>251</v>
      </c>
      <c r="E9" s="175" t="s">
        <v>258</v>
      </c>
      <c r="F9" s="175" t="s">
        <v>244</v>
      </c>
      <c r="G9" s="340">
        <v>0</v>
      </c>
      <c r="H9" s="176">
        <v>0</v>
      </c>
      <c r="I9" s="176">
        <v>0</v>
      </c>
      <c r="J9" s="176">
        <v>0</v>
      </c>
      <c r="K9" s="177">
        <v>0</v>
      </c>
      <c r="L9" s="179" t="str">
        <f>IFERROR(K9/J9,"-")</f>
        <v>-</v>
      </c>
      <c r="M9" s="176">
        <v>0</v>
      </c>
      <c r="N9" s="176">
        <v>0</v>
      </c>
      <c r="O9" s="179" t="str">
        <f>IFERROR(M9/(K9),"-")</f>
        <v>-</v>
      </c>
      <c r="P9" s="180" t="str">
        <f>IFERROR(G9/SUM(K9:K9),"-")</f>
        <v>-</v>
      </c>
      <c r="Q9" s="181">
        <v>0</v>
      </c>
      <c r="R9" s="179" t="str">
        <f>IF(K9=0,"-",Q9/K9)</f>
        <v>-</v>
      </c>
      <c r="S9" s="345"/>
      <c r="T9" s="346" t="str">
        <f>IFERROR(S9/K9,"-")</f>
        <v>-</v>
      </c>
      <c r="U9" s="346" t="str">
        <f>IFERROR(S9/Q9,"-")</f>
        <v>-</v>
      </c>
      <c r="V9" s="340">
        <f>SUM(S9:S9)-SUM(G9:G9)</f>
        <v>0</v>
      </c>
      <c r="W9" s="183" t="str">
        <f>SUM(S9:S9)/SUM(G9:G9)</f>
        <v>0</v>
      </c>
      <c r="Y9" s="184"/>
      <c r="Z9" s="185" t="str">
        <f>IF(K9=0,"",IF(Y9=0,"",(Y9/K9)))</f>
        <v/>
      </c>
      <c r="AA9" s="184"/>
      <c r="AB9" s="186" t="str">
        <f>IFERROR(AA9/Y9,"-")</f>
        <v>-</v>
      </c>
      <c r="AC9" s="187"/>
      <c r="AD9" s="188" t="str">
        <f>IFERROR(AC9/Y9,"-")</f>
        <v>-</v>
      </c>
      <c r="AE9" s="189"/>
      <c r="AF9" s="189"/>
      <c r="AG9" s="189"/>
      <c r="AH9" s="190"/>
      <c r="AI9" s="191" t="str">
        <f>IF(K9=0,"",IF(AH9=0,"",(AH9/K9)))</f>
        <v/>
      </c>
      <c r="AJ9" s="190"/>
      <c r="AK9" s="192" t="str">
        <f>IFERROR(AJ9/AH9,"-")</f>
        <v>-</v>
      </c>
      <c r="AL9" s="193"/>
      <c r="AM9" s="194" t="str">
        <f>IFERROR(AL9/AH9,"-")</f>
        <v>-</v>
      </c>
      <c r="AN9" s="195"/>
      <c r="AO9" s="195"/>
      <c r="AP9" s="195"/>
      <c r="AQ9" s="196"/>
      <c r="AR9" s="197" t="str">
        <f>IF(K9=0,"",IF(AQ9=0,"",(AQ9/K9)))</f>
        <v/>
      </c>
      <c r="AS9" s="196"/>
      <c r="AT9" s="198" t="str">
        <f>IFERROR(AS9/AQ9,"-")</f>
        <v>-</v>
      </c>
      <c r="AU9" s="199"/>
      <c r="AV9" s="200" t="str">
        <f>IFERROR(AU9/AQ9,"-")</f>
        <v>-</v>
      </c>
      <c r="AW9" s="201"/>
      <c r="AX9" s="201"/>
      <c r="AY9" s="201"/>
      <c r="AZ9" s="202"/>
      <c r="BA9" s="203" t="str">
        <f>IF(K9=0,"",IF(AZ9=0,"",(AZ9/K9)))</f>
        <v/>
      </c>
      <c r="BB9" s="202"/>
      <c r="BC9" s="204" t="str">
        <f>IFERROR(BB9/AZ9,"-")</f>
        <v>-</v>
      </c>
      <c r="BD9" s="205"/>
      <c r="BE9" s="206" t="str">
        <f>IFERROR(BD9/AZ9,"-")</f>
        <v>-</v>
      </c>
      <c r="BF9" s="207"/>
      <c r="BG9" s="207"/>
      <c r="BH9" s="207"/>
      <c r="BI9" s="208"/>
      <c r="BJ9" s="209" t="str">
        <f>IF(K9=0,"",IF(BI9=0,"",(BI9/K9)))</f>
        <v/>
      </c>
      <c r="BK9" s="210"/>
      <c r="BL9" s="211" t="str">
        <f>IFERROR(BK9/BI9,"-")</f>
        <v>-</v>
      </c>
      <c r="BM9" s="212"/>
      <c r="BN9" s="213" t="str">
        <f>IFERROR(BM9/BI9,"-")</f>
        <v>-</v>
      </c>
      <c r="BO9" s="214"/>
      <c r="BP9" s="214"/>
      <c r="BQ9" s="214"/>
      <c r="BR9" s="215"/>
      <c r="BS9" s="216" t="str">
        <f>IF(K9=0,"",IF(BR9=0,"",(BR9/K9)))</f>
        <v/>
      </c>
      <c r="BT9" s="217"/>
      <c r="BU9" s="218" t="str">
        <f>IFERROR(BT9/BR9,"-")</f>
        <v>-</v>
      </c>
      <c r="BV9" s="219"/>
      <c r="BW9" s="220" t="str">
        <f>IFERROR(BV9/BR9,"-")</f>
        <v>-</v>
      </c>
      <c r="BX9" s="221"/>
      <c r="BY9" s="221"/>
      <c r="BZ9" s="221"/>
      <c r="CA9" s="222"/>
      <c r="CB9" s="223" t="str">
        <f>IF(K9=0,"",IF(CA9=0,"",(CA9/K9)))</f>
        <v/>
      </c>
      <c r="CC9" s="224"/>
      <c r="CD9" s="225" t="str">
        <f>IFERROR(CC9/CA9,"-")</f>
        <v>-</v>
      </c>
      <c r="CE9" s="226"/>
      <c r="CF9" s="227" t="str">
        <f>IFERROR(CE9/CA9,"-")</f>
        <v>-</v>
      </c>
      <c r="CG9" s="228"/>
      <c r="CH9" s="228"/>
      <c r="CI9" s="228"/>
      <c r="CJ9" s="229">
        <v>0</v>
      </c>
      <c r="CK9" s="230"/>
      <c r="CL9" s="230"/>
      <c r="CM9" s="230"/>
      <c r="CN9" s="231" t="str">
        <f>IF(AND(CL9=0,CM9=0),"",IF(AND(CL9&lt;=100000,CM9&lt;=100000),"",IF(CL9/CK9&gt;0.7,"男高",IF(CM9/CK9&gt;0.7,"女高",""))))</f>
        <v/>
      </c>
    </row>
    <row r="10" spans="1:94">
      <c r="A10" s="232"/>
      <c r="B10" s="151"/>
      <c r="C10" s="233"/>
      <c r="D10" s="234"/>
      <c r="E10" s="175"/>
      <c r="F10" s="175"/>
      <c r="G10" s="341"/>
      <c r="H10" s="235"/>
      <c r="I10" s="235"/>
      <c r="J10" s="176"/>
      <c r="K10" s="176"/>
      <c r="L10" s="236"/>
      <c r="M10" s="236"/>
      <c r="N10" s="176"/>
      <c r="O10" s="236"/>
      <c r="P10" s="182"/>
      <c r="Q10" s="182"/>
      <c r="R10" s="182"/>
      <c r="S10" s="345"/>
      <c r="T10" s="345"/>
      <c r="U10" s="345"/>
      <c r="V10" s="345"/>
      <c r="W10" s="236"/>
      <c r="X10" s="172"/>
      <c r="Y10" s="237"/>
      <c r="Z10" s="238"/>
      <c r="AA10" s="237"/>
      <c r="AB10" s="239"/>
      <c r="AC10" s="240"/>
      <c r="AD10" s="241"/>
      <c r="AE10" s="242"/>
      <c r="AF10" s="242"/>
      <c r="AG10" s="242"/>
      <c r="AH10" s="237"/>
      <c r="AI10" s="238"/>
      <c r="AJ10" s="237"/>
      <c r="AK10" s="239"/>
      <c r="AL10" s="240"/>
      <c r="AM10" s="241"/>
      <c r="AN10" s="242"/>
      <c r="AO10" s="242"/>
      <c r="AP10" s="242"/>
      <c r="AQ10" s="237"/>
      <c r="AR10" s="238"/>
      <c r="AS10" s="237"/>
      <c r="AT10" s="239"/>
      <c r="AU10" s="240"/>
      <c r="AV10" s="241"/>
      <c r="AW10" s="242"/>
      <c r="AX10" s="242"/>
      <c r="AY10" s="242"/>
      <c r="AZ10" s="237"/>
      <c r="BA10" s="238"/>
      <c r="BB10" s="237"/>
      <c r="BC10" s="239"/>
      <c r="BD10" s="240"/>
      <c r="BE10" s="241"/>
      <c r="BF10" s="242"/>
      <c r="BG10" s="242"/>
      <c r="BH10" s="242"/>
      <c r="BI10" s="173"/>
      <c r="BJ10" s="243"/>
      <c r="BK10" s="237"/>
      <c r="BL10" s="239"/>
      <c r="BM10" s="240"/>
      <c r="BN10" s="241"/>
      <c r="BO10" s="242"/>
      <c r="BP10" s="242"/>
      <c r="BQ10" s="242"/>
      <c r="BR10" s="173"/>
      <c r="BS10" s="243"/>
      <c r="BT10" s="237"/>
      <c r="BU10" s="239"/>
      <c r="BV10" s="240"/>
      <c r="BW10" s="241"/>
      <c r="BX10" s="242"/>
      <c r="BY10" s="242"/>
      <c r="BZ10" s="242"/>
      <c r="CA10" s="173"/>
      <c r="CB10" s="243"/>
      <c r="CC10" s="237"/>
      <c r="CD10" s="239"/>
      <c r="CE10" s="240"/>
      <c r="CF10" s="241"/>
      <c r="CG10" s="242"/>
      <c r="CH10" s="242"/>
      <c r="CI10" s="242"/>
      <c r="CJ10" s="244"/>
      <c r="CK10" s="240"/>
      <c r="CL10" s="240"/>
      <c r="CM10" s="240"/>
      <c r="CN10" s="245"/>
    </row>
    <row r="11" spans="1:94">
      <c r="A11" s="232"/>
      <c r="B11" s="246"/>
      <c r="C11" s="176"/>
      <c r="D11" s="176"/>
      <c r="E11" s="247"/>
      <c r="F11" s="248"/>
      <c r="G11" s="342"/>
      <c r="H11" s="235"/>
      <c r="I11" s="235"/>
      <c r="J11" s="176"/>
      <c r="K11" s="176"/>
      <c r="L11" s="236"/>
      <c r="M11" s="236"/>
      <c r="N11" s="176"/>
      <c r="O11" s="236"/>
      <c r="P11" s="182"/>
      <c r="Q11" s="182"/>
      <c r="R11" s="182"/>
      <c r="S11" s="345"/>
      <c r="T11" s="345"/>
      <c r="U11" s="345"/>
      <c r="V11" s="345"/>
      <c r="W11" s="236"/>
      <c r="X11" s="249"/>
      <c r="Y11" s="237"/>
      <c r="Z11" s="238"/>
      <c r="AA11" s="237"/>
      <c r="AB11" s="239"/>
      <c r="AC11" s="240"/>
      <c r="AD11" s="241"/>
      <c r="AE11" s="242"/>
      <c r="AF11" s="242"/>
      <c r="AG11" s="242"/>
      <c r="AH11" s="237"/>
      <c r="AI11" s="238"/>
      <c r="AJ11" s="237"/>
      <c r="AK11" s="239"/>
      <c r="AL11" s="240"/>
      <c r="AM11" s="241"/>
      <c r="AN11" s="242"/>
      <c r="AO11" s="242"/>
      <c r="AP11" s="242"/>
      <c r="AQ11" s="237"/>
      <c r="AR11" s="238"/>
      <c r="AS11" s="237"/>
      <c r="AT11" s="239"/>
      <c r="AU11" s="240"/>
      <c r="AV11" s="241"/>
      <c r="AW11" s="242"/>
      <c r="AX11" s="242"/>
      <c r="AY11" s="242"/>
      <c r="AZ11" s="237"/>
      <c r="BA11" s="238"/>
      <c r="BB11" s="237"/>
      <c r="BC11" s="239"/>
      <c r="BD11" s="240"/>
      <c r="BE11" s="241"/>
      <c r="BF11" s="242"/>
      <c r="BG11" s="242"/>
      <c r="BH11" s="242"/>
      <c r="BI11" s="173"/>
      <c r="BJ11" s="243"/>
      <c r="BK11" s="237"/>
      <c r="BL11" s="239"/>
      <c r="BM11" s="240"/>
      <c r="BN11" s="241"/>
      <c r="BO11" s="242"/>
      <c r="BP11" s="242"/>
      <c r="BQ11" s="242"/>
      <c r="BR11" s="173"/>
      <c r="BS11" s="243"/>
      <c r="BT11" s="237"/>
      <c r="BU11" s="239"/>
      <c r="BV11" s="240"/>
      <c r="BW11" s="241"/>
      <c r="BX11" s="242"/>
      <c r="BY11" s="242"/>
      <c r="BZ11" s="242"/>
      <c r="CA11" s="173"/>
      <c r="CB11" s="243"/>
      <c r="CC11" s="237"/>
      <c r="CD11" s="239"/>
      <c r="CE11" s="240"/>
      <c r="CF11" s="241"/>
      <c r="CG11" s="242"/>
      <c r="CH11" s="242"/>
      <c r="CI11" s="242"/>
      <c r="CJ11" s="244"/>
      <c r="CK11" s="240"/>
      <c r="CL11" s="240"/>
      <c r="CM11" s="240"/>
      <c r="CN11" s="245"/>
    </row>
    <row r="12" spans="1:94">
      <c r="A12" s="166">
        <f>Z12</f>
        <v/>
      </c>
      <c r="B12" s="250"/>
      <c r="C12" s="250"/>
      <c r="D12" s="250"/>
      <c r="E12" s="251" t="s">
        <v>259</v>
      </c>
      <c r="F12" s="251"/>
      <c r="G12" s="343">
        <f>SUM(G6:G11)</f>
        <v>12187173</v>
      </c>
      <c r="H12" s="250">
        <f>SUM(H6:H11)</f>
        <v>11063</v>
      </c>
      <c r="I12" s="250">
        <f>SUM(I6:I11)</f>
        <v>0</v>
      </c>
      <c r="J12" s="250">
        <f>SUM(J6:J11)</f>
        <v>598792</v>
      </c>
      <c r="K12" s="250">
        <f>SUM(K6:K11)</f>
        <v>4198</v>
      </c>
      <c r="L12" s="252">
        <f>IFERROR(K12/J12,"-")</f>
        <v>0.0070107817071704</v>
      </c>
      <c r="M12" s="253">
        <f>SUM(M6:M11)</f>
        <v>124</v>
      </c>
      <c r="N12" s="253">
        <f>SUM(N6:N11)</f>
        <v>1455</v>
      </c>
      <c r="O12" s="252">
        <f>IFERROR(M12/K12,"-")</f>
        <v>0.029537875178657</v>
      </c>
      <c r="P12" s="254">
        <f>IFERROR(G12/K12,"-")</f>
        <v>2903.0902810862</v>
      </c>
      <c r="Q12" s="255">
        <f>SUM(Q6:Q11)</f>
        <v>489</v>
      </c>
      <c r="R12" s="252">
        <f>IFERROR(Q12/K12,"-")</f>
        <v>0.11648404001906</v>
      </c>
      <c r="S12" s="343">
        <f>SUM(S6:S11)</f>
        <v>21827530</v>
      </c>
      <c r="T12" s="343">
        <f>IFERROR(S12/K12,"-")</f>
        <v>5199.5069080515</v>
      </c>
      <c r="U12" s="343">
        <f>IFERROR(S12/Q12,"-")</f>
        <v>44637.075664622</v>
      </c>
      <c r="V12" s="343">
        <f>S12-G12</f>
        <v>9640357</v>
      </c>
      <c r="W12" s="256">
        <f>S12/G12</f>
        <v>1.7910248750879</v>
      </c>
      <c r="X12" s="257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