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<sst xmlns="http://schemas.openxmlformats.org/spreadsheetml/2006/main" uniqueCount="306">
  <si>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</si>
  <si>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</si>
  <si>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</si>
  <si>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</si>
  <si>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</si>
  <si>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</si>
  <si>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</si>
  <si>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</si>
  <si>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</si>
  <si>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</si>
  <si>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</si>
  <si>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</si>
  <si>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</si>
  <si>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</si>
  <si>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</si>
  <si>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</si>
  <si>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</si>
  <si>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</si>
  <si>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</si>
  <si>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</si>
  <si>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</si>
  <si>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</si>
  <si>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</si>
  <si>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</si>
  <si>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</si>
  <si>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</si>
  <si>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</si>
  <si>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</si>
  <si>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</si>
  <si>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</si>
  <si>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</si>
  <si>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</si>
  <si>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</si>
  <si>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</si>
  <si>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</si>
  <si>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</si>
  <si>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</si>
  <si>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</si>
  <si>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</si>
  <si>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</si>
  <si>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</si>
  <si>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</si>
  <si>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</si>
  <si>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</si>
  <si>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</si>
  <si>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</si>
  <si>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</si>
  <si>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</si>
  <si>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</si>
  <si>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</si>
  <si>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</si>
  <si>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</si>
  <si>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</si>
  <si>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</si>
  <si>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</si>
  <si>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</si>
  <si>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</si>
  <si>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</si>
  <si>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</si>
  <si>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</si>
  <si>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</si>
  <si>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</si>
  <si>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</si>
  <si>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</si>
  <si>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ln_ink287</t>
  </si>
  <si>
    <t>デリヘル版3(LINEver)（高宮菜々子）</t>
  </si>
  <si>
    <t>LINEで出会いリクルート70歳まで応募可</t>
  </si>
  <si>
    <t>line</t>
  </si>
  <si>
    <t>スポニチ関東</t>
  </si>
  <si>
    <t>4C終面全5段</t>
  </si>
  <si>
    <t>4月15日(土)</t>
  </si>
  <si>
    <t>ln_ink288</t>
  </si>
  <si>
    <t>スポニチ関西</t>
  </si>
  <si>
    <t>ln_ink289</t>
  </si>
  <si>
    <t>スポニチ西部</t>
  </si>
  <si>
    <t>ln_ink290</t>
  </si>
  <si>
    <t>スポニチ北海道</t>
  </si>
  <si>
    <t>ic3497</t>
  </si>
  <si>
    <t>(空電共通)</t>
  </si>
  <si>
    <t>空電</t>
  </si>
  <si>
    <t>空電 (共通)</t>
  </si>
  <si>
    <t>ln_ink291</t>
  </si>
  <si>
    <t>①右女9版(ヘスティア)(LINEver)（百瀬凛花）</t>
  </si>
  <si>
    <t>①学生いませんギャルもいません熟女熟女熟女熟女(LINEver)</t>
  </si>
  <si>
    <t>サンスポ関東</t>
  </si>
  <si>
    <t>全5段つかみ15段</t>
  </si>
  <si>
    <t>1～15日</t>
  </si>
  <si>
    <t>ic3498</t>
  </si>
  <si>
    <t>ln_ink292</t>
  </si>
  <si>
    <t>半5段つかみ15段</t>
  </si>
  <si>
    <t>ic3499</t>
  </si>
  <si>
    <t>ln_ink293</t>
  </si>
  <si>
    <t>②雑誌版SPA(LINEver)（高宮菜々子）</t>
  </si>
  <si>
    <t>②え?LINEでこんなに出会えんの！？ダメ元で始めたはずが</t>
  </si>
  <si>
    <t>16～31日</t>
  </si>
  <si>
    <t>ic3500</t>
  </si>
  <si>
    <t>ln_ink294</t>
  </si>
  <si>
    <t>ic3501</t>
  </si>
  <si>
    <t>ln_ink295</t>
  </si>
  <si>
    <t>サンスポ関西</t>
  </si>
  <si>
    <t>ic3502</t>
  </si>
  <si>
    <t>ln_ink296</t>
  </si>
  <si>
    <t>ic3503</t>
  </si>
  <si>
    <t>ln_ink297</t>
  </si>
  <si>
    <t>ic3504</t>
  </si>
  <si>
    <t>ln_ink298</t>
  </si>
  <si>
    <t>ic3505</t>
  </si>
  <si>
    <t>ln_ink299</t>
  </si>
  <si>
    <t>揉み放題巨乳美乳神乳オジサンなら好きに選べます</t>
  </si>
  <si>
    <t>デイリースポーツ関西</t>
  </si>
  <si>
    <t>全5段・半5段段つかみ10段保証</t>
  </si>
  <si>
    <t>10段保証</t>
  </si>
  <si>
    <t>ln_ink300</t>
  </si>
  <si>
    <t>老人ホーム版(LINEver)（晶エリー）</t>
  </si>
  <si>
    <t>お相手待ちの女性が出ました(LINEver)</t>
  </si>
  <si>
    <t>ln_ink301</t>
  </si>
  <si>
    <t>テンプレート版(LINEver)（高宮菜々子）</t>
  </si>
  <si>
    <t>コミュ障男性でも大丈夫!定型文を 選ぶだけで成立する出会いサイト</t>
  </si>
  <si>
    <t>ln_ink302</t>
  </si>
  <si>
    <t>デリヘル版(LINEver)（百瀬凛花）</t>
  </si>
  <si>
    <t>マカより効果的エロい熟女が誘ってくる魅力的なサイト</t>
  </si>
  <si>
    <t>ln_ink303</t>
  </si>
  <si>
    <t>雑誌版SPA(LINEver)（高宮菜々子）</t>
  </si>
  <si>
    <t>「60歳で良かったぁ～」中高年だけのLINEから始まる簡単出会い</t>
  </si>
  <si>
    <t>ic3506</t>
  </si>
  <si>
    <t>ln_ink304</t>
  </si>
  <si>
    <t>①再婚&amp;理解者版(LINEver)（高宮菜々子）</t>
  </si>
  <si>
    <t>①再婚&amp;理解者(LINEver)</t>
  </si>
  <si>
    <t>半2段つかみ20段保証</t>
  </si>
  <si>
    <t>20段保証</t>
  </si>
  <si>
    <t>ln_ink305</t>
  </si>
  <si>
    <t>②雑誌版SPA(LINEver)（晶エリー）</t>
  </si>
  <si>
    <t>②え?LINEでこんなに出会えんのダメ元で始めたはずが</t>
  </si>
  <si>
    <t>ln_ink306</t>
  </si>
  <si>
    <t>③看板案内版(LINEver)（百瀬凛花）</t>
  </si>
  <si>
    <t>③美しい熟女との出会いまでここから約3分(LINEver)</t>
  </si>
  <si>
    <t>ln_ink307</t>
  </si>
  <si>
    <t>④写メ動画公開版(LINEver)（高宮菜々子）</t>
  </si>
  <si>
    <t>④今の時代はLINEで交換が当たり前！！あなたも素人熟女と大人遊びを楽しめる！！</t>
  </si>
  <si>
    <t>ic3507</t>
  </si>
  <si>
    <t>ln_ink308</t>
  </si>
  <si>
    <t>ニッカン関西</t>
  </si>
  <si>
    <t>半2段つかみ10段保証</t>
  </si>
  <si>
    <t>1～10日</t>
  </si>
  <si>
    <t>ln_ink309</t>
  </si>
  <si>
    <t>11～20日</t>
  </si>
  <si>
    <t>ln_ink310</t>
  </si>
  <si>
    <t>③写メ動画公開版(LINEver)（高宮菜々子）</t>
  </si>
  <si>
    <t>③今の時代はLINEで交換が当たり前！！あなたも素人熟女と大人遊びを楽しめる！！</t>
  </si>
  <si>
    <t>21～31日</t>
  </si>
  <si>
    <t>ic3508</t>
  </si>
  <si>
    <t>ln_ink311</t>
  </si>
  <si>
    <t>①LINE版(つかみ)（高宮菜々子）</t>
  </si>
  <si>
    <t>①LINEで熟女と出会いができるんです</t>
  </si>
  <si>
    <t>スポーツ報知関西　1回目</t>
  </si>
  <si>
    <t>4C終面雑報</t>
  </si>
  <si>
    <t>4月02日(日)</t>
  </si>
  <si>
    <t>ln_ink312</t>
  </si>
  <si>
    <t>②旧デイリー版(LINEver)（百瀬凛花）</t>
  </si>
  <si>
    <t>②上目遣いの熟女に酔いしれる(LINEver)</t>
  </si>
  <si>
    <t>スポーツ報知関西　2回目</t>
  </si>
  <si>
    <t>4月04日(火)</t>
  </si>
  <si>
    <t>ln_ink313</t>
  </si>
  <si>
    <t>③再婚&amp;理解者版(LINEver)（晶エリー）</t>
  </si>
  <si>
    <t>③再婚&amp;理解者(LINEver)</t>
  </si>
  <si>
    <t>スポーツ報知関西　3回目</t>
  </si>
  <si>
    <t>ln_ink314</t>
  </si>
  <si>
    <t>④男性募集版(LINEver)（百瀬凛花）</t>
  </si>
  <si>
    <t>④50代以上の男性大募集(LINEver)</t>
  </si>
  <si>
    <t>スポーツ報知関西　4回目</t>
  </si>
  <si>
    <t>4月09日(日)</t>
  </si>
  <si>
    <t>ln_ink315</t>
  </si>
  <si>
    <t>スポーツ報知関西　5回目</t>
  </si>
  <si>
    <t>4月10日(月)</t>
  </si>
  <si>
    <t>ln_ink316</t>
  </si>
  <si>
    <t>スポーツ報知関西　6回目</t>
  </si>
  <si>
    <t>4月11日(火)</t>
  </si>
  <si>
    <t>ln_ink317</t>
  </si>
  <si>
    <t>スポーツ報知関西　7回目</t>
  </si>
  <si>
    <t>ln_ink318</t>
  </si>
  <si>
    <t>スポーツ報知関西　8回目</t>
  </si>
  <si>
    <t>ln_ink319</t>
  </si>
  <si>
    <t>スポーツ報知関西　9回目</t>
  </si>
  <si>
    <t>4月16日(日)</t>
  </si>
  <si>
    <t>ln_ink320</t>
  </si>
  <si>
    <t>スポーツ報知関西　10回目</t>
  </si>
  <si>
    <t>ln_ink321</t>
  </si>
  <si>
    <t>スポーツ報知関西　11回目</t>
  </si>
  <si>
    <t>ln_ink322</t>
  </si>
  <si>
    <t>スポーツ報知関西　12回目</t>
  </si>
  <si>
    <t>4月21日(金)</t>
  </si>
  <si>
    <t>ln_ink323</t>
  </si>
  <si>
    <t>スポーツ報知関西　13回目</t>
  </si>
  <si>
    <t>4月23日(日)</t>
  </si>
  <si>
    <t>ic3509</t>
  </si>
  <si>
    <t>共通</t>
  </si>
  <si>
    <t>ln_ink324</t>
  </si>
  <si>
    <t>全5段</t>
  </si>
  <si>
    <t>ic3510</t>
  </si>
  <si>
    <t>ln_ink325</t>
  </si>
  <si>
    <t>ic3511</t>
  </si>
  <si>
    <t>ln_ink326</t>
  </si>
  <si>
    <t>4月30日(日)</t>
  </si>
  <si>
    <t>ic3512</t>
  </si>
  <si>
    <t>ln_ink327</t>
  </si>
  <si>
    <t>1C終面全5段</t>
  </si>
  <si>
    <t>ic3513</t>
  </si>
  <si>
    <t>ln_ink328</t>
  </si>
  <si>
    <t>雑誌版SPA(LINEver)（百瀬凛花）</t>
  </si>
  <si>
    <t>ic3514</t>
  </si>
  <si>
    <t>ln_ink329</t>
  </si>
  <si>
    <t>ic3515</t>
  </si>
  <si>
    <t>ln_ink330</t>
  </si>
  <si>
    <t>4月28日(金)</t>
  </si>
  <si>
    <t>ic3516</t>
  </si>
  <si>
    <t>ln_ink331</t>
  </si>
  <si>
    <t>男性不足の「ヘスティア」だから中年男性は神様です</t>
  </si>
  <si>
    <t>ic3517</t>
  </si>
  <si>
    <t>ln_ink332</t>
  </si>
  <si>
    <t>東スポ・大スポ・九スポ・中京</t>
  </si>
  <si>
    <t>記事枠</t>
  </si>
  <si>
    <t>4月26日(水)</t>
  </si>
  <si>
    <t>ic3518</t>
  </si>
  <si>
    <t>ln_ink333</t>
  </si>
  <si>
    <t>記事(ノーマル)（）</t>
  </si>
  <si>
    <t>デイリー28「女性からホテルにエスコート。男は勃起して待ってるだけ」</t>
  </si>
  <si>
    <t>4C記事枠</t>
  </si>
  <si>
    <t>ln_ink334</t>
  </si>
  <si>
    <t>記事(黄)（）</t>
  </si>
  <si>
    <t>デイリー29「成功者と性交できる中高年の神サイト。24時間受付中」</t>
  </si>
  <si>
    <t>ln_ink335</t>
  </si>
  <si>
    <t>記事(青)（）</t>
  </si>
  <si>
    <t>230「白髪まじりの男性に出会いたい女性がLINEを待ってる。」</t>
  </si>
  <si>
    <t>ln_ink336</t>
  </si>
  <si>
    <t>記事(赤)（）</t>
  </si>
  <si>
    <t>231「金持ち熟女が求めるのは「普通の中年」LINEで簡単に出会い」</t>
  </si>
  <si>
    <t>ln_ink337</t>
  </si>
  <si>
    <t>記事(緑)（）</t>
  </si>
  <si>
    <t>揉み放題！巨乳、美乳、神乳…オジサンなら好きに選べます</t>
  </si>
  <si>
    <t>ic3519</t>
  </si>
  <si>
    <t>新聞 TOTAL</t>
  </si>
  <si>
    <t>●雑誌 広告</t>
  </si>
  <si>
    <t>ln_ink286</t>
  </si>
  <si>
    <t>日本ジャーナル出版</t>
  </si>
  <si>
    <t>アダルトチック版(LINEver)（高宮菜々子）</t>
  </si>
  <si>
    <t>元手0円お色気熟女と中年男性がLINEで出会える</t>
  </si>
  <si>
    <t>FLASH(合併号)</t>
  </si>
  <si>
    <t>4C1P</t>
  </si>
  <si>
    <t>4月25日(火)</t>
  </si>
  <si>
    <t>za244</t>
  </si>
  <si>
    <t>ln_adn012</t>
  </si>
  <si>
    <t>大洋図書</t>
  </si>
  <si>
    <t>2Pスポーツ新聞_v01_ヘスティア(高宮菜々子さん)_LINE版</t>
  </si>
  <si>
    <t>実話ナックルズGOLD ドキュメント</t>
  </si>
  <si>
    <t>1C2P</t>
  </si>
  <si>
    <t>4月06日(木)</t>
  </si>
  <si>
    <t>ad820</t>
  </si>
  <si>
    <t>ln_adn013</t>
  </si>
  <si>
    <t>5P風俗ヘスティア(高宮菜々子さん)_LINE版</t>
  </si>
  <si>
    <t>臨時増刊ラヴァーズ</t>
  </si>
  <si>
    <t>1C5P</t>
  </si>
  <si>
    <t>ad821</t>
  </si>
  <si>
    <t>ln_adn015</t>
  </si>
  <si>
    <t>徳間書店</t>
  </si>
  <si>
    <t>DVD漫画きよし_袋裏用セリフアレンジ_LINE版</t>
  </si>
  <si>
    <t>アサヒ芸能.4W火</t>
  </si>
  <si>
    <t>DVD袋裏4C</t>
  </si>
  <si>
    <t>ad823</t>
  </si>
  <si>
    <t>ln_adn014</t>
  </si>
  <si>
    <t>1P記事_求む！LINE版_ヘスティア</t>
  </si>
  <si>
    <t>週刊実話増刊「実話ザ・タブー」</t>
  </si>
  <si>
    <t>表4</t>
  </si>
  <si>
    <t>ad822</t>
  </si>
  <si>
    <t>雑誌 TOTAL</t>
  </si>
  <si>
    <t>●DVD 広告</t>
  </si>
  <si>
    <t>ln_adn011</t>
  </si>
  <si>
    <t>文友舎</t>
  </si>
  <si>
    <t>DVD4コマ-ヘスティア(LINE版)</t>
  </si>
  <si>
    <t>毎月売</t>
  </si>
  <si>
    <t>EXCITING MAX!SPECIAL</t>
  </si>
  <si>
    <t>DVD袋裏1C+コンテンツ枠</t>
  </si>
  <si>
    <t>pa610</t>
  </si>
  <si>
    <t>DVD TOTAL</t>
  </si>
  <si>
    <t>●アフィリエイト 広告</t>
  </si>
  <si>
    <t>UA</t>
  </si>
  <si>
    <t>AF単価</t>
  </si>
  <si>
    <t>20歳以上</t>
  </si>
  <si>
    <t>fr002</t>
  </si>
  <si>
    <t>lp07</t>
  </si>
  <si>
    <t>おまたせ出会いNavi</t>
  </si>
  <si>
    <t>4/1～4/30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</si>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</sst>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74</v>
      </c>
      <c r="D6" s="330">
        <v>3470000</v>
      </c>
      <c r="E6" s="79">
        <v>727</v>
      </c>
      <c r="F6" s="79">
        <v>429</v>
      </c>
      <c r="G6" s="79">
        <v>207</v>
      </c>
      <c r="H6" s="89">
        <v>489</v>
      </c>
      <c r="I6" s="90">
        <v>1</v>
      </c>
      <c r="J6" s="143">
        <f>H6+I6</f>
        <v>490</v>
      </c>
      <c r="K6" s="80">
        <f>IFERROR(J6/G6,"-")</f>
        <v>2.3671497584541</v>
      </c>
      <c r="L6" s="79">
        <v>35</v>
      </c>
      <c r="M6" s="79">
        <v>65</v>
      </c>
      <c r="N6" s="80">
        <f>IFERROR(L6/J6,"-")</f>
        <v>0.071428571428571</v>
      </c>
      <c r="O6" s="81">
        <f>IFERROR(D6/J6,"-")</f>
        <v>7081.6326530612</v>
      </c>
      <c r="P6" s="82">
        <v>66</v>
      </c>
      <c r="Q6" s="80">
        <f>IFERROR(P6/J6,"-")</f>
        <v>0.13469387755102</v>
      </c>
      <c r="R6" s="335">
        <v>5731100</v>
      </c>
      <c r="S6" s="336">
        <f>IFERROR(R6/J6,"-")</f>
        <v>11696.12244898</v>
      </c>
      <c r="T6" s="336">
        <f>IFERROR(R6/P6,"-")</f>
        <v>86834.848484848</v>
      </c>
      <c r="U6" s="330">
        <f>IFERROR(R6-D6,"-")</f>
        <v>2261100</v>
      </c>
      <c r="V6" s="83">
        <f>R6/D6</f>
        <v>1.651613832853</v>
      </c>
      <c r="W6" s="77"/>
      <c r="X6" s="142"/>
    </row>
    <row r="7" spans="1:24">
      <c r="A7" s="78"/>
      <c r="B7" s="84" t="s">
        <v>24</v>
      </c>
      <c r="C7" s="84">
        <v>10</v>
      </c>
      <c r="D7" s="330">
        <v>595000</v>
      </c>
      <c r="E7" s="79">
        <v>409</v>
      </c>
      <c r="F7" s="79">
        <v>137</v>
      </c>
      <c r="G7" s="79">
        <v>173</v>
      </c>
      <c r="H7" s="89">
        <v>171</v>
      </c>
      <c r="I7" s="90">
        <v>1</v>
      </c>
      <c r="J7" s="143">
        <f>H7+I7</f>
        <v>172</v>
      </c>
      <c r="K7" s="80">
        <f>IFERROR(J7/G7,"-")</f>
        <v>0.99421965317919</v>
      </c>
      <c r="L7" s="79">
        <v>22</v>
      </c>
      <c r="M7" s="79">
        <v>22</v>
      </c>
      <c r="N7" s="80">
        <f>IFERROR(L7/J7,"-")</f>
        <v>0.12790697674419</v>
      </c>
      <c r="O7" s="81">
        <f>IFERROR(D7/J7,"-")</f>
        <v>3459.3023255814</v>
      </c>
      <c r="P7" s="82">
        <v>16</v>
      </c>
      <c r="Q7" s="80">
        <f>IFERROR(P7/J7,"-")</f>
        <v>0.093023255813953</v>
      </c>
      <c r="R7" s="335">
        <v>563600</v>
      </c>
      <c r="S7" s="336">
        <f>IFERROR(R7/J7,"-")</f>
        <v>3276.7441860465</v>
      </c>
      <c r="T7" s="336">
        <f>IFERROR(R7/P7,"-")</f>
        <v>35225</v>
      </c>
      <c r="U7" s="330">
        <f>IFERROR(R7-D7,"-")</f>
        <v>-31400</v>
      </c>
      <c r="V7" s="83">
        <f>R7/D7</f>
        <v>0.9472268907563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138</v>
      </c>
      <c r="F8" s="79">
        <v>99</v>
      </c>
      <c r="G8" s="79">
        <v>111</v>
      </c>
      <c r="H8" s="89">
        <v>66</v>
      </c>
      <c r="I8" s="90">
        <v>1</v>
      </c>
      <c r="J8" s="143">
        <f>H8+I8</f>
        <v>67</v>
      </c>
      <c r="K8" s="80">
        <f>IFERROR(J8/G8,"-")</f>
        <v>0.6036036036036</v>
      </c>
      <c r="L8" s="79">
        <v>2</v>
      </c>
      <c r="M8" s="79">
        <v>15</v>
      </c>
      <c r="N8" s="80">
        <f>IFERROR(L8/J8,"-")</f>
        <v>0.029850746268657</v>
      </c>
      <c r="O8" s="81">
        <f>IFERROR(D8/J8,"-")</f>
        <v>1865.671641791</v>
      </c>
      <c r="P8" s="82">
        <v>2</v>
      </c>
      <c r="Q8" s="80">
        <f>IFERROR(P8/J8,"-")</f>
        <v>0.029850746268657</v>
      </c>
      <c r="R8" s="335">
        <v>172070</v>
      </c>
      <c r="S8" s="336">
        <f>IFERROR(R8/J8,"-")</f>
        <v>2568.2089552239</v>
      </c>
      <c r="T8" s="336">
        <f>IFERROR(R8/P8,"-")</f>
        <v>86035</v>
      </c>
      <c r="U8" s="330">
        <f>IFERROR(R8-D8,"-")</f>
        <v>47070</v>
      </c>
      <c r="V8" s="83">
        <f>R8/D8</f>
        <v>1.37656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0</v>
      </c>
      <c r="H9" s="89">
        <v>0</v>
      </c>
      <c r="I9" s="90">
        <v>0</v>
      </c>
      <c r="J9" s="143">
        <f>H9+I9</f>
        <v>0</v>
      </c>
      <c r="K9" s="80" t="str">
        <f>IFERROR(J9/G9,"-")</f>
        <v>-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9834282</v>
      </c>
      <c r="E10" s="79">
        <v>8389</v>
      </c>
      <c r="F10" s="79">
        <v>0</v>
      </c>
      <c r="G10" s="79">
        <v>454726</v>
      </c>
      <c r="H10" s="89">
        <v>3257</v>
      </c>
      <c r="I10" s="90">
        <v>173</v>
      </c>
      <c r="J10" s="143">
        <f>H10+I10</f>
        <v>3430</v>
      </c>
      <c r="K10" s="80">
        <f>IFERROR(J10/G10,"-")</f>
        <v>0.0075430039188434</v>
      </c>
      <c r="L10" s="79">
        <v>118</v>
      </c>
      <c r="M10" s="79">
        <v>1156</v>
      </c>
      <c r="N10" s="80">
        <f>IFERROR(L10/J10,"-")</f>
        <v>0.034402332361516</v>
      </c>
      <c r="O10" s="81">
        <f>IFERROR(D10/J10,"-")</f>
        <v>2867.1376093294</v>
      </c>
      <c r="P10" s="82">
        <v>364</v>
      </c>
      <c r="Q10" s="80">
        <f>IFERROR(P10/J10,"-")</f>
        <v>0.10612244897959</v>
      </c>
      <c r="R10" s="335">
        <v>19421165</v>
      </c>
      <c r="S10" s="336">
        <f>IFERROR(R10/J10,"-")</f>
        <v>5662.1472303207</v>
      </c>
      <c r="T10" s="336">
        <f>IFERROR(R10/P10,"-")</f>
        <v>53354.848901099</v>
      </c>
      <c r="U10" s="330">
        <f>IFERROR(R10-D10,"-")</f>
        <v>9586883</v>
      </c>
      <c r="V10" s="83">
        <f>R10/D10</f>
        <v>1.974843206652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14024282</v>
      </c>
      <c r="E13" s="41">
        <f>SUM(E6:E11)</f>
        <v>9663</v>
      </c>
      <c r="F13" s="41">
        <f>SUM(F6:F11)</f>
        <v>665</v>
      </c>
      <c r="G13" s="41">
        <f>SUM(G6:G11)</f>
        <v>455217</v>
      </c>
      <c r="H13" s="41">
        <f>SUM(H6:H11)</f>
        <v>3983</v>
      </c>
      <c r="I13" s="41">
        <f>SUM(I6:I11)</f>
        <v>176</v>
      </c>
      <c r="J13" s="41">
        <f>SUM(J6:J11)</f>
        <v>4159</v>
      </c>
      <c r="K13" s="42">
        <f>IFERROR(J13/G13,"-")</f>
        <v>0.0091363020273847</v>
      </c>
      <c r="L13" s="76">
        <f>SUM(L6:L11)</f>
        <v>177</v>
      </c>
      <c r="M13" s="76">
        <f>SUM(M6:M11)</f>
        <v>1258</v>
      </c>
      <c r="N13" s="42">
        <f>IFERROR(L13/J13,"-")</f>
        <v>0.042558307285405</v>
      </c>
      <c r="O13" s="43">
        <f>IFERROR(D13/J13,"-")</f>
        <v>3372.0322192835</v>
      </c>
      <c r="P13" s="44">
        <f>SUM(P6:P11)</f>
        <v>448</v>
      </c>
      <c r="Q13" s="42">
        <f>IFERROR(P13/J13,"-")</f>
        <v>0.10771820149074</v>
      </c>
      <c r="R13" s="333">
        <f>SUM(R6:R11)</f>
        <v>25887935</v>
      </c>
      <c r="S13" s="333">
        <f>IFERROR(R13/J13,"-")</f>
        <v>6224.5575859582</v>
      </c>
      <c r="T13" s="333">
        <f>IFERROR(R13/P13,"-")</f>
        <v>57785.569196429</v>
      </c>
      <c r="U13" s="333">
        <f>SUM(U6:U11)</f>
        <v>11863653</v>
      </c>
      <c r="V13" s="45">
        <f>IFERROR(R13/D13,"-")</f>
        <v>1.8459365691591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0.47942857142857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348" t="s">
        <v>70</v>
      </c>
      <c r="J6" s="330">
        <v>700000</v>
      </c>
      <c r="K6" s="79">
        <v>0</v>
      </c>
      <c r="L6" s="79">
        <v>0</v>
      </c>
      <c r="M6" s="79">
        <v>0</v>
      </c>
      <c r="N6" s="89">
        <v>50</v>
      </c>
      <c r="O6" s="90">
        <v>0</v>
      </c>
      <c r="P6" s="91">
        <f>N6+O6</f>
        <v>50</v>
      </c>
      <c r="Q6" s="80" t="str">
        <f>IFERROR(P6/M6,"-")</f>
        <v>-</v>
      </c>
      <c r="R6" s="79">
        <v>1</v>
      </c>
      <c r="S6" s="79">
        <v>12</v>
      </c>
      <c r="T6" s="80">
        <f>IFERROR(R6/(P6),"-")</f>
        <v>0.02</v>
      </c>
      <c r="U6" s="336">
        <f>IFERROR(J6/SUM(N6:O10),"-")</f>
        <v>6306.3063063063</v>
      </c>
      <c r="V6" s="82">
        <v>4</v>
      </c>
      <c r="W6" s="80">
        <f>IF(P6=0,"-",V6/P6)</f>
        <v>0.08</v>
      </c>
      <c r="X6" s="335">
        <v>64000</v>
      </c>
      <c r="Y6" s="336">
        <f>IFERROR(X6/P6,"-")</f>
        <v>1280</v>
      </c>
      <c r="Z6" s="336">
        <f>IFERROR(X6/V6,"-")</f>
        <v>16000</v>
      </c>
      <c r="AA6" s="330">
        <f>SUM(X6:X10)-SUM(J6:J10)</f>
        <v>-364400</v>
      </c>
      <c r="AB6" s="83">
        <f>SUM(X6:X10)/SUM(J6:J10)</f>
        <v>0.47942857142857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4</v>
      </c>
      <c r="AN6" s="99">
        <f>IF(P6=0,"",IF(AM6=0,"",(AM6/P6)))</f>
        <v>0.08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4</v>
      </c>
      <c r="AW6" s="105">
        <f>IF(P6=0,"",IF(AV6=0,"",(AV6/P6)))</f>
        <v>0.08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14</v>
      </c>
      <c r="BF6" s="111">
        <f>IF(P6=0,"",IF(BE6=0,"",(BE6/P6)))</f>
        <v>0.28</v>
      </c>
      <c r="BG6" s="110">
        <v>1</v>
      </c>
      <c r="BH6" s="112">
        <f>IFERROR(BG6/BE6,"-")</f>
        <v>0.071428571428571</v>
      </c>
      <c r="BI6" s="113">
        <v>10000</v>
      </c>
      <c r="BJ6" s="114">
        <f>IFERROR(BI6/BE6,"-")</f>
        <v>714.28571428571</v>
      </c>
      <c r="BK6" s="115">
        <v>1</v>
      </c>
      <c r="BL6" s="115"/>
      <c r="BM6" s="115"/>
      <c r="BN6" s="117">
        <v>16</v>
      </c>
      <c r="BO6" s="118">
        <f>IF(P6=0,"",IF(BN6=0,"",(BN6/P6)))</f>
        <v>0.32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10</v>
      </c>
      <c r="BX6" s="125">
        <f>IF(P6=0,"",IF(BW6=0,"",(BW6/P6)))</f>
        <v>0.2</v>
      </c>
      <c r="BY6" s="126">
        <v>2</v>
      </c>
      <c r="BZ6" s="127">
        <f>IFERROR(BY6/BW6,"-")</f>
        <v>0.2</v>
      </c>
      <c r="CA6" s="128">
        <v>51000</v>
      </c>
      <c r="CB6" s="129">
        <f>IFERROR(CA6/BW6,"-")</f>
        <v>5100</v>
      </c>
      <c r="CC6" s="130">
        <v>1</v>
      </c>
      <c r="CD6" s="130"/>
      <c r="CE6" s="130">
        <v>1</v>
      </c>
      <c r="CF6" s="131">
        <v>2</v>
      </c>
      <c r="CG6" s="132">
        <f>IF(P6=0,"",IF(CF6=0,"",(CF6/P6)))</f>
        <v>0.04</v>
      </c>
      <c r="CH6" s="133">
        <v>1</v>
      </c>
      <c r="CI6" s="134">
        <f>IFERROR(CH6/CF6,"-")</f>
        <v>0.5</v>
      </c>
      <c r="CJ6" s="135">
        <v>3000</v>
      </c>
      <c r="CK6" s="136">
        <f>IFERROR(CJ6/CF6,"-")</f>
        <v>1500</v>
      </c>
      <c r="CL6" s="137">
        <v>1</v>
      </c>
      <c r="CM6" s="137"/>
      <c r="CN6" s="137"/>
      <c r="CO6" s="138">
        <v>4</v>
      </c>
      <c r="CP6" s="139">
        <v>64000</v>
      </c>
      <c r="CQ6" s="139">
        <v>49000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67</v>
      </c>
      <c r="G7" s="88" t="s">
        <v>72</v>
      </c>
      <c r="H7" s="88" t="s">
        <v>69</v>
      </c>
      <c r="I7" s="348" t="s">
        <v>70</v>
      </c>
      <c r="J7" s="330"/>
      <c r="K7" s="79">
        <v>0</v>
      </c>
      <c r="L7" s="79">
        <v>0</v>
      </c>
      <c r="M7" s="79">
        <v>0</v>
      </c>
      <c r="N7" s="89">
        <v>26</v>
      </c>
      <c r="O7" s="90">
        <v>0</v>
      </c>
      <c r="P7" s="91">
        <f>N7+O7</f>
        <v>26</v>
      </c>
      <c r="Q7" s="80" t="str">
        <f>IFERROR(P7/M7,"-")</f>
        <v>-</v>
      </c>
      <c r="R7" s="79">
        <v>2</v>
      </c>
      <c r="S7" s="79">
        <v>1</v>
      </c>
      <c r="T7" s="80">
        <f>IFERROR(R7/(P7),"-")</f>
        <v>0.076923076923077</v>
      </c>
      <c r="U7" s="336"/>
      <c r="V7" s="82">
        <v>4</v>
      </c>
      <c r="W7" s="80">
        <f>IF(P7=0,"-",V7/P7)</f>
        <v>0.15384615384615</v>
      </c>
      <c r="X7" s="335">
        <v>179600</v>
      </c>
      <c r="Y7" s="336">
        <f>IFERROR(X7/P7,"-")</f>
        <v>6907.6923076923</v>
      </c>
      <c r="Z7" s="336">
        <f>IFERROR(X7/V7,"-")</f>
        <v>44900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0.038461538461538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2</v>
      </c>
      <c r="AW7" s="105">
        <f>IF(P7=0,"",IF(AV7=0,"",(AV7/P7)))</f>
        <v>0.076923076923077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0.15384615384615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13</v>
      </c>
      <c r="BO7" s="118">
        <f>IF(P7=0,"",IF(BN7=0,"",(BN7/P7)))</f>
        <v>0.5</v>
      </c>
      <c r="BP7" s="119">
        <v>1</v>
      </c>
      <c r="BQ7" s="120">
        <f>IFERROR(BP7/BN7,"-")</f>
        <v>0.076923076923077</v>
      </c>
      <c r="BR7" s="121">
        <v>30000</v>
      </c>
      <c r="BS7" s="122">
        <f>IFERROR(BR7/BN7,"-")</f>
        <v>2307.6923076923</v>
      </c>
      <c r="BT7" s="123"/>
      <c r="BU7" s="123"/>
      <c r="BV7" s="123">
        <v>1</v>
      </c>
      <c r="BW7" s="124">
        <v>4</v>
      </c>
      <c r="BX7" s="125">
        <f>IF(P7=0,"",IF(BW7=0,"",(BW7/P7)))</f>
        <v>0.15384615384615</v>
      </c>
      <c r="BY7" s="126">
        <v>2</v>
      </c>
      <c r="BZ7" s="127">
        <f>IFERROR(BY7/BW7,"-")</f>
        <v>0.5</v>
      </c>
      <c r="CA7" s="128">
        <v>91000</v>
      </c>
      <c r="CB7" s="129">
        <f>IFERROR(CA7/BW7,"-")</f>
        <v>22750</v>
      </c>
      <c r="CC7" s="130">
        <v>1</v>
      </c>
      <c r="CD7" s="130"/>
      <c r="CE7" s="130">
        <v>1</v>
      </c>
      <c r="CF7" s="131">
        <v>2</v>
      </c>
      <c r="CG7" s="132">
        <f>IF(P7=0,"",IF(CF7=0,"",(CF7/P7)))</f>
        <v>0.076923076923077</v>
      </c>
      <c r="CH7" s="133">
        <v>1</v>
      </c>
      <c r="CI7" s="134">
        <f>IFERROR(CH7/CF7,"-")</f>
        <v>0.5</v>
      </c>
      <c r="CJ7" s="135">
        <v>58600</v>
      </c>
      <c r="CK7" s="136">
        <f>IFERROR(CJ7/CF7,"-")</f>
        <v>29300</v>
      </c>
      <c r="CL7" s="137"/>
      <c r="CM7" s="137"/>
      <c r="CN7" s="137">
        <v>1</v>
      </c>
      <c r="CO7" s="138">
        <v>4</v>
      </c>
      <c r="CP7" s="139">
        <v>179600</v>
      </c>
      <c r="CQ7" s="139">
        <v>88000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74</v>
      </c>
      <c r="H8" s="88" t="s">
        <v>69</v>
      </c>
      <c r="I8" s="348" t="s">
        <v>70</v>
      </c>
      <c r="J8" s="330"/>
      <c r="K8" s="79">
        <v>0</v>
      </c>
      <c r="L8" s="79">
        <v>0</v>
      </c>
      <c r="M8" s="79">
        <v>0</v>
      </c>
      <c r="N8" s="89">
        <v>7</v>
      </c>
      <c r="O8" s="90">
        <v>0</v>
      </c>
      <c r="P8" s="91">
        <f>N8+O8</f>
        <v>7</v>
      </c>
      <c r="Q8" s="80" t="str">
        <f>IFERROR(P8/M8,"-")</f>
        <v>-</v>
      </c>
      <c r="R8" s="79">
        <v>0</v>
      </c>
      <c r="S8" s="79">
        <v>1</v>
      </c>
      <c r="T8" s="80">
        <f>IFERROR(R8/(P8),"-")</f>
        <v>0</v>
      </c>
      <c r="U8" s="336"/>
      <c r="V8" s="82">
        <v>1</v>
      </c>
      <c r="W8" s="80">
        <f>IF(P8=0,"-",V8/P8)</f>
        <v>0.14285714285714</v>
      </c>
      <c r="X8" s="335">
        <v>3000</v>
      </c>
      <c r="Y8" s="336">
        <f>IFERROR(X8/P8,"-")</f>
        <v>428.57142857143</v>
      </c>
      <c r="Z8" s="336">
        <f>IFERROR(X8/V8,"-")</f>
        <v>3000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0.14285714285714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0.14285714285714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0.28571428571429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3</v>
      </c>
      <c r="BX8" s="125">
        <f>IF(P8=0,"",IF(BW8=0,"",(BW8/P8)))</f>
        <v>0.42857142857143</v>
      </c>
      <c r="BY8" s="126">
        <v>1</v>
      </c>
      <c r="BZ8" s="127">
        <f>IFERROR(BY8/BW8,"-")</f>
        <v>0.33333333333333</v>
      </c>
      <c r="CA8" s="128">
        <v>3000</v>
      </c>
      <c r="CB8" s="129">
        <f>IFERROR(CA8/BW8,"-")</f>
        <v>1000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3000</v>
      </c>
      <c r="CQ8" s="139">
        <v>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67</v>
      </c>
      <c r="G9" s="88" t="s">
        <v>76</v>
      </c>
      <c r="H9" s="88" t="s">
        <v>69</v>
      </c>
      <c r="I9" s="348" t="s">
        <v>70</v>
      </c>
      <c r="J9" s="330"/>
      <c r="K9" s="79">
        <v>0</v>
      </c>
      <c r="L9" s="79">
        <v>0</v>
      </c>
      <c r="M9" s="79">
        <v>0</v>
      </c>
      <c r="N9" s="89">
        <v>10</v>
      </c>
      <c r="O9" s="90">
        <v>0</v>
      </c>
      <c r="P9" s="91">
        <f>N9+O9</f>
        <v>10</v>
      </c>
      <c r="Q9" s="80" t="str">
        <f>IFERROR(P9/M9,"-")</f>
        <v>-</v>
      </c>
      <c r="R9" s="79">
        <v>0</v>
      </c>
      <c r="S9" s="79">
        <v>2</v>
      </c>
      <c r="T9" s="80">
        <f>IFERROR(R9/(P9),"-")</f>
        <v>0</v>
      </c>
      <c r="U9" s="336"/>
      <c r="V9" s="82">
        <v>1</v>
      </c>
      <c r="W9" s="80">
        <f>IF(P9=0,"-",V9/P9)</f>
        <v>0.1</v>
      </c>
      <c r="X9" s="335">
        <v>5000</v>
      </c>
      <c r="Y9" s="336">
        <f>IFERROR(X9/P9,"-")</f>
        <v>500</v>
      </c>
      <c r="Z9" s="336">
        <f>IFERROR(X9/V9,"-")</f>
        <v>5000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4</v>
      </c>
      <c r="BF9" s="111">
        <f>IF(P9=0,"",IF(BE9=0,"",(BE9/P9)))</f>
        <v>0.4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6</v>
      </c>
      <c r="BO9" s="118">
        <f>IF(P9=0,"",IF(BN9=0,"",(BN9/P9)))</f>
        <v>0.6</v>
      </c>
      <c r="BP9" s="119">
        <v>1</v>
      </c>
      <c r="BQ9" s="120">
        <f>IFERROR(BP9/BN9,"-")</f>
        <v>0.16666666666667</v>
      </c>
      <c r="BR9" s="121">
        <v>5000</v>
      </c>
      <c r="BS9" s="122">
        <f>IFERROR(BR9/BN9,"-")</f>
        <v>833.33333333333</v>
      </c>
      <c r="BT9" s="123">
        <v>1</v>
      </c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5000</v>
      </c>
      <c r="CQ9" s="139">
        <v>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77</v>
      </c>
      <c r="C10" s="347"/>
      <c r="D10" s="347" t="s">
        <v>78</v>
      </c>
      <c r="E10" s="347" t="s">
        <v>78</v>
      </c>
      <c r="F10" s="347" t="s">
        <v>79</v>
      </c>
      <c r="G10" s="88" t="s">
        <v>80</v>
      </c>
      <c r="H10" s="88"/>
      <c r="I10" s="88"/>
      <c r="J10" s="330"/>
      <c r="K10" s="79">
        <v>93</v>
      </c>
      <c r="L10" s="79">
        <v>62</v>
      </c>
      <c r="M10" s="79">
        <v>60</v>
      </c>
      <c r="N10" s="89">
        <v>18</v>
      </c>
      <c r="O10" s="90">
        <v>0</v>
      </c>
      <c r="P10" s="91">
        <f>N10+O10</f>
        <v>18</v>
      </c>
      <c r="Q10" s="80">
        <f>IFERROR(P10/M10,"-")</f>
        <v>0.3</v>
      </c>
      <c r="R10" s="79">
        <v>2</v>
      </c>
      <c r="S10" s="79">
        <v>2</v>
      </c>
      <c r="T10" s="80">
        <f>IFERROR(R10/(P10),"-")</f>
        <v>0.11111111111111</v>
      </c>
      <c r="U10" s="336"/>
      <c r="V10" s="82">
        <v>1</v>
      </c>
      <c r="W10" s="80">
        <f>IF(P10=0,"-",V10/P10)</f>
        <v>0.055555555555556</v>
      </c>
      <c r="X10" s="335">
        <v>84000</v>
      </c>
      <c r="Y10" s="336">
        <f>IFERROR(X10/P10,"-")</f>
        <v>4666.6666666667</v>
      </c>
      <c r="Z10" s="336">
        <f>IFERROR(X10/V10,"-")</f>
        <v>84000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5</v>
      </c>
      <c r="BO10" s="118">
        <f>IF(P10=0,"",IF(BN10=0,"",(BN10/P10)))</f>
        <v>0.27777777777778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10</v>
      </c>
      <c r="BX10" s="125">
        <f>IF(P10=0,"",IF(BW10=0,"",(BW10/P10)))</f>
        <v>0.55555555555556</v>
      </c>
      <c r="BY10" s="126">
        <v>3</v>
      </c>
      <c r="BZ10" s="127">
        <f>IFERROR(BY10/BW10,"-")</f>
        <v>0.3</v>
      </c>
      <c r="CA10" s="128">
        <v>420000</v>
      </c>
      <c r="CB10" s="129">
        <f>IFERROR(CA10/BW10,"-")</f>
        <v>42000</v>
      </c>
      <c r="CC10" s="130"/>
      <c r="CD10" s="130"/>
      <c r="CE10" s="130">
        <v>3</v>
      </c>
      <c r="CF10" s="131">
        <v>3</v>
      </c>
      <c r="CG10" s="132">
        <f>IF(P10=0,"",IF(CF10=0,"",(CF10/P10)))</f>
        <v>0.16666666666667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1</v>
      </c>
      <c r="CP10" s="139">
        <v>84000</v>
      </c>
      <c r="CQ10" s="139">
        <v>281000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2.6661764705882</v>
      </c>
      <c r="B11" s="347" t="s">
        <v>81</v>
      </c>
      <c r="C11" s="347"/>
      <c r="D11" s="347" t="s">
        <v>82</v>
      </c>
      <c r="E11" s="347" t="s">
        <v>83</v>
      </c>
      <c r="F11" s="347" t="s">
        <v>67</v>
      </c>
      <c r="G11" s="88" t="s">
        <v>84</v>
      </c>
      <c r="H11" s="88" t="s">
        <v>85</v>
      </c>
      <c r="I11" s="88" t="s">
        <v>86</v>
      </c>
      <c r="J11" s="330">
        <v>340000</v>
      </c>
      <c r="K11" s="79">
        <v>0</v>
      </c>
      <c r="L11" s="79">
        <v>0</v>
      </c>
      <c r="M11" s="79">
        <v>0</v>
      </c>
      <c r="N11" s="89">
        <v>8</v>
      </c>
      <c r="O11" s="90">
        <v>0</v>
      </c>
      <c r="P11" s="91">
        <f>N11+O11</f>
        <v>8</v>
      </c>
      <c r="Q11" s="80" t="str">
        <f>IFERROR(P11/M11,"-")</f>
        <v>-</v>
      </c>
      <c r="R11" s="79">
        <v>0</v>
      </c>
      <c r="S11" s="79">
        <v>3</v>
      </c>
      <c r="T11" s="80">
        <f>IFERROR(R11/(P11),"-")</f>
        <v>0</v>
      </c>
      <c r="U11" s="336">
        <f>IFERROR(J11/SUM(N11:O26),"-")</f>
        <v>5312.5</v>
      </c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>
        <f>SUM(X11:X26)-SUM(J11:J26)</f>
        <v>566500</v>
      </c>
      <c r="AB11" s="83">
        <f>SUM(X11:X26)/SUM(J11:J26)</f>
        <v>2.6661764705882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0.125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2</v>
      </c>
      <c r="BF11" s="111">
        <f>IF(P11=0,"",IF(BE11=0,"",(BE11/P11)))</f>
        <v>0.25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3</v>
      </c>
      <c r="BO11" s="118">
        <f>IF(P11=0,"",IF(BN11=0,"",(BN11/P11)))</f>
        <v>0.375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0.125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0.125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87</v>
      </c>
      <c r="C12" s="347"/>
      <c r="D12" s="347" t="s">
        <v>82</v>
      </c>
      <c r="E12" s="347" t="s">
        <v>83</v>
      </c>
      <c r="F12" s="347" t="s">
        <v>79</v>
      </c>
      <c r="G12" s="88"/>
      <c r="H12" s="88"/>
      <c r="I12" s="88"/>
      <c r="J12" s="330"/>
      <c r="K12" s="79">
        <v>24</v>
      </c>
      <c r="L12" s="79">
        <v>17</v>
      </c>
      <c r="M12" s="79">
        <v>4</v>
      </c>
      <c r="N12" s="89">
        <v>2</v>
      </c>
      <c r="O12" s="90">
        <v>0</v>
      </c>
      <c r="P12" s="91">
        <f>N12+O12</f>
        <v>2</v>
      </c>
      <c r="Q12" s="80">
        <f>IFERROR(P12/M12,"-")</f>
        <v>0.5</v>
      </c>
      <c r="R12" s="79">
        <v>1</v>
      </c>
      <c r="S12" s="79">
        <v>0</v>
      </c>
      <c r="T12" s="80">
        <f>IFERROR(R12/(P12),"-")</f>
        <v>0.5</v>
      </c>
      <c r="U12" s="336"/>
      <c r="V12" s="82">
        <v>1</v>
      </c>
      <c r="W12" s="80">
        <f>IF(P12=0,"-",V12/P12)</f>
        <v>0.5</v>
      </c>
      <c r="X12" s="335">
        <v>193000</v>
      </c>
      <c r="Y12" s="336">
        <f>IFERROR(X12/P12,"-")</f>
        <v>96500</v>
      </c>
      <c r="Z12" s="336">
        <f>IFERROR(X12/V12,"-")</f>
        <v>193000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1</v>
      </c>
      <c r="BX12" s="125">
        <f>IF(P12=0,"",IF(BW12=0,"",(BW12/P12)))</f>
        <v>0.5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>
        <v>1</v>
      </c>
      <c r="CG12" s="132">
        <f>IF(P12=0,"",IF(CF12=0,"",(CF12/P12)))</f>
        <v>0.5</v>
      </c>
      <c r="CH12" s="133">
        <v>1</v>
      </c>
      <c r="CI12" s="134">
        <f>IFERROR(CH12/CF12,"-")</f>
        <v>1</v>
      </c>
      <c r="CJ12" s="135">
        <v>193000</v>
      </c>
      <c r="CK12" s="136">
        <f>IFERROR(CJ12/CF12,"-")</f>
        <v>193000</v>
      </c>
      <c r="CL12" s="137"/>
      <c r="CM12" s="137"/>
      <c r="CN12" s="137">
        <v>1</v>
      </c>
      <c r="CO12" s="138">
        <v>1</v>
      </c>
      <c r="CP12" s="139">
        <v>193000</v>
      </c>
      <c r="CQ12" s="139">
        <v>193000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347" t="s">
        <v>88</v>
      </c>
      <c r="C13" s="347"/>
      <c r="D13" s="347" t="s">
        <v>82</v>
      </c>
      <c r="E13" s="347" t="s">
        <v>83</v>
      </c>
      <c r="F13" s="347" t="s">
        <v>67</v>
      </c>
      <c r="G13" s="88" t="s">
        <v>84</v>
      </c>
      <c r="H13" s="88" t="s">
        <v>89</v>
      </c>
      <c r="I13" s="88"/>
      <c r="J13" s="330"/>
      <c r="K13" s="79">
        <v>0</v>
      </c>
      <c r="L13" s="79">
        <v>0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90</v>
      </c>
      <c r="C14" s="347"/>
      <c r="D14" s="347" t="s">
        <v>82</v>
      </c>
      <c r="E14" s="347" t="s">
        <v>83</v>
      </c>
      <c r="F14" s="347" t="s">
        <v>79</v>
      </c>
      <c r="G14" s="88"/>
      <c r="H14" s="88"/>
      <c r="I14" s="88"/>
      <c r="J14" s="330"/>
      <c r="K14" s="79">
        <v>2</v>
      </c>
      <c r="L14" s="79">
        <v>2</v>
      </c>
      <c r="M14" s="79">
        <v>29</v>
      </c>
      <c r="N14" s="89">
        <v>1</v>
      </c>
      <c r="O14" s="90">
        <v>0</v>
      </c>
      <c r="P14" s="91">
        <f>N14+O14</f>
        <v>1</v>
      </c>
      <c r="Q14" s="80">
        <f>IFERROR(P14/M14,"-")</f>
        <v>0.03448275862069</v>
      </c>
      <c r="R14" s="79">
        <v>0</v>
      </c>
      <c r="S14" s="79">
        <v>1</v>
      </c>
      <c r="T14" s="80">
        <f>IFERROR(R14/(P14),"-")</f>
        <v>0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1</v>
      </c>
      <c r="BX14" s="125">
        <f>IF(P14=0,"",IF(BW14=0,"",(BW14/P14)))</f>
        <v>1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91</v>
      </c>
      <c r="C15" s="347"/>
      <c r="D15" s="347" t="s">
        <v>92</v>
      </c>
      <c r="E15" s="347" t="s">
        <v>93</v>
      </c>
      <c r="F15" s="347" t="s">
        <v>67</v>
      </c>
      <c r="G15" s="88" t="s">
        <v>84</v>
      </c>
      <c r="H15" s="88" t="s">
        <v>85</v>
      </c>
      <c r="I15" s="88" t="s">
        <v>94</v>
      </c>
      <c r="J15" s="330"/>
      <c r="K15" s="79">
        <v>0</v>
      </c>
      <c r="L15" s="79">
        <v>0</v>
      </c>
      <c r="M15" s="79">
        <v>0</v>
      </c>
      <c r="N15" s="89">
        <v>10</v>
      </c>
      <c r="O15" s="90">
        <v>0</v>
      </c>
      <c r="P15" s="91">
        <f>N15+O15</f>
        <v>10</v>
      </c>
      <c r="Q15" s="80" t="str">
        <f>IFERROR(P15/M15,"-")</f>
        <v>-</v>
      </c>
      <c r="R15" s="79">
        <v>2</v>
      </c>
      <c r="S15" s="79">
        <v>0</v>
      </c>
      <c r="T15" s="80">
        <f>IFERROR(R15/(P15),"-")</f>
        <v>0.2</v>
      </c>
      <c r="U15" s="336"/>
      <c r="V15" s="82">
        <v>3</v>
      </c>
      <c r="W15" s="80">
        <f>IF(P15=0,"-",V15/P15)</f>
        <v>0.3</v>
      </c>
      <c r="X15" s="335">
        <v>171000</v>
      </c>
      <c r="Y15" s="336">
        <f>IFERROR(X15/P15,"-")</f>
        <v>17100</v>
      </c>
      <c r="Z15" s="336">
        <f>IFERROR(X15/V15,"-")</f>
        <v>57000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2</v>
      </c>
      <c r="BO15" s="118">
        <f>IF(P15=0,"",IF(BN15=0,"",(BN15/P15)))</f>
        <v>0.2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4</v>
      </c>
      <c r="BX15" s="125">
        <f>IF(P15=0,"",IF(BW15=0,"",(BW15/P15)))</f>
        <v>0.4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4</v>
      </c>
      <c r="CG15" s="132">
        <f>IF(P15=0,"",IF(CF15=0,"",(CF15/P15)))</f>
        <v>0.4</v>
      </c>
      <c r="CH15" s="133">
        <v>3</v>
      </c>
      <c r="CI15" s="134">
        <f>IFERROR(CH15/CF15,"-")</f>
        <v>0.75</v>
      </c>
      <c r="CJ15" s="135">
        <v>171000</v>
      </c>
      <c r="CK15" s="136">
        <f>IFERROR(CJ15/CF15,"-")</f>
        <v>42750</v>
      </c>
      <c r="CL15" s="137">
        <v>1</v>
      </c>
      <c r="CM15" s="137"/>
      <c r="CN15" s="137">
        <v>2</v>
      </c>
      <c r="CO15" s="138">
        <v>3</v>
      </c>
      <c r="CP15" s="139">
        <v>171000</v>
      </c>
      <c r="CQ15" s="139">
        <v>153000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347" t="s">
        <v>95</v>
      </c>
      <c r="C16" s="347"/>
      <c r="D16" s="347" t="s">
        <v>92</v>
      </c>
      <c r="E16" s="347" t="s">
        <v>93</v>
      </c>
      <c r="F16" s="347" t="s">
        <v>79</v>
      </c>
      <c r="G16" s="88"/>
      <c r="H16" s="88"/>
      <c r="I16" s="88"/>
      <c r="J16" s="330"/>
      <c r="K16" s="79">
        <v>24</v>
      </c>
      <c r="L16" s="79">
        <v>15</v>
      </c>
      <c r="M16" s="79">
        <v>0</v>
      </c>
      <c r="N16" s="89">
        <v>0</v>
      </c>
      <c r="O16" s="90">
        <v>0</v>
      </c>
      <c r="P16" s="91">
        <f>N16+O16</f>
        <v>0</v>
      </c>
      <c r="Q16" s="80" t="str">
        <f>IFERROR(P16/M16,"-")</f>
        <v>-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96</v>
      </c>
      <c r="C17" s="347"/>
      <c r="D17" s="347" t="s">
        <v>92</v>
      </c>
      <c r="E17" s="347" t="s">
        <v>93</v>
      </c>
      <c r="F17" s="347" t="s">
        <v>67</v>
      </c>
      <c r="G17" s="88" t="s">
        <v>84</v>
      </c>
      <c r="H17" s="88" t="s">
        <v>89</v>
      </c>
      <c r="I17" s="88"/>
      <c r="J17" s="330"/>
      <c r="K17" s="79">
        <v>0</v>
      </c>
      <c r="L17" s="79">
        <v>0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97</v>
      </c>
      <c r="C18" s="347"/>
      <c r="D18" s="347" t="s">
        <v>92</v>
      </c>
      <c r="E18" s="347" t="s">
        <v>93</v>
      </c>
      <c r="F18" s="347" t="s">
        <v>79</v>
      </c>
      <c r="G18" s="88"/>
      <c r="H18" s="88"/>
      <c r="I18" s="88"/>
      <c r="J18" s="330"/>
      <c r="K18" s="79">
        <v>0</v>
      </c>
      <c r="L18" s="79">
        <v>0</v>
      </c>
      <c r="M18" s="79">
        <v>0</v>
      </c>
      <c r="N18" s="89">
        <v>0</v>
      </c>
      <c r="O18" s="90">
        <v>0</v>
      </c>
      <c r="P18" s="91">
        <f>N18+O18</f>
        <v>0</v>
      </c>
      <c r="Q18" s="80" t="str">
        <f>IFERROR(P18/M18,"-")</f>
        <v>-</v>
      </c>
      <c r="R18" s="79">
        <v>0</v>
      </c>
      <c r="S18" s="79">
        <v>0</v>
      </c>
      <c r="T18" s="80" t="str">
        <f>IFERROR(R18/(P18),"-")</f>
        <v>-</v>
      </c>
      <c r="U18" s="336"/>
      <c r="V18" s="82">
        <v>0</v>
      </c>
      <c r="W18" s="80" t="str">
        <f>IF(P18=0,"-",V18/P18)</f>
        <v>-</v>
      </c>
      <c r="X18" s="335">
        <v>0</v>
      </c>
      <c r="Y18" s="336" t="str">
        <f>IFERROR(X18/P18,"-")</f>
        <v>-</v>
      </c>
      <c r="Z18" s="336" t="str">
        <f>IFERROR(X18/V18,"-")</f>
        <v>-</v>
      </c>
      <c r="AA18" s="330"/>
      <c r="AB18" s="83"/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98</v>
      </c>
      <c r="C19" s="347"/>
      <c r="D19" s="347" t="s">
        <v>82</v>
      </c>
      <c r="E19" s="347" t="s">
        <v>83</v>
      </c>
      <c r="F19" s="347" t="s">
        <v>67</v>
      </c>
      <c r="G19" s="88" t="s">
        <v>99</v>
      </c>
      <c r="H19" s="88" t="s">
        <v>85</v>
      </c>
      <c r="I19" s="88" t="s">
        <v>86</v>
      </c>
      <c r="J19" s="330"/>
      <c r="K19" s="79">
        <v>0</v>
      </c>
      <c r="L19" s="79">
        <v>0</v>
      </c>
      <c r="M19" s="79">
        <v>0</v>
      </c>
      <c r="N19" s="89">
        <v>8</v>
      </c>
      <c r="O19" s="90">
        <v>0</v>
      </c>
      <c r="P19" s="91">
        <f>N19+O19</f>
        <v>8</v>
      </c>
      <c r="Q19" s="80" t="str">
        <f>IFERROR(P19/M19,"-")</f>
        <v>-</v>
      </c>
      <c r="R19" s="79">
        <v>0</v>
      </c>
      <c r="S19" s="79">
        <v>2</v>
      </c>
      <c r="T19" s="80">
        <f>IFERROR(R19/(P19),"-")</f>
        <v>0</v>
      </c>
      <c r="U19" s="336"/>
      <c r="V19" s="82">
        <v>1</v>
      </c>
      <c r="W19" s="80">
        <f>IF(P19=0,"-",V19/P19)</f>
        <v>0.125</v>
      </c>
      <c r="X19" s="335">
        <v>8000</v>
      </c>
      <c r="Y19" s="336">
        <f>IFERROR(X19/P19,"-")</f>
        <v>1000</v>
      </c>
      <c r="Z19" s="336">
        <f>IFERROR(X19/V19,"-")</f>
        <v>8000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0.125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5</v>
      </c>
      <c r="BO19" s="118">
        <f>IF(P19=0,"",IF(BN19=0,"",(BN19/P19)))</f>
        <v>0.625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2</v>
      </c>
      <c r="BX19" s="125">
        <f>IF(P19=0,"",IF(BW19=0,"",(BW19/P19)))</f>
        <v>0.25</v>
      </c>
      <c r="BY19" s="126">
        <v>1</v>
      </c>
      <c r="BZ19" s="127">
        <f>IFERROR(BY19/BW19,"-")</f>
        <v>0.5</v>
      </c>
      <c r="CA19" s="128">
        <v>8000</v>
      </c>
      <c r="CB19" s="129">
        <f>IFERROR(CA19/BW19,"-")</f>
        <v>4000</v>
      </c>
      <c r="CC19" s="130"/>
      <c r="CD19" s="130">
        <v>1</v>
      </c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8000</v>
      </c>
      <c r="CQ19" s="139">
        <v>8000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100</v>
      </c>
      <c r="C20" s="347"/>
      <c r="D20" s="347" t="s">
        <v>82</v>
      </c>
      <c r="E20" s="347" t="s">
        <v>83</v>
      </c>
      <c r="F20" s="347" t="s">
        <v>79</v>
      </c>
      <c r="G20" s="88"/>
      <c r="H20" s="88"/>
      <c r="I20" s="88"/>
      <c r="J20" s="330"/>
      <c r="K20" s="79">
        <v>34</v>
      </c>
      <c r="L20" s="79">
        <v>23</v>
      </c>
      <c r="M20" s="79">
        <v>5</v>
      </c>
      <c r="N20" s="89">
        <v>6</v>
      </c>
      <c r="O20" s="90">
        <v>0</v>
      </c>
      <c r="P20" s="91">
        <f>N20+O20</f>
        <v>6</v>
      </c>
      <c r="Q20" s="80">
        <f>IFERROR(P20/M20,"-")</f>
        <v>1.2</v>
      </c>
      <c r="R20" s="79">
        <v>2</v>
      </c>
      <c r="S20" s="79">
        <v>0</v>
      </c>
      <c r="T20" s="80">
        <f>IFERROR(R20/(P20),"-")</f>
        <v>0.33333333333333</v>
      </c>
      <c r="U20" s="336"/>
      <c r="V20" s="82">
        <v>3</v>
      </c>
      <c r="W20" s="80">
        <f>IF(P20=0,"-",V20/P20)</f>
        <v>0.5</v>
      </c>
      <c r="X20" s="335">
        <v>380000</v>
      </c>
      <c r="Y20" s="336">
        <f>IFERROR(X20/P20,"-")</f>
        <v>63333.333333333</v>
      </c>
      <c r="Z20" s="336">
        <f>IFERROR(X20/V20,"-")</f>
        <v>126666.66666667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3</v>
      </c>
      <c r="BO20" s="118">
        <f>IF(P20=0,"",IF(BN20=0,"",(BN20/P20)))</f>
        <v>0.5</v>
      </c>
      <c r="BP20" s="119">
        <v>2</v>
      </c>
      <c r="BQ20" s="120">
        <f>IFERROR(BP20/BN20,"-")</f>
        <v>0.66666666666667</v>
      </c>
      <c r="BR20" s="121">
        <v>43000</v>
      </c>
      <c r="BS20" s="122">
        <f>IFERROR(BR20/BN20,"-")</f>
        <v>14333.333333333</v>
      </c>
      <c r="BT20" s="123">
        <v>1</v>
      </c>
      <c r="BU20" s="123"/>
      <c r="BV20" s="123">
        <v>1</v>
      </c>
      <c r="BW20" s="124">
        <v>2</v>
      </c>
      <c r="BX20" s="125">
        <f>IF(P20=0,"",IF(BW20=0,"",(BW20/P20)))</f>
        <v>0.33333333333333</v>
      </c>
      <c r="BY20" s="126">
        <v>2</v>
      </c>
      <c r="BZ20" s="127">
        <f>IFERROR(BY20/BW20,"-")</f>
        <v>1</v>
      </c>
      <c r="CA20" s="128">
        <v>377000</v>
      </c>
      <c r="CB20" s="129">
        <f>IFERROR(CA20/BW20,"-")</f>
        <v>188500</v>
      </c>
      <c r="CC20" s="130"/>
      <c r="CD20" s="130"/>
      <c r="CE20" s="130">
        <v>2</v>
      </c>
      <c r="CF20" s="131">
        <v>1</v>
      </c>
      <c r="CG20" s="132">
        <f>IF(P20=0,"",IF(CF20=0,"",(CF20/P20)))</f>
        <v>0.16666666666667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3</v>
      </c>
      <c r="CP20" s="139">
        <v>380000</v>
      </c>
      <c r="CQ20" s="139">
        <v>358000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/>
      <c r="B21" s="347" t="s">
        <v>101</v>
      </c>
      <c r="C21" s="347"/>
      <c r="D21" s="347" t="s">
        <v>82</v>
      </c>
      <c r="E21" s="347" t="s">
        <v>83</v>
      </c>
      <c r="F21" s="347" t="s">
        <v>67</v>
      </c>
      <c r="G21" s="88" t="s">
        <v>99</v>
      </c>
      <c r="H21" s="88" t="s">
        <v>89</v>
      </c>
      <c r="I21" s="88"/>
      <c r="J21" s="330"/>
      <c r="K21" s="79">
        <v>0</v>
      </c>
      <c r="L21" s="79">
        <v>0</v>
      </c>
      <c r="M21" s="79">
        <v>0</v>
      </c>
      <c r="N21" s="89">
        <v>6</v>
      </c>
      <c r="O21" s="90">
        <v>0</v>
      </c>
      <c r="P21" s="91">
        <f>N21+O21</f>
        <v>6</v>
      </c>
      <c r="Q21" s="80" t="str">
        <f>IFERROR(P21/M21,"-")</f>
        <v>-</v>
      </c>
      <c r="R21" s="79">
        <v>0</v>
      </c>
      <c r="S21" s="79">
        <v>2</v>
      </c>
      <c r="T21" s="80">
        <f>IFERROR(R21/(P21),"-")</f>
        <v>0</v>
      </c>
      <c r="U21" s="336"/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4</v>
      </c>
      <c r="BO21" s="118">
        <f>IF(P21=0,"",IF(BN21=0,"",(BN21/P21)))</f>
        <v>0.66666666666667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1</v>
      </c>
      <c r="BX21" s="125">
        <f>IF(P21=0,"",IF(BW21=0,"",(BW21/P21)))</f>
        <v>0.16666666666667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>
        <v>1</v>
      </c>
      <c r="CG21" s="132">
        <f>IF(P21=0,"",IF(CF21=0,"",(CF21/P21)))</f>
        <v>0.16666666666667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102</v>
      </c>
      <c r="C22" s="347"/>
      <c r="D22" s="347" t="s">
        <v>82</v>
      </c>
      <c r="E22" s="347" t="s">
        <v>83</v>
      </c>
      <c r="F22" s="347" t="s">
        <v>79</v>
      </c>
      <c r="G22" s="88"/>
      <c r="H22" s="88"/>
      <c r="I22" s="88"/>
      <c r="J22" s="330"/>
      <c r="K22" s="79">
        <v>8</v>
      </c>
      <c r="L22" s="79">
        <v>8</v>
      </c>
      <c r="M22" s="79">
        <v>3</v>
      </c>
      <c r="N22" s="89">
        <v>2</v>
      </c>
      <c r="O22" s="90">
        <v>0</v>
      </c>
      <c r="P22" s="91">
        <f>N22+O22</f>
        <v>2</v>
      </c>
      <c r="Q22" s="80">
        <f>IFERROR(P22/M22,"-")</f>
        <v>0.66666666666667</v>
      </c>
      <c r="R22" s="79">
        <v>0</v>
      </c>
      <c r="S22" s="79">
        <v>0</v>
      </c>
      <c r="T22" s="80">
        <f>IFERROR(R22/(P22),"-")</f>
        <v>0</v>
      </c>
      <c r="U22" s="336"/>
      <c r="V22" s="82">
        <v>1</v>
      </c>
      <c r="W22" s="80">
        <f>IF(P22=0,"-",V22/P22)</f>
        <v>0.5</v>
      </c>
      <c r="X22" s="335">
        <v>105000</v>
      </c>
      <c r="Y22" s="336">
        <f>IFERROR(X22/P22,"-")</f>
        <v>52500</v>
      </c>
      <c r="Z22" s="336">
        <f>IFERROR(X22/V22,"-")</f>
        <v>105000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2</v>
      </c>
      <c r="BX22" s="125">
        <f>IF(P22=0,"",IF(BW22=0,"",(BW22/P22)))</f>
        <v>1</v>
      </c>
      <c r="BY22" s="126">
        <v>1</v>
      </c>
      <c r="BZ22" s="127">
        <f>IFERROR(BY22/BW22,"-")</f>
        <v>0.5</v>
      </c>
      <c r="CA22" s="128">
        <v>105000</v>
      </c>
      <c r="CB22" s="129">
        <f>IFERROR(CA22/BW22,"-")</f>
        <v>52500</v>
      </c>
      <c r="CC22" s="130"/>
      <c r="CD22" s="130"/>
      <c r="CE22" s="130">
        <v>1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105000</v>
      </c>
      <c r="CQ22" s="139">
        <v>105000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/>
      <c r="B23" s="347" t="s">
        <v>103</v>
      </c>
      <c r="C23" s="347"/>
      <c r="D23" s="347" t="s">
        <v>92</v>
      </c>
      <c r="E23" s="347" t="s">
        <v>93</v>
      </c>
      <c r="F23" s="347" t="s">
        <v>67</v>
      </c>
      <c r="G23" s="88" t="s">
        <v>99</v>
      </c>
      <c r="H23" s="88" t="s">
        <v>85</v>
      </c>
      <c r="I23" s="88" t="s">
        <v>94</v>
      </c>
      <c r="J23" s="330"/>
      <c r="K23" s="79">
        <v>0</v>
      </c>
      <c r="L23" s="79">
        <v>0</v>
      </c>
      <c r="M23" s="79">
        <v>0</v>
      </c>
      <c r="N23" s="89">
        <v>4</v>
      </c>
      <c r="O23" s="90">
        <v>0</v>
      </c>
      <c r="P23" s="91">
        <f>N23+O23</f>
        <v>4</v>
      </c>
      <c r="Q23" s="80" t="str">
        <f>IFERROR(P23/M23,"-")</f>
        <v>-</v>
      </c>
      <c r="R23" s="79">
        <v>0</v>
      </c>
      <c r="S23" s="79">
        <v>1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0.25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2</v>
      </c>
      <c r="BO23" s="118">
        <f>IF(P23=0,"",IF(BN23=0,"",(BN23/P23)))</f>
        <v>0.5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0.25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104</v>
      </c>
      <c r="C24" s="347"/>
      <c r="D24" s="347" t="s">
        <v>92</v>
      </c>
      <c r="E24" s="347" t="s">
        <v>93</v>
      </c>
      <c r="F24" s="347" t="s">
        <v>79</v>
      </c>
      <c r="G24" s="88"/>
      <c r="H24" s="88"/>
      <c r="I24" s="88"/>
      <c r="J24" s="330"/>
      <c r="K24" s="79">
        <v>20</v>
      </c>
      <c r="L24" s="79">
        <v>15</v>
      </c>
      <c r="M24" s="79">
        <v>0</v>
      </c>
      <c r="N24" s="89">
        <v>0</v>
      </c>
      <c r="O24" s="90">
        <v>0</v>
      </c>
      <c r="P24" s="91">
        <f>N24+O24</f>
        <v>0</v>
      </c>
      <c r="Q24" s="80" t="str">
        <f>IFERROR(P24/M24,"-")</f>
        <v>-</v>
      </c>
      <c r="R24" s="79">
        <v>0</v>
      </c>
      <c r="S24" s="79">
        <v>0</v>
      </c>
      <c r="T24" s="80" t="str">
        <f>IFERROR(R24/(P24),"-")</f>
        <v>-</v>
      </c>
      <c r="U24" s="336"/>
      <c r="V24" s="82">
        <v>0</v>
      </c>
      <c r="W24" s="80" t="str">
        <f>IF(P24=0,"-",V24/P24)</f>
        <v>-</v>
      </c>
      <c r="X24" s="335">
        <v>0</v>
      </c>
      <c r="Y24" s="336" t="str">
        <f>IFERROR(X24/P24,"-")</f>
        <v>-</v>
      </c>
      <c r="Z24" s="336" t="str">
        <f>IFERROR(X24/V24,"-")</f>
        <v>-</v>
      </c>
      <c r="AA24" s="330"/>
      <c r="AB24" s="83"/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105</v>
      </c>
      <c r="C25" s="347"/>
      <c r="D25" s="347" t="s">
        <v>92</v>
      </c>
      <c r="E25" s="347" t="s">
        <v>93</v>
      </c>
      <c r="F25" s="347" t="s">
        <v>67</v>
      </c>
      <c r="G25" s="88" t="s">
        <v>99</v>
      </c>
      <c r="H25" s="88" t="s">
        <v>89</v>
      </c>
      <c r="I25" s="88"/>
      <c r="J25" s="330"/>
      <c r="K25" s="79">
        <v>0</v>
      </c>
      <c r="L25" s="79">
        <v>0</v>
      </c>
      <c r="M25" s="79">
        <v>0</v>
      </c>
      <c r="N25" s="89">
        <v>15</v>
      </c>
      <c r="O25" s="90">
        <v>0</v>
      </c>
      <c r="P25" s="91">
        <f>N25+O25</f>
        <v>15</v>
      </c>
      <c r="Q25" s="80" t="str">
        <f>IFERROR(P25/M25,"-")</f>
        <v>-</v>
      </c>
      <c r="R25" s="79">
        <v>0</v>
      </c>
      <c r="S25" s="79">
        <v>2</v>
      </c>
      <c r="T25" s="80">
        <f>IFERROR(R25/(P25),"-")</f>
        <v>0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2</v>
      </c>
      <c r="BF25" s="111">
        <f>IF(P25=0,"",IF(BE25=0,"",(BE25/P25)))</f>
        <v>0.13333333333333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8</v>
      </c>
      <c r="BO25" s="118">
        <f>IF(P25=0,"",IF(BN25=0,"",(BN25/P25)))</f>
        <v>0.53333333333333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4</v>
      </c>
      <c r="BX25" s="125">
        <f>IF(P25=0,"",IF(BW25=0,"",(BW25/P25)))</f>
        <v>0.26666666666667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>
        <v>1</v>
      </c>
      <c r="CG25" s="132">
        <f>IF(P25=0,"",IF(CF25=0,"",(CF25/P25)))</f>
        <v>0.066666666666667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106</v>
      </c>
      <c r="C26" s="347"/>
      <c r="D26" s="347" t="s">
        <v>92</v>
      </c>
      <c r="E26" s="347" t="s">
        <v>93</v>
      </c>
      <c r="F26" s="347" t="s">
        <v>79</v>
      </c>
      <c r="G26" s="88"/>
      <c r="H26" s="88"/>
      <c r="I26" s="88"/>
      <c r="J26" s="330"/>
      <c r="K26" s="79">
        <v>22</v>
      </c>
      <c r="L26" s="79">
        <v>14</v>
      </c>
      <c r="M26" s="79">
        <v>2</v>
      </c>
      <c r="N26" s="89">
        <v>2</v>
      </c>
      <c r="O26" s="90">
        <v>0</v>
      </c>
      <c r="P26" s="91">
        <f>N26+O26</f>
        <v>2</v>
      </c>
      <c r="Q26" s="80">
        <f>IFERROR(P26/M26,"-")</f>
        <v>1</v>
      </c>
      <c r="R26" s="79">
        <v>1</v>
      </c>
      <c r="S26" s="79">
        <v>0</v>
      </c>
      <c r="T26" s="80">
        <f>IFERROR(R26/(P26),"-")</f>
        <v>0.5</v>
      </c>
      <c r="U26" s="336"/>
      <c r="V26" s="82">
        <v>2</v>
      </c>
      <c r="W26" s="80">
        <f>IF(P26=0,"-",V26/P26)</f>
        <v>1</v>
      </c>
      <c r="X26" s="335">
        <v>49500</v>
      </c>
      <c r="Y26" s="336">
        <f>IFERROR(X26/P26,"-")</f>
        <v>24750</v>
      </c>
      <c r="Z26" s="336">
        <f>IFERROR(X26/V26,"-")</f>
        <v>24750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2</v>
      </c>
      <c r="BX26" s="125">
        <f>IF(P26=0,"",IF(BW26=0,"",(BW26/P26)))</f>
        <v>1</v>
      </c>
      <c r="BY26" s="126">
        <v>2</v>
      </c>
      <c r="BZ26" s="127">
        <f>IFERROR(BY26/BW26,"-")</f>
        <v>1</v>
      </c>
      <c r="CA26" s="128">
        <v>49500</v>
      </c>
      <c r="CB26" s="129">
        <f>IFERROR(CA26/BW26,"-")</f>
        <v>24750</v>
      </c>
      <c r="CC26" s="130">
        <v>1</v>
      </c>
      <c r="CD26" s="130"/>
      <c r="CE26" s="130">
        <v>1</v>
      </c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2</v>
      </c>
      <c r="CP26" s="139">
        <v>49500</v>
      </c>
      <c r="CQ26" s="139">
        <v>48000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7.305</v>
      </c>
      <c r="B27" s="347" t="s">
        <v>107</v>
      </c>
      <c r="C27" s="347"/>
      <c r="D27" s="347" t="s">
        <v>65</v>
      </c>
      <c r="E27" s="347" t="s">
        <v>108</v>
      </c>
      <c r="F27" s="347" t="s">
        <v>67</v>
      </c>
      <c r="G27" s="88" t="s">
        <v>109</v>
      </c>
      <c r="H27" s="88" t="s">
        <v>110</v>
      </c>
      <c r="I27" s="88" t="s">
        <v>111</v>
      </c>
      <c r="J27" s="330">
        <v>200000</v>
      </c>
      <c r="K27" s="79">
        <v>0</v>
      </c>
      <c r="L27" s="79">
        <v>0</v>
      </c>
      <c r="M27" s="79">
        <v>0</v>
      </c>
      <c r="N27" s="89">
        <v>14</v>
      </c>
      <c r="O27" s="90">
        <v>0</v>
      </c>
      <c r="P27" s="91">
        <f>N27+O27</f>
        <v>14</v>
      </c>
      <c r="Q27" s="80" t="str">
        <f>IFERROR(P27/M27,"-")</f>
        <v>-</v>
      </c>
      <c r="R27" s="79">
        <v>0</v>
      </c>
      <c r="S27" s="79">
        <v>0</v>
      </c>
      <c r="T27" s="80">
        <f>IFERROR(R27/(P27),"-")</f>
        <v>0</v>
      </c>
      <c r="U27" s="336">
        <f>IFERROR(J27/SUM(N27:O32),"-")</f>
        <v>3225.8064516129</v>
      </c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>
        <f>SUM(X27:X32)-SUM(J27:J32)</f>
        <v>1261000</v>
      </c>
      <c r="AB27" s="83">
        <f>SUM(X27:X32)/SUM(J27:J32)</f>
        <v>7.305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0.071428571428571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3</v>
      </c>
      <c r="BF27" s="111">
        <f>IF(P27=0,"",IF(BE27=0,"",(BE27/P27)))</f>
        <v>0.21428571428571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4</v>
      </c>
      <c r="BO27" s="118">
        <f>IF(P27=0,"",IF(BN27=0,"",(BN27/P27)))</f>
        <v>0.28571428571429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4</v>
      </c>
      <c r="BX27" s="125">
        <f>IF(P27=0,"",IF(BW27=0,"",(BW27/P27)))</f>
        <v>0.28571428571429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>
        <v>2</v>
      </c>
      <c r="CG27" s="132">
        <f>IF(P27=0,"",IF(CF27=0,"",(CF27/P27)))</f>
        <v>0.14285714285714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112</v>
      </c>
      <c r="C28" s="347"/>
      <c r="D28" s="347" t="s">
        <v>113</v>
      </c>
      <c r="E28" s="347" t="s">
        <v>114</v>
      </c>
      <c r="F28" s="347" t="s">
        <v>67</v>
      </c>
      <c r="G28" s="88"/>
      <c r="H28" s="88" t="s">
        <v>110</v>
      </c>
      <c r="I28" s="88"/>
      <c r="J28" s="330"/>
      <c r="K28" s="79">
        <v>0</v>
      </c>
      <c r="L28" s="79">
        <v>0</v>
      </c>
      <c r="M28" s="79">
        <v>0</v>
      </c>
      <c r="N28" s="89">
        <v>15</v>
      </c>
      <c r="O28" s="90">
        <v>0</v>
      </c>
      <c r="P28" s="91">
        <f>N28+O28</f>
        <v>15</v>
      </c>
      <c r="Q28" s="80" t="str">
        <f>IFERROR(P28/M28,"-")</f>
        <v>-</v>
      </c>
      <c r="R28" s="79">
        <v>3</v>
      </c>
      <c r="S28" s="79">
        <v>1</v>
      </c>
      <c r="T28" s="80">
        <f>IFERROR(R28/(P28),"-")</f>
        <v>0.2</v>
      </c>
      <c r="U28" s="336"/>
      <c r="V28" s="82">
        <v>4</v>
      </c>
      <c r="W28" s="80">
        <f>IF(P28=0,"-",V28/P28)</f>
        <v>0.26666666666667</v>
      </c>
      <c r="X28" s="335">
        <v>437000</v>
      </c>
      <c r="Y28" s="336">
        <f>IFERROR(X28/P28,"-")</f>
        <v>29133.333333333</v>
      </c>
      <c r="Z28" s="336">
        <f>IFERROR(X28/V28,"-")</f>
        <v>109250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0.066666666666667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2</v>
      </c>
      <c r="BF28" s="111">
        <f>IF(P28=0,"",IF(BE28=0,"",(BE28/P28)))</f>
        <v>0.13333333333333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5</v>
      </c>
      <c r="BO28" s="118">
        <f>IF(P28=0,"",IF(BN28=0,"",(BN28/P28)))</f>
        <v>0.33333333333333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5</v>
      </c>
      <c r="BX28" s="125">
        <f>IF(P28=0,"",IF(BW28=0,"",(BW28/P28)))</f>
        <v>0.33333333333333</v>
      </c>
      <c r="BY28" s="126">
        <v>2</v>
      </c>
      <c r="BZ28" s="127">
        <f>IFERROR(BY28/BW28,"-")</f>
        <v>0.4</v>
      </c>
      <c r="CA28" s="128">
        <v>429000</v>
      </c>
      <c r="CB28" s="129">
        <f>IFERROR(CA28/BW28,"-")</f>
        <v>85800</v>
      </c>
      <c r="CC28" s="130">
        <v>1</v>
      </c>
      <c r="CD28" s="130"/>
      <c r="CE28" s="130">
        <v>1</v>
      </c>
      <c r="CF28" s="131">
        <v>2</v>
      </c>
      <c r="CG28" s="132">
        <f>IF(P28=0,"",IF(CF28=0,"",(CF28/P28)))</f>
        <v>0.13333333333333</v>
      </c>
      <c r="CH28" s="133">
        <v>2</v>
      </c>
      <c r="CI28" s="134">
        <f>IFERROR(CH28/CF28,"-")</f>
        <v>1</v>
      </c>
      <c r="CJ28" s="135">
        <v>8000</v>
      </c>
      <c r="CK28" s="136">
        <f>IFERROR(CJ28/CF28,"-")</f>
        <v>4000</v>
      </c>
      <c r="CL28" s="137">
        <v>2</v>
      </c>
      <c r="CM28" s="137"/>
      <c r="CN28" s="137"/>
      <c r="CO28" s="138">
        <v>4</v>
      </c>
      <c r="CP28" s="139">
        <v>437000</v>
      </c>
      <c r="CQ28" s="139">
        <v>426000</v>
      </c>
      <c r="CR28" s="139"/>
      <c r="CS28" s="140" t="str">
        <f>IF(AND(CQ28=0,CR28=0),"",IF(AND(CQ28&lt;=100000,CR28&lt;=100000),"",IF(CQ28/CP28&gt;0.7,"男高",IF(CR28/CP28&gt;0.7,"女高",""))))</f>
        <v>男高</v>
      </c>
    </row>
    <row r="29" spans="1:98">
      <c r="A29" s="78"/>
      <c r="B29" s="347" t="s">
        <v>115</v>
      </c>
      <c r="C29" s="347"/>
      <c r="D29" s="347" t="s">
        <v>116</v>
      </c>
      <c r="E29" s="347" t="s">
        <v>117</v>
      </c>
      <c r="F29" s="347" t="s">
        <v>67</v>
      </c>
      <c r="G29" s="88"/>
      <c r="H29" s="88" t="s">
        <v>110</v>
      </c>
      <c r="I29" s="88"/>
      <c r="J29" s="330"/>
      <c r="K29" s="79">
        <v>0</v>
      </c>
      <c r="L29" s="79">
        <v>0</v>
      </c>
      <c r="M29" s="79">
        <v>0</v>
      </c>
      <c r="N29" s="89">
        <v>5</v>
      </c>
      <c r="O29" s="90">
        <v>0</v>
      </c>
      <c r="P29" s="91">
        <f>N29+O29</f>
        <v>5</v>
      </c>
      <c r="Q29" s="80" t="str">
        <f>IFERROR(P29/M29,"-")</f>
        <v>-</v>
      </c>
      <c r="R29" s="79">
        <v>0</v>
      </c>
      <c r="S29" s="79">
        <v>1</v>
      </c>
      <c r="T29" s="80">
        <f>IFERROR(R29/(P29),"-")</f>
        <v>0</v>
      </c>
      <c r="U29" s="336"/>
      <c r="V29" s="82">
        <v>1</v>
      </c>
      <c r="W29" s="80">
        <f>IF(P29=0,"-",V29/P29)</f>
        <v>0.2</v>
      </c>
      <c r="X29" s="335">
        <v>6000</v>
      </c>
      <c r="Y29" s="336">
        <f>IFERROR(X29/P29,"-")</f>
        <v>1200</v>
      </c>
      <c r="Z29" s="336">
        <f>IFERROR(X29/V29,"-")</f>
        <v>6000</v>
      </c>
      <c r="AA29" s="330"/>
      <c r="AB29" s="83"/>
      <c r="AC29" s="77"/>
      <c r="AD29" s="92">
        <v>1</v>
      </c>
      <c r="AE29" s="93">
        <f>IF(P29=0,"",IF(AD29=0,"",(AD29/P29)))</f>
        <v>0.2</v>
      </c>
      <c r="AF29" s="92"/>
      <c r="AG29" s="94">
        <f>IFERROR(AF29/AD29,"-")</f>
        <v>0</v>
      </c>
      <c r="AH29" s="95"/>
      <c r="AI29" s="96">
        <f>IFERROR(AH29/AD29,"-")</f>
        <v>0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2</v>
      </c>
      <c r="BO29" s="118">
        <f>IF(P29=0,"",IF(BN29=0,"",(BN29/P29)))</f>
        <v>0.4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>
        <v>2</v>
      </c>
      <c r="CG29" s="132">
        <f>IF(P29=0,"",IF(CF29=0,"",(CF29/P29)))</f>
        <v>0.4</v>
      </c>
      <c r="CH29" s="133">
        <v>1</v>
      </c>
      <c r="CI29" s="134">
        <f>IFERROR(CH29/CF29,"-")</f>
        <v>0.5</v>
      </c>
      <c r="CJ29" s="135">
        <v>6000</v>
      </c>
      <c r="CK29" s="136">
        <f>IFERROR(CJ29/CF29,"-")</f>
        <v>3000</v>
      </c>
      <c r="CL29" s="137"/>
      <c r="CM29" s="137">
        <v>1</v>
      </c>
      <c r="CN29" s="137"/>
      <c r="CO29" s="138">
        <v>1</v>
      </c>
      <c r="CP29" s="139">
        <v>6000</v>
      </c>
      <c r="CQ29" s="139">
        <v>6000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118</v>
      </c>
      <c r="C30" s="347"/>
      <c r="D30" s="347" t="s">
        <v>119</v>
      </c>
      <c r="E30" s="347" t="s">
        <v>120</v>
      </c>
      <c r="F30" s="347" t="s">
        <v>67</v>
      </c>
      <c r="G30" s="88"/>
      <c r="H30" s="88" t="s">
        <v>110</v>
      </c>
      <c r="I30" s="88"/>
      <c r="J30" s="330"/>
      <c r="K30" s="79">
        <v>0</v>
      </c>
      <c r="L30" s="79">
        <v>0</v>
      </c>
      <c r="M30" s="79">
        <v>0</v>
      </c>
      <c r="N30" s="89">
        <v>7</v>
      </c>
      <c r="O30" s="90">
        <v>0</v>
      </c>
      <c r="P30" s="91">
        <f>N30+O30</f>
        <v>7</v>
      </c>
      <c r="Q30" s="80" t="str">
        <f>IFERROR(P30/M30,"-")</f>
        <v>-</v>
      </c>
      <c r="R30" s="79">
        <v>1</v>
      </c>
      <c r="S30" s="79">
        <v>0</v>
      </c>
      <c r="T30" s="80">
        <f>IFERROR(R30/(P30),"-")</f>
        <v>0.14285714285714</v>
      </c>
      <c r="U30" s="336"/>
      <c r="V30" s="82">
        <v>1</v>
      </c>
      <c r="W30" s="80">
        <f>IF(P30=0,"-",V30/P30)</f>
        <v>0.14285714285714</v>
      </c>
      <c r="X30" s="335">
        <v>770000</v>
      </c>
      <c r="Y30" s="336">
        <f>IFERROR(X30/P30,"-")</f>
        <v>110000</v>
      </c>
      <c r="Z30" s="336">
        <f>IFERROR(X30/V30,"-")</f>
        <v>770000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1</v>
      </c>
      <c r="AN30" s="99">
        <f>IF(P30=0,"",IF(AM30=0,"",(AM30/P30)))</f>
        <v>0.14285714285714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2</v>
      </c>
      <c r="BO30" s="118">
        <f>IF(P30=0,"",IF(BN30=0,"",(BN30/P30)))</f>
        <v>0.28571428571429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2</v>
      </c>
      <c r="BX30" s="125">
        <f>IF(P30=0,"",IF(BW30=0,"",(BW30/P30)))</f>
        <v>0.28571428571429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>
        <v>2</v>
      </c>
      <c r="CG30" s="132">
        <f>IF(P30=0,"",IF(CF30=0,"",(CF30/P30)))</f>
        <v>0.28571428571429</v>
      </c>
      <c r="CH30" s="133">
        <v>1</v>
      </c>
      <c r="CI30" s="134">
        <f>IFERROR(CH30/CF30,"-")</f>
        <v>0.5</v>
      </c>
      <c r="CJ30" s="135">
        <v>770000</v>
      </c>
      <c r="CK30" s="136">
        <f>IFERROR(CJ30/CF30,"-")</f>
        <v>385000</v>
      </c>
      <c r="CL30" s="137"/>
      <c r="CM30" s="137"/>
      <c r="CN30" s="137">
        <v>1</v>
      </c>
      <c r="CO30" s="138">
        <v>1</v>
      </c>
      <c r="CP30" s="139">
        <v>770000</v>
      </c>
      <c r="CQ30" s="139">
        <v>770000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/>
      <c r="B31" s="347" t="s">
        <v>121</v>
      </c>
      <c r="C31" s="347"/>
      <c r="D31" s="347" t="s">
        <v>122</v>
      </c>
      <c r="E31" s="347" t="s">
        <v>123</v>
      </c>
      <c r="F31" s="347" t="s">
        <v>67</v>
      </c>
      <c r="G31" s="88"/>
      <c r="H31" s="88" t="s">
        <v>110</v>
      </c>
      <c r="I31" s="88"/>
      <c r="J31" s="330"/>
      <c r="K31" s="79">
        <v>0</v>
      </c>
      <c r="L31" s="79">
        <v>0</v>
      </c>
      <c r="M31" s="79">
        <v>0</v>
      </c>
      <c r="N31" s="89">
        <v>13</v>
      </c>
      <c r="O31" s="90">
        <v>1</v>
      </c>
      <c r="P31" s="91">
        <f>N31+O31</f>
        <v>14</v>
      </c>
      <c r="Q31" s="80" t="str">
        <f>IFERROR(P31/M31,"-")</f>
        <v>-</v>
      </c>
      <c r="R31" s="79">
        <v>0</v>
      </c>
      <c r="S31" s="79">
        <v>2</v>
      </c>
      <c r="T31" s="80">
        <f>IFERROR(R31/(P31),"-")</f>
        <v>0</v>
      </c>
      <c r="U31" s="336"/>
      <c r="V31" s="82">
        <v>2</v>
      </c>
      <c r="W31" s="80">
        <f>IF(P31=0,"-",V31/P31)</f>
        <v>0.14285714285714</v>
      </c>
      <c r="X31" s="335">
        <v>113000</v>
      </c>
      <c r="Y31" s="336">
        <f>IFERROR(X31/P31,"-")</f>
        <v>8071.4285714286</v>
      </c>
      <c r="Z31" s="336">
        <f>IFERROR(X31/V31,"-")</f>
        <v>56500</v>
      </c>
      <c r="AA31" s="330"/>
      <c r="AB31" s="83"/>
      <c r="AC31" s="77"/>
      <c r="AD31" s="92">
        <v>1</v>
      </c>
      <c r="AE31" s="93">
        <f>IF(P31=0,"",IF(AD31=0,"",(AD31/P31)))</f>
        <v>0.071428571428571</v>
      </c>
      <c r="AF31" s="92"/>
      <c r="AG31" s="94">
        <f>IFERROR(AF31/AD31,"-")</f>
        <v>0</v>
      </c>
      <c r="AH31" s="95"/>
      <c r="AI31" s="96">
        <f>IFERROR(AH31/AD31,"-")</f>
        <v>0</v>
      </c>
      <c r="AJ31" s="97"/>
      <c r="AK31" s="97"/>
      <c r="AL31" s="97"/>
      <c r="AM31" s="98">
        <v>1</v>
      </c>
      <c r="AN31" s="99">
        <f>IF(P31=0,"",IF(AM31=0,"",(AM31/P31)))</f>
        <v>0.071428571428571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0.071428571428571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3</v>
      </c>
      <c r="BO31" s="118">
        <f>IF(P31=0,"",IF(BN31=0,"",(BN31/P31)))</f>
        <v>0.21428571428571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5</v>
      </c>
      <c r="BX31" s="125">
        <f>IF(P31=0,"",IF(BW31=0,"",(BW31/P31)))</f>
        <v>0.35714285714286</v>
      </c>
      <c r="BY31" s="126">
        <v>2</v>
      </c>
      <c r="BZ31" s="127">
        <f>IFERROR(BY31/BW31,"-")</f>
        <v>0.4</v>
      </c>
      <c r="CA31" s="128">
        <v>113000</v>
      </c>
      <c r="CB31" s="129">
        <f>IFERROR(CA31/BW31,"-")</f>
        <v>22600</v>
      </c>
      <c r="CC31" s="130"/>
      <c r="CD31" s="130">
        <v>1</v>
      </c>
      <c r="CE31" s="130">
        <v>1</v>
      </c>
      <c r="CF31" s="131">
        <v>3</v>
      </c>
      <c r="CG31" s="132">
        <f>IF(P31=0,"",IF(CF31=0,"",(CF31/P31)))</f>
        <v>0.21428571428571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2</v>
      </c>
      <c r="CP31" s="139">
        <v>113000</v>
      </c>
      <c r="CQ31" s="139">
        <v>107000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/>
      <c r="B32" s="347" t="s">
        <v>124</v>
      </c>
      <c r="C32" s="347"/>
      <c r="D32" s="347" t="s">
        <v>78</v>
      </c>
      <c r="E32" s="347" t="s">
        <v>78</v>
      </c>
      <c r="F32" s="347" t="s">
        <v>79</v>
      </c>
      <c r="G32" s="88"/>
      <c r="H32" s="88"/>
      <c r="I32" s="88"/>
      <c r="J32" s="330"/>
      <c r="K32" s="79">
        <v>154</v>
      </c>
      <c r="L32" s="79">
        <v>56</v>
      </c>
      <c r="M32" s="79">
        <v>31</v>
      </c>
      <c r="N32" s="89">
        <v>7</v>
      </c>
      <c r="O32" s="90">
        <v>0</v>
      </c>
      <c r="P32" s="91">
        <f>N32+O32</f>
        <v>7</v>
      </c>
      <c r="Q32" s="80">
        <f>IFERROR(P32/M32,"-")</f>
        <v>0.2258064516129</v>
      </c>
      <c r="R32" s="79">
        <v>1</v>
      </c>
      <c r="S32" s="79">
        <v>2</v>
      </c>
      <c r="T32" s="80">
        <f>IFERROR(R32/(P32),"-")</f>
        <v>0.14285714285714</v>
      </c>
      <c r="U32" s="336"/>
      <c r="V32" s="82">
        <v>1</v>
      </c>
      <c r="W32" s="80">
        <f>IF(P32=0,"-",V32/P32)</f>
        <v>0.14285714285714</v>
      </c>
      <c r="X32" s="335">
        <v>135000</v>
      </c>
      <c r="Y32" s="336">
        <f>IFERROR(X32/P32,"-")</f>
        <v>19285.714285714</v>
      </c>
      <c r="Z32" s="336">
        <f>IFERROR(X32/V32,"-")</f>
        <v>135000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0.14285714285714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1</v>
      </c>
      <c r="BO32" s="118">
        <f>IF(P32=0,"",IF(BN32=0,"",(BN32/P32)))</f>
        <v>0.14285714285714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4</v>
      </c>
      <c r="BX32" s="125">
        <f>IF(P32=0,"",IF(BW32=0,"",(BW32/P32)))</f>
        <v>0.57142857142857</v>
      </c>
      <c r="BY32" s="126">
        <v>1</v>
      </c>
      <c r="BZ32" s="127">
        <f>IFERROR(BY32/BW32,"-")</f>
        <v>0.25</v>
      </c>
      <c r="CA32" s="128">
        <v>3000</v>
      </c>
      <c r="CB32" s="129">
        <f>IFERROR(CA32/BW32,"-")</f>
        <v>750</v>
      </c>
      <c r="CC32" s="130">
        <v>1</v>
      </c>
      <c r="CD32" s="130"/>
      <c r="CE32" s="130"/>
      <c r="CF32" s="131">
        <v>1</v>
      </c>
      <c r="CG32" s="132">
        <f>IF(P32=0,"",IF(CF32=0,"",(CF32/P32)))</f>
        <v>0.14285714285714</v>
      </c>
      <c r="CH32" s="133">
        <v>1</v>
      </c>
      <c r="CI32" s="134">
        <f>IFERROR(CH32/CF32,"-")</f>
        <v>1</v>
      </c>
      <c r="CJ32" s="135">
        <v>135000</v>
      </c>
      <c r="CK32" s="136">
        <f>IFERROR(CJ32/CF32,"-")</f>
        <v>135000</v>
      </c>
      <c r="CL32" s="137"/>
      <c r="CM32" s="137"/>
      <c r="CN32" s="137">
        <v>1</v>
      </c>
      <c r="CO32" s="138">
        <v>1</v>
      </c>
      <c r="CP32" s="139">
        <v>135000</v>
      </c>
      <c r="CQ32" s="139">
        <v>135000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78">
        <f>AB33</f>
        <v>0.6275</v>
      </c>
      <c r="B33" s="347" t="s">
        <v>125</v>
      </c>
      <c r="C33" s="347"/>
      <c r="D33" s="347" t="s">
        <v>126</v>
      </c>
      <c r="E33" s="347" t="s">
        <v>127</v>
      </c>
      <c r="F33" s="347" t="s">
        <v>67</v>
      </c>
      <c r="G33" s="88" t="s">
        <v>68</v>
      </c>
      <c r="H33" s="88" t="s">
        <v>128</v>
      </c>
      <c r="I33" s="88" t="s">
        <v>129</v>
      </c>
      <c r="J33" s="330">
        <v>400000</v>
      </c>
      <c r="K33" s="79">
        <v>0</v>
      </c>
      <c r="L33" s="79">
        <v>0</v>
      </c>
      <c r="M33" s="79">
        <v>0</v>
      </c>
      <c r="N33" s="89">
        <v>11</v>
      </c>
      <c r="O33" s="90">
        <v>0</v>
      </c>
      <c r="P33" s="91">
        <f>N33+O33</f>
        <v>11</v>
      </c>
      <c r="Q33" s="80" t="str">
        <f>IFERROR(P33/M33,"-")</f>
        <v>-</v>
      </c>
      <c r="R33" s="79">
        <v>2</v>
      </c>
      <c r="S33" s="79">
        <v>0</v>
      </c>
      <c r="T33" s="80">
        <f>IFERROR(R33/(P33),"-")</f>
        <v>0.18181818181818</v>
      </c>
      <c r="U33" s="336">
        <f>IFERROR(J33/SUM(N33:O37),"-")</f>
        <v>8888.8888888889</v>
      </c>
      <c r="V33" s="82">
        <v>2</v>
      </c>
      <c r="W33" s="80">
        <f>IF(P33=0,"-",V33/P33)</f>
        <v>0.18181818181818</v>
      </c>
      <c r="X33" s="335">
        <v>55000</v>
      </c>
      <c r="Y33" s="336">
        <f>IFERROR(X33/P33,"-")</f>
        <v>5000</v>
      </c>
      <c r="Z33" s="336">
        <f>IFERROR(X33/V33,"-")</f>
        <v>27500</v>
      </c>
      <c r="AA33" s="330">
        <f>SUM(X33:X37)-SUM(J33:J37)</f>
        <v>-149000</v>
      </c>
      <c r="AB33" s="83">
        <f>SUM(X33:X37)/SUM(J33:J37)</f>
        <v>0.6275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4</v>
      </c>
      <c r="BF33" s="111">
        <f>IF(P33=0,"",IF(BE33=0,"",(BE33/P33)))</f>
        <v>0.36363636363636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2</v>
      </c>
      <c r="BO33" s="118">
        <f>IF(P33=0,"",IF(BN33=0,"",(BN33/P33)))</f>
        <v>0.18181818181818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3</v>
      </c>
      <c r="BX33" s="125">
        <f>IF(P33=0,"",IF(BW33=0,"",(BW33/P33)))</f>
        <v>0.27272727272727</v>
      </c>
      <c r="BY33" s="126">
        <v>2</v>
      </c>
      <c r="BZ33" s="127">
        <f>IFERROR(BY33/BW33,"-")</f>
        <v>0.66666666666667</v>
      </c>
      <c r="CA33" s="128">
        <v>55000</v>
      </c>
      <c r="CB33" s="129">
        <f>IFERROR(CA33/BW33,"-")</f>
        <v>18333.333333333</v>
      </c>
      <c r="CC33" s="130"/>
      <c r="CD33" s="130"/>
      <c r="CE33" s="130">
        <v>2</v>
      </c>
      <c r="CF33" s="131">
        <v>2</v>
      </c>
      <c r="CG33" s="132">
        <f>IF(P33=0,"",IF(CF33=0,"",(CF33/P33)))</f>
        <v>0.18181818181818</v>
      </c>
      <c r="CH33" s="133"/>
      <c r="CI33" s="134">
        <f>IFERROR(CH33/CF33,"-")</f>
        <v>0</v>
      </c>
      <c r="CJ33" s="135"/>
      <c r="CK33" s="136">
        <f>IFERROR(CJ33/CF33,"-")</f>
        <v>0</v>
      </c>
      <c r="CL33" s="137"/>
      <c r="CM33" s="137"/>
      <c r="CN33" s="137"/>
      <c r="CO33" s="138">
        <v>2</v>
      </c>
      <c r="CP33" s="139">
        <v>55000</v>
      </c>
      <c r="CQ33" s="139">
        <v>35000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130</v>
      </c>
      <c r="C34" s="347"/>
      <c r="D34" s="347" t="s">
        <v>131</v>
      </c>
      <c r="E34" s="347" t="s">
        <v>132</v>
      </c>
      <c r="F34" s="347" t="s">
        <v>67</v>
      </c>
      <c r="G34" s="88"/>
      <c r="H34" s="88" t="s">
        <v>128</v>
      </c>
      <c r="I34" s="88"/>
      <c r="J34" s="330"/>
      <c r="K34" s="79">
        <v>0</v>
      </c>
      <c r="L34" s="79">
        <v>0</v>
      </c>
      <c r="M34" s="79">
        <v>0</v>
      </c>
      <c r="N34" s="89">
        <v>12</v>
      </c>
      <c r="O34" s="90">
        <v>0</v>
      </c>
      <c r="P34" s="91">
        <f>N34+O34</f>
        <v>12</v>
      </c>
      <c r="Q34" s="80" t="str">
        <f>IFERROR(P34/M34,"-")</f>
        <v>-</v>
      </c>
      <c r="R34" s="79">
        <v>0</v>
      </c>
      <c r="S34" s="79">
        <v>1</v>
      </c>
      <c r="T34" s="80">
        <f>IFERROR(R34/(P34),"-")</f>
        <v>0</v>
      </c>
      <c r="U34" s="336"/>
      <c r="V34" s="82">
        <v>1</v>
      </c>
      <c r="W34" s="80">
        <f>IF(P34=0,"-",V34/P34)</f>
        <v>0.083333333333333</v>
      </c>
      <c r="X34" s="335">
        <v>10000</v>
      </c>
      <c r="Y34" s="336">
        <f>IFERROR(X34/P34,"-")</f>
        <v>833.33333333333</v>
      </c>
      <c r="Z34" s="336">
        <f>IFERROR(X34/V34,"-")</f>
        <v>10000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0.083333333333333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7</v>
      </c>
      <c r="BO34" s="118">
        <f>IF(P34=0,"",IF(BN34=0,"",(BN34/P34)))</f>
        <v>0.58333333333333</v>
      </c>
      <c r="BP34" s="119">
        <v>1</v>
      </c>
      <c r="BQ34" s="120">
        <f>IFERROR(BP34/BN34,"-")</f>
        <v>0.14285714285714</v>
      </c>
      <c r="BR34" s="121">
        <v>10000</v>
      </c>
      <c r="BS34" s="122">
        <f>IFERROR(BR34/BN34,"-")</f>
        <v>1428.5714285714</v>
      </c>
      <c r="BT34" s="123">
        <v>1</v>
      </c>
      <c r="BU34" s="123"/>
      <c r="BV34" s="123"/>
      <c r="BW34" s="124">
        <v>4</v>
      </c>
      <c r="BX34" s="125">
        <f>IF(P34=0,"",IF(BW34=0,"",(BW34/P34)))</f>
        <v>0.33333333333333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10000</v>
      </c>
      <c r="CQ34" s="139">
        <v>10000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133</v>
      </c>
      <c r="C35" s="347"/>
      <c r="D35" s="347" t="s">
        <v>134</v>
      </c>
      <c r="E35" s="347" t="s">
        <v>135</v>
      </c>
      <c r="F35" s="347" t="s">
        <v>67</v>
      </c>
      <c r="G35" s="88"/>
      <c r="H35" s="88" t="s">
        <v>128</v>
      </c>
      <c r="I35" s="88"/>
      <c r="J35" s="330"/>
      <c r="K35" s="79">
        <v>0</v>
      </c>
      <c r="L35" s="79">
        <v>0</v>
      </c>
      <c r="M35" s="79">
        <v>0</v>
      </c>
      <c r="N35" s="89">
        <v>9</v>
      </c>
      <c r="O35" s="90">
        <v>0</v>
      </c>
      <c r="P35" s="91">
        <f>N35+O35</f>
        <v>9</v>
      </c>
      <c r="Q35" s="80" t="str">
        <f>IFERROR(P35/M35,"-")</f>
        <v>-</v>
      </c>
      <c r="R35" s="79">
        <v>1</v>
      </c>
      <c r="S35" s="79">
        <v>0</v>
      </c>
      <c r="T35" s="80">
        <f>IFERROR(R35/(P35),"-")</f>
        <v>0.11111111111111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>
        <v>1</v>
      </c>
      <c r="AN35" s="99">
        <f>IF(P35=0,"",IF(AM35=0,"",(AM35/P35)))</f>
        <v>0.11111111111111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>
        <v>1</v>
      </c>
      <c r="AW35" s="105">
        <f>IF(P35=0,"",IF(AV35=0,"",(AV35/P35)))</f>
        <v>0.11111111111111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3</v>
      </c>
      <c r="BO35" s="118">
        <f>IF(P35=0,"",IF(BN35=0,"",(BN35/P35)))</f>
        <v>0.33333333333333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4</v>
      </c>
      <c r="BX35" s="125">
        <f>IF(P35=0,"",IF(BW35=0,"",(BW35/P35)))</f>
        <v>0.44444444444444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136</v>
      </c>
      <c r="C36" s="347"/>
      <c r="D36" s="347" t="s">
        <v>137</v>
      </c>
      <c r="E36" s="347" t="s">
        <v>138</v>
      </c>
      <c r="F36" s="347" t="s">
        <v>67</v>
      </c>
      <c r="G36" s="88"/>
      <c r="H36" s="88" t="s">
        <v>128</v>
      </c>
      <c r="I36" s="88"/>
      <c r="J36" s="330"/>
      <c r="K36" s="79">
        <v>0</v>
      </c>
      <c r="L36" s="79">
        <v>0</v>
      </c>
      <c r="M36" s="79">
        <v>0</v>
      </c>
      <c r="N36" s="89">
        <v>8</v>
      </c>
      <c r="O36" s="90">
        <v>0</v>
      </c>
      <c r="P36" s="91">
        <f>N36+O36</f>
        <v>8</v>
      </c>
      <c r="Q36" s="80" t="str">
        <f>IFERROR(P36/M36,"-")</f>
        <v>-</v>
      </c>
      <c r="R36" s="79">
        <v>0</v>
      </c>
      <c r="S36" s="79">
        <v>0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>
        <v>1</v>
      </c>
      <c r="AW36" s="105">
        <f>IF(P36=0,"",IF(AV36=0,"",(AV36/P36)))</f>
        <v>0.125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1</v>
      </c>
      <c r="BF36" s="111">
        <f>IF(P36=0,"",IF(BE36=0,"",(BE36/P36)))</f>
        <v>0.125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5</v>
      </c>
      <c r="BO36" s="118">
        <f>IF(P36=0,"",IF(BN36=0,"",(BN36/P36)))</f>
        <v>0.625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>
        <v>1</v>
      </c>
      <c r="CG36" s="132">
        <f>IF(P36=0,"",IF(CF36=0,"",(CF36/P36)))</f>
        <v>0.125</v>
      </c>
      <c r="CH36" s="133"/>
      <c r="CI36" s="134">
        <f>IFERROR(CH36/CF36,"-")</f>
        <v>0</v>
      </c>
      <c r="CJ36" s="135"/>
      <c r="CK36" s="136">
        <f>IFERROR(CJ36/CF36,"-")</f>
        <v>0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139</v>
      </c>
      <c r="C37" s="347"/>
      <c r="D37" s="347" t="s">
        <v>78</v>
      </c>
      <c r="E37" s="347" t="s">
        <v>78</v>
      </c>
      <c r="F37" s="347" t="s">
        <v>79</v>
      </c>
      <c r="G37" s="88"/>
      <c r="H37" s="88"/>
      <c r="I37" s="88"/>
      <c r="J37" s="330"/>
      <c r="K37" s="79">
        <v>69</v>
      </c>
      <c r="L37" s="79">
        <v>38</v>
      </c>
      <c r="M37" s="79">
        <v>23</v>
      </c>
      <c r="N37" s="89">
        <v>5</v>
      </c>
      <c r="O37" s="90">
        <v>0</v>
      </c>
      <c r="P37" s="91">
        <f>N37+O37</f>
        <v>5</v>
      </c>
      <c r="Q37" s="80">
        <f>IFERROR(P37/M37,"-")</f>
        <v>0.21739130434783</v>
      </c>
      <c r="R37" s="79">
        <v>2</v>
      </c>
      <c r="S37" s="79">
        <v>0</v>
      </c>
      <c r="T37" s="80">
        <f>IFERROR(R37/(P37),"-")</f>
        <v>0.4</v>
      </c>
      <c r="U37" s="336"/>
      <c r="V37" s="82">
        <v>2</v>
      </c>
      <c r="W37" s="80">
        <f>IF(P37=0,"-",V37/P37)</f>
        <v>0.4</v>
      </c>
      <c r="X37" s="335">
        <v>186000</v>
      </c>
      <c r="Y37" s="336">
        <f>IFERROR(X37/P37,"-")</f>
        <v>37200</v>
      </c>
      <c r="Z37" s="336">
        <f>IFERROR(X37/V37,"-")</f>
        <v>93000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0.2</v>
      </c>
      <c r="BP37" s="119">
        <v>1</v>
      </c>
      <c r="BQ37" s="120">
        <f>IFERROR(BP37/BN37,"-")</f>
        <v>1</v>
      </c>
      <c r="BR37" s="121">
        <v>26000</v>
      </c>
      <c r="BS37" s="122">
        <f>IFERROR(BR37/BN37,"-")</f>
        <v>26000</v>
      </c>
      <c r="BT37" s="123"/>
      <c r="BU37" s="123"/>
      <c r="BV37" s="123">
        <v>1</v>
      </c>
      <c r="BW37" s="124">
        <v>2</v>
      </c>
      <c r="BX37" s="125">
        <f>IF(P37=0,"",IF(BW37=0,"",(BW37/P37)))</f>
        <v>0.4</v>
      </c>
      <c r="BY37" s="126">
        <v>1</v>
      </c>
      <c r="BZ37" s="127">
        <f>IFERROR(BY37/BW37,"-")</f>
        <v>0.5</v>
      </c>
      <c r="CA37" s="128">
        <v>160000</v>
      </c>
      <c r="CB37" s="129">
        <f>IFERROR(CA37/BW37,"-")</f>
        <v>80000</v>
      </c>
      <c r="CC37" s="130"/>
      <c r="CD37" s="130"/>
      <c r="CE37" s="130">
        <v>1</v>
      </c>
      <c r="CF37" s="131">
        <v>2</v>
      </c>
      <c r="CG37" s="132">
        <f>IF(P37=0,"",IF(CF37=0,"",(CF37/P37)))</f>
        <v>0.4</v>
      </c>
      <c r="CH37" s="133"/>
      <c r="CI37" s="134">
        <f>IFERROR(CH37/CF37,"-")</f>
        <v>0</v>
      </c>
      <c r="CJ37" s="135"/>
      <c r="CK37" s="136">
        <f>IFERROR(CJ37/CF37,"-")</f>
        <v>0</v>
      </c>
      <c r="CL37" s="137"/>
      <c r="CM37" s="137"/>
      <c r="CN37" s="137"/>
      <c r="CO37" s="138">
        <v>2</v>
      </c>
      <c r="CP37" s="139">
        <v>186000</v>
      </c>
      <c r="CQ37" s="139">
        <v>160000</v>
      </c>
      <c r="CR37" s="139"/>
      <c r="CS37" s="140" t="str">
        <f>IF(AND(CQ37=0,CR37=0),"",IF(AND(CQ37&lt;=100000,CR37&lt;=100000),"",IF(CQ37/CP37&gt;0.7,"男高",IF(CR37/CP37&gt;0.7,"女高",""))))</f>
        <v>男高</v>
      </c>
    </row>
    <row r="38" spans="1:98">
      <c r="A38" s="78">
        <f>AB38</f>
        <v>0.44615384615385</v>
      </c>
      <c r="B38" s="347" t="s">
        <v>140</v>
      </c>
      <c r="C38" s="347"/>
      <c r="D38" s="347" t="s">
        <v>126</v>
      </c>
      <c r="E38" s="347" t="s">
        <v>127</v>
      </c>
      <c r="F38" s="347" t="s">
        <v>67</v>
      </c>
      <c r="G38" s="88" t="s">
        <v>141</v>
      </c>
      <c r="H38" s="88" t="s">
        <v>142</v>
      </c>
      <c r="I38" s="88" t="s">
        <v>143</v>
      </c>
      <c r="J38" s="330">
        <v>260000</v>
      </c>
      <c r="K38" s="79">
        <v>0</v>
      </c>
      <c r="L38" s="79">
        <v>0</v>
      </c>
      <c r="M38" s="79">
        <v>0</v>
      </c>
      <c r="N38" s="89">
        <v>11</v>
      </c>
      <c r="O38" s="90">
        <v>0</v>
      </c>
      <c r="P38" s="91">
        <f>N38+O38</f>
        <v>11</v>
      </c>
      <c r="Q38" s="80" t="str">
        <f>IFERROR(P38/M38,"-")</f>
        <v>-</v>
      </c>
      <c r="R38" s="79">
        <v>0</v>
      </c>
      <c r="S38" s="79">
        <v>1</v>
      </c>
      <c r="T38" s="80">
        <f>IFERROR(R38/(P38),"-")</f>
        <v>0</v>
      </c>
      <c r="U38" s="336">
        <f>IFERROR(J38/SUM(N38:O41),"-")</f>
        <v>8666.6666666667</v>
      </c>
      <c r="V38" s="82">
        <v>3</v>
      </c>
      <c r="W38" s="80">
        <f>IF(P38=0,"-",V38/P38)</f>
        <v>0.27272727272727</v>
      </c>
      <c r="X38" s="335">
        <v>51000</v>
      </c>
      <c r="Y38" s="336">
        <f>IFERROR(X38/P38,"-")</f>
        <v>4636.3636363636</v>
      </c>
      <c r="Z38" s="336">
        <f>IFERROR(X38/V38,"-")</f>
        <v>17000</v>
      </c>
      <c r="AA38" s="330">
        <f>SUM(X38:X41)-SUM(J38:J41)</f>
        <v>-144000</v>
      </c>
      <c r="AB38" s="83">
        <f>SUM(X38:X41)/SUM(J38:J41)</f>
        <v>0.44615384615385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>
        <v>1</v>
      </c>
      <c r="AW38" s="105">
        <f>IF(P38=0,"",IF(AV38=0,"",(AV38/P38)))</f>
        <v>0.090909090909091</v>
      </c>
      <c r="AX38" s="104">
        <v>1</v>
      </c>
      <c r="AY38" s="106">
        <f>IFERROR(AX38/AV38,"-")</f>
        <v>1</v>
      </c>
      <c r="AZ38" s="107">
        <v>19000</v>
      </c>
      <c r="BA38" s="108">
        <f>IFERROR(AZ38/AV38,"-")</f>
        <v>19000</v>
      </c>
      <c r="BB38" s="109"/>
      <c r="BC38" s="109"/>
      <c r="BD38" s="109">
        <v>1</v>
      </c>
      <c r="BE38" s="110">
        <v>1</v>
      </c>
      <c r="BF38" s="111">
        <f>IF(P38=0,"",IF(BE38=0,"",(BE38/P38)))</f>
        <v>0.090909090909091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5</v>
      </c>
      <c r="BO38" s="118">
        <f>IF(P38=0,"",IF(BN38=0,"",(BN38/P38)))</f>
        <v>0.45454545454545</v>
      </c>
      <c r="BP38" s="119">
        <v>1</v>
      </c>
      <c r="BQ38" s="120">
        <f>IFERROR(BP38/BN38,"-")</f>
        <v>0.2</v>
      </c>
      <c r="BR38" s="121">
        <v>3000</v>
      </c>
      <c r="BS38" s="122">
        <f>IFERROR(BR38/BN38,"-")</f>
        <v>600</v>
      </c>
      <c r="BT38" s="123">
        <v>1</v>
      </c>
      <c r="BU38" s="123"/>
      <c r="BV38" s="123"/>
      <c r="BW38" s="124">
        <v>3</v>
      </c>
      <c r="BX38" s="125">
        <f>IF(P38=0,"",IF(BW38=0,"",(BW38/P38)))</f>
        <v>0.27272727272727</v>
      </c>
      <c r="BY38" s="126">
        <v>1</v>
      </c>
      <c r="BZ38" s="127">
        <f>IFERROR(BY38/BW38,"-")</f>
        <v>0.33333333333333</v>
      </c>
      <c r="CA38" s="128">
        <v>29000</v>
      </c>
      <c r="CB38" s="129">
        <f>IFERROR(CA38/BW38,"-")</f>
        <v>9666.6666666667</v>
      </c>
      <c r="CC38" s="130"/>
      <c r="CD38" s="130"/>
      <c r="CE38" s="130">
        <v>1</v>
      </c>
      <c r="CF38" s="131">
        <v>1</v>
      </c>
      <c r="CG38" s="132">
        <f>IF(P38=0,"",IF(CF38=0,"",(CF38/P38)))</f>
        <v>0.090909090909091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3</v>
      </c>
      <c r="CP38" s="139">
        <v>51000</v>
      </c>
      <c r="CQ38" s="139">
        <v>29000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144</v>
      </c>
      <c r="C39" s="347"/>
      <c r="D39" s="347" t="s">
        <v>131</v>
      </c>
      <c r="E39" s="347" t="s">
        <v>132</v>
      </c>
      <c r="F39" s="347" t="s">
        <v>67</v>
      </c>
      <c r="G39" s="88"/>
      <c r="H39" s="88" t="s">
        <v>142</v>
      </c>
      <c r="I39" s="88" t="s">
        <v>145</v>
      </c>
      <c r="J39" s="330"/>
      <c r="K39" s="79">
        <v>0</v>
      </c>
      <c r="L39" s="79">
        <v>0</v>
      </c>
      <c r="M39" s="79">
        <v>0</v>
      </c>
      <c r="N39" s="89">
        <v>7</v>
      </c>
      <c r="O39" s="90">
        <v>0</v>
      </c>
      <c r="P39" s="91">
        <f>N39+O39</f>
        <v>7</v>
      </c>
      <c r="Q39" s="80" t="str">
        <f>IFERROR(P39/M39,"-")</f>
        <v>-</v>
      </c>
      <c r="R39" s="79">
        <v>0</v>
      </c>
      <c r="S39" s="79">
        <v>3</v>
      </c>
      <c r="T39" s="80">
        <f>IFERROR(R39/(P39),"-")</f>
        <v>0</v>
      </c>
      <c r="U39" s="336"/>
      <c r="V39" s="82">
        <v>1</v>
      </c>
      <c r="W39" s="80">
        <f>IF(P39=0,"-",V39/P39)</f>
        <v>0.14285714285714</v>
      </c>
      <c r="X39" s="335">
        <v>25000</v>
      </c>
      <c r="Y39" s="336">
        <f>IFERROR(X39/P39,"-")</f>
        <v>3571.4285714286</v>
      </c>
      <c r="Z39" s="336">
        <f>IFERROR(X39/V39,"-")</f>
        <v>25000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>
        <v>1</v>
      </c>
      <c r="AN39" s="99">
        <f>IF(P39=0,"",IF(AM39=0,"",(AM39/P39)))</f>
        <v>0.14285714285714</v>
      </c>
      <c r="AO39" s="98"/>
      <c r="AP39" s="100">
        <f>IFERROR(AO39/AM39,"-")</f>
        <v>0</v>
      </c>
      <c r="AQ39" s="101"/>
      <c r="AR39" s="102">
        <f>IFERROR(AQ39/AM39,"-")</f>
        <v>0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5</v>
      </c>
      <c r="BO39" s="118">
        <f>IF(P39=0,"",IF(BN39=0,"",(BN39/P39)))</f>
        <v>0.71428571428571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1</v>
      </c>
      <c r="BX39" s="125">
        <f>IF(P39=0,"",IF(BW39=0,"",(BW39/P39)))</f>
        <v>0.14285714285714</v>
      </c>
      <c r="BY39" s="126">
        <v>1</v>
      </c>
      <c r="BZ39" s="127">
        <f>IFERROR(BY39/BW39,"-")</f>
        <v>1</v>
      </c>
      <c r="CA39" s="128">
        <v>25000</v>
      </c>
      <c r="CB39" s="129">
        <f>IFERROR(CA39/BW39,"-")</f>
        <v>25000</v>
      </c>
      <c r="CC39" s="130"/>
      <c r="CD39" s="130"/>
      <c r="CE39" s="130">
        <v>1</v>
      </c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25000</v>
      </c>
      <c r="CQ39" s="139">
        <v>25000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146</v>
      </c>
      <c r="C40" s="347"/>
      <c r="D40" s="347" t="s">
        <v>147</v>
      </c>
      <c r="E40" s="347" t="s">
        <v>148</v>
      </c>
      <c r="F40" s="347" t="s">
        <v>67</v>
      </c>
      <c r="G40" s="88"/>
      <c r="H40" s="88" t="s">
        <v>142</v>
      </c>
      <c r="I40" s="88" t="s">
        <v>149</v>
      </c>
      <c r="J40" s="330"/>
      <c r="K40" s="79">
        <v>0</v>
      </c>
      <c r="L40" s="79">
        <v>0</v>
      </c>
      <c r="M40" s="79">
        <v>0</v>
      </c>
      <c r="N40" s="89">
        <v>6</v>
      </c>
      <c r="O40" s="90">
        <v>0</v>
      </c>
      <c r="P40" s="91">
        <f>N40+O40</f>
        <v>6</v>
      </c>
      <c r="Q40" s="80" t="str">
        <f>IFERROR(P40/M40,"-")</f>
        <v>-</v>
      </c>
      <c r="R40" s="79">
        <v>1</v>
      </c>
      <c r="S40" s="79">
        <v>0</v>
      </c>
      <c r="T40" s="80">
        <f>IFERROR(R40/(P40),"-")</f>
        <v>0.16666666666667</v>
      </c>
      <c r="U40" s="336"/>
      <c r="V40" s="82">
        <v>1</v>
      </c>
      <c r="W40" s="80">
        <f>IF(P40=0,"-",V40/P40)</f>
        <v>0.16666666666667</v>
      </c>
      <c r="X40" s="335">
        <v>40000</v>
      </c>
      <c r="Y40" s="336">
        <f>IFERROR(X40/P40,"-")</f>
        <v>6666.6666666667</v>
      </c>
      <c r="Z40" s="336">
        <f>IFERROR(X40/V40,"-")</f>
        <v>40000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>
        <v>1</v>
      </c>
      <c r="AN40" s="99">
        <f>IF(P40=0,"",IF(AM40=0,"",(AM40/P40)))</f>
        <v>0.16666666666667</v>
      </c>
      <c r="AO40" s="98"/>
      <c r="AP40" s="100">
        <f>IFERROR(AO40/AM40,"-")</f>
        <v>0</v>
      </c>
      <c r="AQ40" s="101"/>
      <c r="AR40" s="102">
        <f>IFERROR(AQ40/AM40,"-")</f>
        <v>0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1</v>
      </c>
      <c r="BO40" s="118">
        <f>IF(P40=0,"",IF(BN40=0,"",(BN40/P40)))</f>
        <v>0.16666666666667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3</v>
      </c>
      <c r="BX40" s="125">
        <f>IF(P40=0,"",IF(BW40=0,"",(BW40/P40)))</f>
        <v>0.5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>
        <v>1</v>
      </c>
      <c r="CG40" s="132">
        <f>IF(P40=0,"",IF(CF40=0,"",(CF40/P40)))</f>
        <v>0.16666666666667</v>
      </c>
      <c r="CH40" s="133">
        <v>1</v>
      </c>
      <c r="CI40" s="134">
        <f>IFERROR(CH40/CF40,"-")</f>
        <v>1</v>
      </c>
      <c r="CJ40" s="135">
        <v>40000</v>
      </c>
      <c r="CK40" s="136">
        <f>IFERROR(CJ40/CF40,"-")</f>
        <v>40000</v>
      </c>
      <c r="CL40" s="137"/>
      <c r="CM40" s="137"/>
      <c r="CN40" s="137">
        <v>1</v>
      </c>
      <c r="CO40" s="138">
        <v>1</v>
      </c>
      <c r="CP40" s="139">
        <v>40000</v>
      </c>
      <c r="CQ40" s="139">
        <v>40000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150</v>
      </c>
      <c r="C41" s="347"/>
      <c r="D41" s="347" t="s">
        <v>78</v>
      </c>
      <c r="E41" s="347" t="s">
        <v>78</v>
      </c>
      <c r="F41" s="347" t="s">
        <v>79</v>
      </c>
      <c r="G41" s="88"/>
      <c r="H41" s="88"/>
      <c r="I41" s="88"/>
      <c r="J41" s="330"/>
      <c r="K41" s="79">
        <v>53</v>
      </c>
      <c r="L41" s="79">
        <v>29</v>
      </c>
      <c r="M41" s="79">
        <v>21</v>
      </c>
      <c r="N41" s="89">
        <v>6</v>
      </c>
      <c r="O41" s="90">
        <v>0</v>
      </c>
      <c r="P41" s="91">
        <f>N41+O41</f>
        <v>6</v>
      </c>
      <c r="Q41" s="80">
        <f>IFERROR(P41/M41,"-")</f>
        <v>0.28571428571429</v>
      </c>
      <c r="R41" s="79">
        <v>0</v>
      </c>
      <c r="S41" s="79">
        <v>1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>
        <v>2</v>
      </c>
      <c r="AN41" s="99">
        <f>IF(P41=0,"",IF(AM41=0,"",(AM41/P41)))</f>
        <v>0.33333333333333</v>
      </c>
      <c r="AO41" s="98"/>
      <c r="AP41" s="100">
        <f>IFERROR(AO41/AM41,"-")</f>
        <v>0</v>
      </c>
      <c r="AQ41" s="101"/>
      <c r="AR41" s="102">
        <f>IFERROR(AQ41/AM41,"-")</f>
        <v>0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2</v>
      </c>
      <c r="BO41" s="118">
        <f>IF(P41=0,"",IF(BN41=0,"",(BN41/P41)))</f>
        <v>0.33333333333333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1</v>
      </c>
      <c r="BX41" s="125">
        <f>IF(P41=0,"",IF(BW41=0,"",(BW41/P41)))</f>
        <v>0.16666666666667</v>
      </c>
      <c r="BY41" s="126">
        <v>1</v>
      </c>
      <c r="BZ41" s="127">
        <f>IFERROR(BY41/BW41,"-")</f>
        <v>1</v>
      </c>
      <c r="CA41" s="128">
        <v>8000</v>
      </c>
      <c r="CB41" s="129">
        <f>IFERROR(CA41/BW41,"-")</f>
        <v>8000</v>
      </c>
      <c r="CC41" s="130"/>
      <c r="CD41" s="130">
        <v>1</v>
      </c>
      <c r="CE41" s="130"/>
      <c r="CF41" s="131">
        <v>1</v>
      </c>
      <c r="CG41" s="132">
        <f>IF(P41=0,"",IF(CF41=0,"",(CF41/P41)))</f>
        <v>0.16666666666667</v>
      </c>
      <c r="CH41" s="133"/>
      <c r="CI41" s="134">
        <f>IFERROR(CH41/CF41,"-")</f>
        <v>0</v>
      </c>
      <c r="CJ41" s="135"/>
      <c r="CK41" s="136">
        <f>IFERROR(CJ41/CF41,"-")</f>
        <v>0</v>
      </c>
      <c r="CL41" s="137"/>
      <c r="CM41" s="137"/>
      <c r="CN41" s="137"/>
      <c r="CO41" s="138">
        <v>0</v>
      </c>
      <c r="CP41" s="139">
        <v>0</v>
      </c>
      <c r="CQ41" s="139">
        <v>8000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0.03</v>
      </c>
      <c r="B42" s="347" t="s">
        <v>151</v>
      </c>
      <c r="C42" s="347"/>
      <c r="D42" s="347" t="s">
        <v>152</v>
      </c>
      <c r="E42" s="347" t="s">
        <v>153</v>
      </c>
      <c r="F42" s="347" t="s">
        <v>67</v>
      </c>
      <c r="G42" s="88" t="s">
        <v>154</v>
      </c>
      <c r="H42" s="88" t="s">
        <v>155</v>
      </c>
      <c r="I42" s="349" t="s">
        <v>156</v>
      </c>
      <c r="J42" s="330">
        <v>300000</v>
      </c>
      <c r="K42" s="79">
        <v>0</v>
      </c>
      <c r="L42" s="79">
        <v>0</v>
      </c>
      <c r="M42" s="79">
        <v>0</v>
      </c>
      <c r="N42" s="89">
        <v>5</v>
      </c>
      <c r="O42" s="90">
        <v>0</v>
      </c>
      <c r="P42" s="91">
        <f>N42+O42</f>
        <v>5</v>
      </c>
      <c r="Q42" s="80" t="str">
        <f>IFERROR(P42/M42,"-")</f>
        <v>-</v>
      </c>
      <c r="R42" s="79">
        <v>0</v>
      </c>
      <c r="S42" s="79">
        <v>0</v>
      </c>
      <c r="T42" s="80">
        <f>IFERROR(R42/(P42),"-")</f>
        <v>0</v>
      </c>
      <c r="U42" s="336">
        <f>IFERROR(J42/SUM(N42:O55),"-")</f>
        <v>14285.714285714</v>
      </c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>
        <f>SUM(X42:X55)-SUM(J42:J55)</f>
        <v>-291000</v>
      </c>
      <c r="AB42" s="83">
        <f>SUM(X42:X55)/SUM(J42:J55)</f>
        <v>0.03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>
        <v>1</v>
      </c>
      <c r="AW42" s="105">
        <f>IF(P42=0,"",IF(AV42=0,"",(AV42/P42)))</f>
        <v>0.2</v>
      </c>
      <c r="AX42" s="104"/>
      <c r="AY42" s="106">
        <f>IFERROR(AX42/AV42,"-")</f>
        <v>0</v>
      </c>
      <c r="AZ42" s="107"/>
      <c r="BA42" s="108">
        <f>IFERROR(AZ42/AV42,"-")</f>
        <v>0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1</v>
      </c>
      <c r="BO42" s="118">
        <f>IF(P42=0,"",IF(BN42=0,"",(BN42/P42)))</f>
        <v>0.2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3</v>
      </c>
      <c r="BX42" s="125">
        <f>IF(P42=0,"",IF(BW42=0,"",(BW42/P42)))</f>
        <v>0.6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157</v>
      </c>
      <c r="C43" s="347"/>
      <c r="D43" s="347" t="s">
        <v>158</v>
      </c>
      <c r="E43" s="347" t="s">
        <v>159</v>
      </c>
      <c r="F43" s="347" t="s">
        <v>67</v>
      </c>
      <c r="G43" s="88" t="s">
        <v>160</v>
      </c>
      <c r="H43" s="88" t="s">
        <v>155</v>
      </c>
      <c r="I43" s="88" t="s">
        <v>161</v>
      </c>
      <c r="J43" s="330"/>
      <c r="K43" s="79">
        <v>0</v>
      </c>
      <c r="L43" s="79">
        <v>0</v>
      </c>
      <c r="M43" s="79">
        <v>0</v>
      </c>
      <c r="N43" s="89">
        <v>1</v>
      </c>
      <c r="O43" s="90">
        <v>0</v>
      </c>
      <c r="P43" s="91">
        <f>N43+O43</f>
        <v>1</v>
      </c>
      <c r="Q43" s="80" t="str">
        <f>IFERROR(P43/M43,"-")</f>
        <v>-</v>
      </c>
      <c r="R43" s="79">
        <v>0</v>
      </c>
      <c r="S43" s="79">
        <v>0</v>
      </c>
      <c r="T43" s="80">
        <f>IFERROR(R43/(P43),"-")</f>
        <v>0</v>
      </c>
      <c r="U43" s="336"/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1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162</v>
      </c>
      <c r="C44" s="347"/>
      <c r="D44" s="347" t="s">
        <v>163</v>
      </c>
      <c r="E44" s="347" t="s">
        <v>164</v>
      </c>
      <c r="F44" s="347" t="s">
        <v>67</v>
      </c>
      <c r="G44" s="88" t="s">
        <v>165</v>
      </c>
      <c r="H44" s="88" t="s">
        <v>155</v>
      </c>
      <c r="I44" s="88"/>
      <c r="J44" s="330"/>
      <c r="K44" s="79">
        <v>0</v>
      </c>
      <c r="L44" s="79">
        <v>0</v>
      </c>
      <c r="M44" s="79">
        <v>0</v>
      </c>
      <c r="N44" s="89">
        <v>0</v>
      </c>
      <c r="O44" s="90">
        <v>0</v>
      </c>
      <c r="P44" s="91">
        <f>N44+O44</f>
        <v>0</v>
      </c>
      <c r="Q44" s="80" t="str">
        <f>IFERROR(P44/M44,"-")</f>
        <v>-</v>
      </c>
      <c r="R44" s="79">
        <v>0</v>
      </c>
      <c r="S44" s="79">
        <v>0</v>
      </c>
      <c r="T44" s="80" t="str">
        <f>IFERROR(R44/(P44),"-")</f>
        <v>-</v>
      </c>
      <c r="U44" s="336"/>
      <c r="V44" s="82">
        <v>0</v>
      </c>
      <c r="W44" s="80" t="str">
        <f>IF(P44=0,"-",V44/P44)</f>
        <v>-</v>
      </c>
      <c r="X44" s="335">
        <v>0</v>
      </c>
      <c r="Y44" s="336" t="str">
        <f>IFERROR(X44/P44,"-")</f>
        <v>-</v>
      </c>
      <c r="Z44" s="336" t="str">
        <f>IFERROR(X44/V44,"-")</f>
        <v>-</v>
      </c>
      <c r="AA44" s="330"/>
      <c r="AB44" s="83"/>
      <c r="AC44" s="77"/>
      <c r="AD44" s="92"/>
      <c r="AE44" s="93" t="str">
        <f>IF(P44=0,"",IF(AD44=0,"",(AD44/P44)))</f>
        <v/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 t="str">
        <f>IF(P44=0,"",IF(AM44=0,"",(AM44/P44)))</f>
        <v/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 t="str">
        <f>IF(P44=0,"",IF(AV44=0,"",(AV44/P44)))</f>
        <v/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 t="str">
        <f>IF(P44=0,"",IF(BE44=0,"",(BE44/P44)))</f>
        <v/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 t="str">
        <f>IF(P44=0,"",IF(BN44=0,"",(BN44/P44)))</f>
        <v/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 t="str">
        <f>IF(P44=0,"",IF(BW44=0,"",(BW44/P44)))</f>
        <v/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 t="str">
        <f>IF(P44=0,"",IF(CF44=0,"",(CF44/P44)))</f>
        <v/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166</v>
      </c>
      <c r="C45" s="347"/>
      <c r="D45" s="347" t="s">
        <v>167</v>
      </c>
      <c r="E45" s="347" t="s">
        <v>168</v>
      </c>
      <c r="F45" s="347" t="s">
        <v>67</v>
      </c>
      <c r="G45" s="88" t="s">
        <v>169</v>
      </c>
      <c r="H45" s="88" t="s">
        <v>155</v>
      </c>
      <c r="I45" s="349" t="s">
        <v>170</v>
      </c>
      <c r="J45" s="330"/>
      <c r="K45" s="79">
        <v>0</v>
      </c>
      <c r="L45" s="79">
        <v>0</v>
      </c>
      <c r="M45" s="79">
        <v>0</v>
      </c>
      <c r="N45" s="89">
        <v>2</v>
      </c>
      <c r="O45" s="90">
        <v>0</v>
      </c>
      <c r="P45" s="91">
        <f>N45+O45</f>
        <v>2</v>
      </c>
      <c r="Q45" s="80" t="str">
        <f>IFERROR(P45/M45,"-")</f>
        <v>-</v>
      </c>
      <c r="R45" s="79">
        <v>0</v>
      </c>
      <c r="S45" s="79">
        <v>0</v>
      </c>
      <c r="T45" s="80">
        <f>IFERROR(R45/(P45),"-")</f>
        <v>0</v>
      </c>
      <c r="U45" s="336"/>
      <c r="V45" s="82">
        <v>0</v>
      </c>
      <c r="W45" s="80">
        <f>IF(P45=0,"-",V45/P45)</f>
        <v>0</v>
      </c>
      <c r="X45" s="335">
        <v>0</v>
      </c>
      <c r="Y45" s="336">
        <f>IFERROR(X45/P45,"-")</f>
        <v>0</v>
      </c>
      <c r="Z45" s="336" t="str">
        <f>IFERROR(X45/V45,"-")</f>
        <v>-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2</v>
      </c>
      <c r="BO45" s="118">
        <f>IF(P45=0,"",IF(BN45=0,"",(BN45/P45)))</f>
        <v>1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171</v>
      </c>
      <c r="C46" s="347"/>
      <c r="D46" s="347" t="s">
        <v>152</v>
      </c>
      <c r="E46" s="347" t="s">
        <v>153</v>
      </c>
      <c r="F46" s="347" t="s">
        <v>67</v>
      </c>
      <c r="G46" s="88" t="s">
        <v>172</v>
      </c>
      <c r="H46" s="88" t="s">
        <v>155</v>
      </c>
      <c r="I46" s="88" t="s">
        <v>173</v>
      </c>
      <c r="J46" s="330"/>
      <c r="K46" s="79">
        <v>0</v>
      </c>
      <c r="L46" s="79">
        <v>0</v>
      </c>
      <c r="M46" s="79">
        <v>0</v>
      </c>
      <c r="N46" s="89">
        <v>3</v>
      </c>
      <c r="O46" s="90">
        <v>0</v>
      </c>
      <c r="P46" s="91">
        <f>N46+O46</f>
        <v>3</v>
      </c>
      <c r="Q46" s="80" t="str">
        <f>IFERROR(P46/M46,"-")</f>
        <v>-</v>
      </c>
      <c r="R46" s="79">
        <v>0</v>
      </c>
      <c r="S46" s="79">
        <v>1</v>
      </c>
      <c r="T46" s="80">
        <f>IFERROR(R46/(P46),"-")</f>
        <v>0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0.33333333333333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1</v>
      </c>
      <c r="BO46" s="118">
        <f>IF(P46=0,"",IF(BN46=0,"",(BN46/P46)))</f>
        <v>0.33333333333333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1</v>
      </c>
      <c r="BX46" s="125">
        <f>IF(P46=0,"",IF(BW46=0,"",(BW46/P46)))</f>
        <v>0.33333333333333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174</v>
      </c>
      <c r="C47" s="347"/>
      <c r="D47" s="347" t="s">
        <v>158</v>
      </c>
      <c r="E47" s="347" t="s">
        <v>159</v>
      </c>
      <c r="F47" s="347" t="s">
        <v>67</v>
      </c>
      <c r="G47" s="88" t="s">
        <v>175</v>
      </c>
      <c r="H47" s="88" t="s">
        <v>155</v>
      </c>
      <c r="I47" s="88" t="s">
        <v>176</v>
      </c>
      <c r="J47" s="330"/>
      <c r="K47" s="79">
        <v>0</v>
      </c>
      <c r="L47" s="79">
        <v>0</v>
      </c>
      <c r="M47" s="79">
        <v>0</v>
      </c>
      <c r="N47" s="89">
        <v>1</v>
      </c>
      <c r="O47" s="90">
        <v>0</v>
      </c>
      <c r="P47" s="91">
        <f>N47+O47</f>
        <v>1</v>
      </c>
      <c r="Q47" s="80" t="str">
        <f>IFERROR(P47/M47,"-")</f>
        <v>-</v>
      </c>
      <c r="R47" s="79">
        <v>1</v>
      </c>
      <c r="S47" s="79">
        <v>0</v>
      </c>
      <c r="T47" s="80">
        <f>IFERROR(R47/(P47),"-")</f>
        <v>1</v>
      </c>
      <c r="U47" s="336"/>
      <c r="V47" s="82">
        <v>1</v>
      </c>
      <c r="W47" s="80">
        <f>IF(P47=0,"-",V47/P47)</f>
        <v>1</v>
      </c>
      <c r="X47" s="335">
        <v>9000</v>
      </c>
      <c r="Y47" s="336">
        <f>IFERROR(X47/P47,"-")</f>
        <v>9000</v>
      </c>
      <c r="Z47" s="336">
        <f>IFERROR(X47/V47,"-")</f>
        <v>9000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>
        <v>1</v>
      </c>
      <c r="BX47" s="125">
        <f>IF(P47=0,"",IF(BW47=0,"",(BW47/P47)))</f>
        <v>1</v>
      </c>
      <c r="BY47" s="126">
        <v>1</v>
      </c>
      <c r="BZ47" s="127">
        <f>IFERROR(BY47/BW47,"-")</f>
        <v>1</v>
      </c>
      <c r="CA47" s="128">
        <v>9000</v>
      </c>
      <c r="CB47" s="129">
        <f>IFERROR(CA47/BW47,"-")</f>
        <v>9000</v>
      </c>
      <c r="CC47" s="130"/>
      <c r="CD47" s="130"/>
      <c r="CE47" s="130">
        <v>1</v>
      </c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9000</v>
      </c>
      <c r="CQ47" s="139">
        <v>9000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177</v>
      </c>
      <c r="C48" s="347"/>
      <c r="D48" s="347" t="s">
        <v>163</v>
      </c>
      <c r="E48" s="347" t="s">
        <v>164</v>
      </c>
      <c r="F48" s="347" t="s">
        <v>67</v>
      </c>
      <c r="G48" s="88" t="s">
        <v>178</v>
      </c>
      <c r="H48" s="88" t="s">
        <v>155</v>
      </c>
      <c r="I48" s="88"/>
      <c r="J48" s="330"/>
      <c r="K48" s="79">
        <v>0</v>
      </c>
      <c r="L48" s="79">
        <v>0</v>
      </c>
      <c r="M48" s="79">
        <v>0</v>
      </c>
      <c r="N48" s="89">
        <v>0</v>
      </c>
      <c r="O48" s="90">
        <v>0</v>
      </c>
      <c r="P48" s="91">
        <f>N48+O48</f>
        <v>0</v>
      </c>
      <c r="Q48" s="80" t="str">
        <f>IFERROR(P48/M48,"-")</f>
        <v>-</v>
      </c>
      <c r="R48" s="79">
        <v>0</v>
      </c>
      <c r="S48" s="79">
        <v>0</v>
      </c>
      <c r="T48" s="80" t="str">
        <f>IFERROR(R48/(P48),"-")</f>
        <v>-</v>
      </c>
      <c r="U48" s="336"/>
      <c r="V48" s="82">
        <v>0</v>
      </c>
      <c r="W48" s="80" t="str">
        <f>IF(P48=0,"-",V48/P48)</f>
        <v>-</v>
      </c>
      <c r="X48" s="335">
        <v>0</v>
      </c>
      <c r="Y48" s="336" t="str">
        <f>IFERROR(X48/P48,"-")</f>
        <v>-</v>
      </c>
      <c r="Z48" s="336" t="str">
        <f>IFERROR(X48/V48,"-")</f>
        <v>-</v>
      </c>
      <c r="AA48" s="330"/>
      <c r="AB48" s="83"/>
      <c r="AC48" s="77"/>
      <c r="AD48" s="92"/>
      <c r="AE48" s="93" t="str">
        <f>IF(P48=0,"",IF(AD48=0,"",(AD48/P48)))</f>
        <v/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 t="str">
        <f>IF(P48=0,"",IF(AM48=0,"",(AM48/P48)))</f>
        <v/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 t="str">
        <f>IF(P48=0,"",IF(AV48=0,"",(AV48/P48)))</f>
        <v/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 t="str">
        <f>IF(P48=0,"",IF(BE48=0,"",(BE48/P48)))</f>
        <v/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 t="str">
        <f>IF(P48=0,"",IF(BN48=0,"",(BN48/P48)))</f>
        <v/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 t="str">
        <f>IF(P48=0,"",IF(BW48=0,"",(BW48/P48)))</f>
        <v/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 t="str">
        <f>IF(P48=0,"",IF(CF48=0,"",(CF48/P48)))</f>
        <v/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179</v>
      </c>
      <c r="C49" s="347"/>
      <c r="D49" s="347" t="s">
        <v>167</v>
      </c>
      <c r="E49" s="347" t="s">
        <v>168</v>
      </c>
      <c r="F49" s="347" t="s">
        <v>67</v>
      </c>
      <c r="G49" s="88" t="s">
        <v>180</v>
      </c>
      <c r="H49" s="88" t="s">
        <v>155</v>
      </c>
      <c r="I49" s="88"/>
      <c r="J49" s="330"/>
      <c r="K49" s="79">
        <v>0</v>
      </c>
      <c r="L49" s="79">
        <v>0</v>
      </c>
      <c r="M49" s="79">
        <v>0</v>
      </c>
      <c r="N49" s="89">
        <v>0</v>
      </c>
      <c r="O49" s="90">
        <v>0</v>
      </c>
      <c r="P49" s="91">
        <f>N49+O49</f>
        <v>0</v>
      </c>
      <c r="Q49" s="80" t="str">
        <f>IFERROR(P49/M49,"-")</f>
        <v>-</v>
      </c>
      <c r="R49" s="79">
        <v>0</v>
      </c>
      <c r="S49" s="79">
        <v>0</v>
      </c>
      <c r="T49" s="80" t="str">
        <f>IFERROR(R49/(P49),"-")</f>
        <v>-</v>
      </c>
      <c r="U49" s="336"/>
      <c r="V49" s="82">
        <v>0</v>
      </c>
      <c r="W49" s="80" t="str">
        <f>IF(P49=0,"-",V49/P49)</f>
        <v>-</v>
      </c>
      <c r="X49" s="335">
        <v>0</v>
      </c>
      <c r="Y49" s="336" t="str">
        <f>IFERROR(X49/P49,"-")</f>
        <v>-</v>
      </c>
      <c r="Z49" s="336" t="str">
        <f>IFERROR(X49/V49,"-")</f>
        <v>-</v>
      </c>
      <c r="AA49" s="330"/>
      <c r="AB49" s="83"/>
      <c r="AC49" s="77"/>
      <c r="AD49" s="92"/>
      <c r="AE49" s="93" t="str">
        <f>IF(P49=0,"",IF(AD49=0,"",(AD49/P49)))</f>
        <v/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 t="str">
        <f>IF(P49=0,"",IF(AM49=0,"",(AM49/P49)))</f>
        <v/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 t="str">
        <f>IF(P49=0,"",IF(AV49=0,"",(AV49/P49)))</f>
        <v/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 t="str">
        <f>IF(P49=0,"",IF(BE49=0,"",(BE49/P49)))</f>
        <v/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 t="str">
        <f>IF(P49=0,"",IF(BN49=0,"",(BN49/P49)))</f>
        <v/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 t="str">
        <f>IF(P49=0,"",IF(BW49=0,"",(BW49/P49)))</f>
        <v/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 t="str">
        <f>IF(P49=0,"",IF(CF49=0,"",(CF49/P49)))</f>
        <v/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181</v>
      </c>
      <c r="C50" s="347"/>
      <c r="D50" s="347" t="s">
        <v>152</v>
      </c>
      <c r="E50" s="347" t="s">
        <v>153</v>
      </c>
      <c r="F50" s="347" t="s">
        <v>67</v>
      </c>
      <c r="G50" s="88" t="s">
        <v>182</v>
      </c>
      <c r="H50" s="88" t="s">
        <v>155</v>
      </c>
      <c r="I50" s="349" t="s">
        <v>183</v>
      </c>
      <c r="J50" s="330"/>
      <c r="K50" s="79">
        <v>0</v>
      </c>
      <c r="L50" s="79">
        <v>0</v>
      </c>
      <c r="M50" s="79">
        <v>0</v>
      </c>
      <c r="N50" s="89">
        <v>2</v>
      </c>
      <c r="O50" s="90">
        <v>0</v>
      </c>
      <c r="P50" s="91">
        <f>N50+O50</f>
        <v>2</v>
      </c>
      <c r="Q50" s="80" t="str">
        <f>IFERROR(P50/M50,"-")</f>
        <v>-</v>
      </c>
      <c r="R50" s="79">
        <v>0</v>
      </c>
      <c r="S50" s="79">
        <v>0</v>
      </c>
      <c r="T50" s="80">
        <f>IFERROR(R50/(P50),"-")</f>
        <v>0</v>
      </c>
      <c r="U50" s="336"/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1</v>
      </c>
      <c r="BF50" s="111">
        <f>IF(P50=0,"",IF(BE50=0,"",(BE50/P50)))</f>
        <v>0.5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1</v>
      </c>
      <c r="BO50" s="118">
        <f>IF(P50=0,"",IF(BN50=0,"",(BN50/P50)))</f>
        <v>0.5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184</v>
      </c>
      <c r="C51" s="347"/>
      <c r="D51" s="347" t="s">
        <v>158</v>
      </c>
      <c r="E51" s="347" t="s">
        <v>159</v>
      </c>
      <c r="F51" s="347" t="s">
        <v>67</v>
      </c>
      <c r="G51" s="88" t="s">
        <v>185</v>
      </c>
      <c r="H51" s="88" t="s">
        <v>155</v>
      </c>
      <c r="I51" s="88"/>
      <c r="J51" s="330"/>
      <c r="K51" s="79">
        <v>0</v>
      </c>
      <c r="L51" s="79">
        <v>0</v>
      </c>
      <c r="M51" s="79">
        <v>0</v>
      </c>
      <c r="N51" s="89">
        <v>0</v>
      </c>
      <c r="O51" s="90">
        <v>0</v>
      </c>
      <c r="P51" s="91">
        <f>N51+O51</f>
        <v>0</v>
      </c>
      <c r="Q51" s="80" t="str">
        <f>IFERROR(P51/M51,"-")</f>
        <v>-</v>
      </c>
      <c r="R51" s="79">
        <v>0</v>
      </c>
      <c r="S51" s="79">
        <v>0</v>
      </c>
      <c r="T51" s="80" t="str">
        <f>IFERROR(R51/(P51),"-")</f>
        <v>-</v>
      </c>
      <c r="U51" s="336"/>
      <c r="V51" s="82">
        <v>0</v>
      </c>
      <c r="W51" s="80" t="str">
        <f>IF(P51=0,"-",V51/P51)</f>
        <v>-</v>
      </c>
      <c r="X51" s="335">
        <v>0</v>
      </c>
      <c r="Y51" s="336" t="str">
        <f>IFERROR(X51/P51,"-")</f>
        <v>-</v>
      </c>
      <c r="Z51" s="336" t="str">
        <f>IFERROR(X51/V51,"-")</f>
        <v>-</v>
      </c>
      <c r="AA51" s="330"/>
      <c r="AB51" s="83"/>
      <c r="AC51" s="77"/>
      <c r="AD51" s="92"/>
      <c r="AE51" s="93" t="str">
        <f>IF(P51=0,"",IF(AD51=0,"",(AD51/P51)))</f>
        <v/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 t="str">
        <f>IF(P51=0,"",IF(AM51=0,"",(AM51/P51)))</f>
        <v/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 t="str">
        <f>IF(P51=0,"",IF(AV51=0,"",(AV51/P51)))</f>
        <v/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 t="str">
        <f>IF(P51=0,"",IF(BE51=0,"",(BE51/P51)))</f>
        <v/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 t="str">
        <f>IF(P51=0,"",IF(BN51=0,"",(BN51/P51)))</f>
        <v/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/>
      <c r="BX51" s="125" t="str">
        <f>IF(P51=0,"",IF(BW51=0,"",(BW51/P51)))</f>
        <v/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 t="str">
        <f>IF(P51=0,"",IF(CF51=0,"",(CF51/P51)))</f>
        <v/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186</v>
      </c>
      <c r="C52" s="347"/>
      <c r="D52" s="347" t="s">
        <v>163</v>
      </c>
      <c r="E52" s="347" t="s">
        <v>164</v>
      </c>
      <c r="F52" s="347" t="s">
        <v>67</v>
      </c>
      <c r="G52" s="88" t="s">
        <v>187</v>
      </c>
      <c r="H52" s="88" t="s">
        <v>155</v>
      </c>
      <c r="I52" s="88"/>
      <c r="J52" s="330"/>
      <c r="K52" s="79">
        <v>0</v>
      </c>
      <c r="L52" s="79">
        <v>0</v>
      </c>
      <c r="M52" s="79">
        <v>0</v>
      </c>
      <c r="N52" s="89">
        <v>0</v>
      </c>
      <c r="O52" s="90">
        <v>0</v>
      </c>
      <c r="P52" s="91">
        <f>N52+O52</f>
        <v>0</v>
      </c>
      <c r="Q52" s="80" t="str">
        <f>IFERROR(P52/M52,"-")</f>
        <v>-</v>
      </c>
      <c r="R52" s="79">
        <v>0</v>
      </c>
      <c r="S52" s="79">
        <v>0</v>
      </c>
      <c r="T52" s="80" t="str">
        <f>IFERROR(R52/(P52),"-")</f>
        <v>-</v>
      </c>
      <c r="U52" s="336"/>
      <c r="V52" s="82">
        <v>0</v>
      </c>
      <c r="W52" s="80" t="str">
        <f>IF(P52=0,"-",V52/P52)</f>
        <v>-</v>
      </c>
      <c r="X52" s="335">
        <v>0</v>
      </c>
      <c r="Y52" s="336" t="str">
        <f>IFERROR(X52/P52,"-")</f>
        <v>-</v>
      </c>
      <c r="Z52" s="336" t="str">
        <f>IFERROR(X52/V52,"-")</f>
        <v>-</v>
      </c>
      <c r="AA52" s="330"/>
      <c r="AB52" s="83"/>
      <c r="AC52" s="77"/>
      <c r="AD52" s="92"/>
      <c r="AE52" s="93" t="str">
        <f>IF(P52=0,"",IF(AD52=0,"",(AD52/P52)))</f>
        <v/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 t="str">
        <f>IF(P52=0,"",IF(AM52=0,"",(AM52/P52)))</f>
        <v/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 t="str">
        <f>IF(P52=0,"",IF(AV52=0,"",(AV52/P52)))</f>
        <v/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 t="str">
        <f>IF(P52=0,"",IF(BE52=0,"",(BE52/P52)))</f>
        <v/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 t="str">
        <f>IF(P52=0,"",IF(BN52=0,"",(BN52/P52)))</f>
        <v/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 t="str">
        <f>IF(P52=0,"",IF(BW52=0,"",(BW52/P52)))</f>
        <v/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 t="str">
        <f>IF(P52=0,"",IF(CF52=0,"",(CF52/P52)))</f>
        <v/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188</v>
      </c>
      <c r="C53" s="347"/>
      <c r="D53" s="347" t="s">
        <v>167</v>
      </c>
      <c r="E53" s="347" t="s">
        <v>168</v>
      </c>
      <c r="F53" s="347" t="s">
        <v>67</v>
      </c>
      <c r="G53" s="88" t="s">
        <v>189</v>
      </c>
      <c r="H53" s="88" t="s">
        <v>155</v>
      </c>
      <c r="I53" s="88" t="s">
        <v>190</v>
      </c>
      <c r="J53" s="330"/>
      <c r="K53" s="79">
        <v>0</v>
      </c>
      <c r="L53" s="79">
        <v>0</v>
      </c>
      <c r="M53" s="79">
        <v>0</v>
      </c>
      <c r="N53" s="89">
        <v>1</v>
      </c>
      <c r="O53" s="90">
        <v>0</v>
      </c>
      <c r="P53" s="91">
        <f>N53+O53</f>
        <v>1</v>
      </c>
      <c r="Q53" s="80" t="str">
        <f>IFERROR(P53/M53,"-")</f>
        <v>-</v>
      </c>
      <c r="R53" s="79">
        <v>0</v>
      </c>
      <c r="S53" s="79">
        <v>0</v>
      </c>
      <c r="T53" s="80">
        <f>IFERROR(R53/(P53),"-")</f>
        <v>0</v>
      </c>
      <c r="U53" s="336"/>
      <c r="V53" s="82">
        <v>0</v>
      </c>
      <c r="W53" s="80">
        <f>IF(P53=0,"-",V53/P53)</f>
        <v>0</v>
      </c>
      <c r="X53" s="335">
        <v>0</v>
      </c>
      <c r="Y53" s="336">
        <f>IFERROR(X53/P53,"-")</f>
        <v>0</v>
      </c>
      <c r="Z53" s="336" t="str">
        <f>IFERROR(X53/V53,"-")</f>
        <v>-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1</v>
      </c>
      <c r="BO53" s="118">
        <f>IF(P53=0,"",IF(BN53=0,"",(BN53/P53)))</f>
        <v>1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191</v>
      </c>
      <c r="C54" s="347"/>
      <c r="D54" s="347" t="s">
        <v>152</v>
      </c>
      <c r="E54" s="347" t="s">
        <v>153</v>
      </c>
      <c r="F54" s="347" t="s">
        <v>67</v>
      </c>
      <c r="G54" s="88" t="s">
        <v>192</v>
      </c>
      <c r="H54" s="88" t="s">
        <v>155</v>
      </c>
      <c r="I54" s="349" t="s">
        <v>193</v>
      </c>
      <c r="J54" s="330"/>
      <c r="K54" s="79">
        <v>0</v>
      </c>
      <c r="L54" s="79">
        <v>0</v>
      </c>
      <c r="M54" s="79">
        <v>0</v>
      </c>
      <c r="N54" s="89">
        <v>5</v>
      </c>
      <c r="O54" s="90">
        <v>0</v>
      </c>
      <c r="P54" s="91">
        <f>N54+O54</f>
        <v>5</v>
      </c>
      <c r="Q54" s="80" t="str">
        <f>IFERROR(P54/M54,"-")</f>
        <v>-</v>
      </c>
      <c r="R54" s="79">
        <v>0</v>
      </c>
      <c r="S54" s="79">
        <v>0</v>
      </c>
      <c r="T54" s="80">
        <f>IFERROR(R54/(P54),"-")</f>
        <v>0</v>
      </c>
      <c r="U54" s="336"/>
      <c r="V54" s="82">
        <v>0</v>
      </c>
      <c r="W54" s="80">
        <f>IF(P54=0,"-",V54/P54)</f>
        <v>0</v>
      </c>
      <c r="X54" s="335">
        <v>0</v>
      </c>
      <c r="Y54" s="336">
        <f>IFERROR(X54/P54,"-")</f>
        <v>0</v>
      </c>
      <c r="Z54" s="336" t="str">
        <f>IFERROR(X54/V54,"-")</f>
        <v>-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1</v>
      </c>
      <c r="BF54" s="111">
        <f>IF(P54=0,"",IF(BE54=0,"",(BE54/P54)))</f>
        <v>0.2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>
        <v>2</v>
      </c>
      <c r="BO54" s="118">
        <f>IF(P54=0,"",IF(BN54=0,"",(BN54/P54)))</f>
        <v>0.4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1</v>
      </c>
      <c r="BX54" s="125">
        <f>IF(P54=0,"",IF(BW54=0,"",(BW54/P54)))</f>
        <v>0.2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>
        <v>1</v>
      </c>
      <c r="CG54" s="132">
        <f>IF(P54=0,"",IF(CF54=0,"",(CF54/P54)))</f>
        <v>0.2</v>
      </c>
      <c r="CH54" s="133"/>
      <c r="CI54" s="134">
        <f>IFERROR(CH54/CF54,"-")</f>
        <v>0</v>
      </c>
      <c r="CJ54" s="135"/>
      <c r="CK54" s="136">
        <f>IFERROR(CJ54/CF54,"-")</f>
        <v>0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194</v>
      </c>
      <c r="C55" s="347"/>
      <c r="D55" s="347" t="s">
        <v>78</v>
      </c>
      <c r="E55" s="347" t="s">
        <v>78</v>
      </c>
      <c r="F55" s="347" t="s">
        <v>79</v>
      </c>
      <c r="G55" s="88" t="s">
        <v>195</v>
      </c>
      <c r="H55" s="88"/>
      <c r="I55" s="88"/>
      <c r="J55" s="330"/>
      <c r="K55" s="79">
        <v>30</v>
      </c>
      <c r="L55" s="79">
        <v>20</v>
      </c>
      <c r="M55" s="79">
        <v>0</v>
      </c>
      <c r="N55" s="89">
        <v>1</v>
      </c>
      <c r="O55" s="90">
        <v>0</v>
      </c>
      <c r="P55" s="91">
        <f>N55+O55</f>
        <v>1</v>
      </c>
      <c r="Q55" s="80" t="str">
        <f>IFERROR(P55/M55,"-")</f>
        <v>-</v>
      </c>
      <c r="R55" s="79">
        <v>0</v>
      </c>
      <c r="S55" s="79">
        <v>0</v>
      </c>
      <c r="T55" s="80">
        <f>IFERROR(R55/(P55),"-")</f>
        <v>0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>
        <v>1</v>
      </c>
      <c r="CG55" s="132">
        <f>IF(P55=0,"",IF(CF55=0,"",(CF55/P55)))</f>
        <v>1</v>
      </c>
      <c r="CH55" s="133"/>
      <c r="CI55" s="134">
        <f>IFERROR(CH55/CF55,"-")</f>
        <v>0</v>
      </c>
      <c r="CJ55" s="135"/>
      <c r="CK55" s="136">
        <f>IFERROR(CJ55/CF55,"-")</f>
        <v>0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0.48333333333333</v>
      </c>
      <c r="B56" s="347" t="s">
        <v>196</v>
      </c>
      <c r="C56" s="347"/>
      <c r="D56" s="347" t="s">
        <v>65</v>
      </c>
      <c r="E56" s="347" t="s">
        <v>66</v>
      </c>
      <c r="F56" s="347" t="s">
        <v>67</v>
      </c>
      <c r="G56" s="88" t="s">
        <v>68</v>
      </c>
      <c r="H56" s="88" t="s">
        <v>197</v>
      </c>
      <c r="I56" s="349" t="s">
        <v>156</v>
      </c>
      <c r="J56" s="330">
        <v>120000</v>
      </c>
      <c r="K56" s="79">
        <v>0</v>
      </c>
      <c r="L56" s="79">
        <v>0</v>
      </c>
      <c r="M56" s="79">
        <v>0</v>
      </c>
      <c r="N56" s="89">
        <v>21</v>
      </c>
      <c r="O56" s="90">
        <v>0</v>
      </c>
      <c r="P56" s="91">
        <f>N56+O56</f>
        <v>21</v>
      </c>
      <c r="Q56" s="80" t="str">
        <f>IFERROR(P56/M56,"-")</f>
        <v>-</v>
      </c>
      <c r="R56" s="79">
        <v>1</v>
      </c>
      <c r="S56" s="79">
        <v>2</v>
      </c>
      <c r="T56" s="80">
        <f>IFERROR(R56/(P56),"-")</f>
        <v>0.047619047619048</v>
      </c>
      <c r="U56" s="336">
        <f>IFERROR(J56/SUM(N56:O57),"-")</f>
        <v>4800</v>
      </c>
      <c r="V56" s="82">
        <v>5</v>
      </c>
      <c r="W56" s="80">
        <f>IF(P56=0,"-",V56/P56)</f>
        <v>0.23809523809524</v>
      </c>
      <c r="X56" s="335">
        <v>58000</v>
      </c>
      <c r="Y56" s="336">
        <f>IFERROR(X56/P56,"-")</f>
        <v>2761.9047619048</v>
      </c>
      <c r="Z56" s="336">
        <f>IFERROR(X56/V56,"-")</f>
        <v>11600</v>
      </c>
      <c r="AA56" s="330">
        <f>SUM(X56:X57)-SUM(J56:J57)</f>
        <v>-62000</v>
      </c>
      <c r="AB56" s="83">
        <f>SUM(X56:X57)/SUM(J56:J57)</f>
        <v>0.48333333333333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>
        <v>1</v>
      </c>
      <c r="AN56" s="99">
        <f>IF(P56=0,"",IF(AM56=0,"",(AM56/P56)))</f>
        <v>0.047619047619048</v>
      </c>
      <c r="AO56" s="98"/>
      <c r="AP56" s="100">
        <f>IFERROR(AO56/AM56,"-")</f>
        <v>0</v>
      </c>
      <c r="AQ56" s="101"/>
      <c r="AR56" s="102">
        <f>IFERROR(AQ56/AM56,"-")</f>
        <v>0</v>
      </c>
      <c r="AS56" s="103"/>
      <c r="AT56" s="103"/>
      <c r="AU56" s="103"/>
      <c r="AV56" s="104">
        <v>1</v>
      </c>
      <c r="AW56" s="105">
        <f>IF(P56=0,"",IF(AV56=0,"",(AV56/P56)))</f>
        <v>0.047619047619048</v>
      </c>
      <c r="AX56" s="104"/>
      <c r="AY56" s="106">
        <f>IFERROR(AX56/AV56,"-")</f>
        <v>0</v>
      </c>
      <c r="AZ56" s="107"/>
      <c r="BA56" s="108">
        <f>IFERROR(AZ56/AV56,"-")</f>
        <v>0</v>
      </c>
      <c r="BB56" s="109"/>
      <c r="BC56" s="109"/>
      <c r="BD56" s="109"/>
      <c r="BE56" s="110">
        <v>2</v>
      </c>
      <c r="BF56" s="111">
        <f>IF(P56=0,"",IF(BE56=0,"",(BE56/P56)))</f>
        <v>0.095238095238095</v>
      </c>
      <c r="BG56" s="110">
        <v>1</v>
      </c>
      <c r="BH56" s="112">
        <f>IFERROR(BG56/BE56,"-")</f>
        <v>0.5</v>
      </c>
      <c r="BI56" s="113">
        <v>13000</v>
      </c>
      <c r="BJ56" s="114">
        <f>IFERROR(BI56/BE56,"-")</f>
        <v>6500</v>
      </c>
      <c r="BK56" s="115"/>
      <c r="BL56" s="115"/>
      <c r="BM56" s="115">
        <v>1</v>
      </c>
      <c r="BN56" s="117">
        <v>9</v>
      </c>
      <c r="BO56" s="118">
        <f>IF(P56=0,"",IF(BN56=0,"",(BN56/P56)))</f>
        <v>0.42857142857143</v>
      </c>
      <c r="BP56" s="119">
        <v>2</v>
      </c>
      <c r="BQ56" s="120">
        <f>IFERROR(BP56/BN56,"-")</f>
        <v>0.22222222222222</v>
      </c>
      <c r="BR56" s="121">
        <v>10000</v>
      </c>
      <c r="BS56" s="122">
        <f>IFERROR(BR56/BN56,"-")</f>
        <v>1111.1111111111</v>
      </c>
      <c r="BT56" s="123">
        <v>2</v>
      </c>
      <c r="BU56" s="123"/>
      <c r="BV56" s="123"/>
      <c r="BW56" s="124">
        <v>5</v>
      </c>
      <c r="BX56" s="125">
        <f>IF(P56=0,"",IF(BW56=0,"",(BW56/P56)))</f>
        <v>0.23809523809524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>
        <v>3</v>
      </c>
      <c r="CG56" s="132">
        <f>IF(P56=0,"",IF(CF56=0,"",(CF56/P56)))</f>
        <v>0.14285714285714</v>
      </c>
      <c r="CH56" s="133">
        <v>2</v>
      </c>
      <c r="CI56" s="134">
        <f>IFERROR(CH56/CF56,"-")</f>
        <v>0.66666666666667</v>
      </c>
      <c r="CJ56" s="135">
        <v>35000</v>
      </c>
      <c r="CK56" s="136">
        <f>IFERROR(CJ56/CF56,"-")</f>
        <v>11666.666666667</v>
      </c>
      <c r="CL56" s="137">
        <v>1</v>
      </c>
      <c r="CM56" s="137"/>
      <c r="CN56" s="137">
        <v>1</v>
      </c>
      <c r="CO56" s="138">
        <v>5</v>
      </c>
      <c r="CP56" s="139">
        <v>58000</v>
      </c>
      <c r="CQ56" s="139">
        <v>30000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198</v>
      </c>
      <c r="C57" s="347"/>
      <c r="D57" s="347" t="s">
        <v>65</v>
      </c>
      <c r="E57" s="347" t="s">
        <v>66</v>
      </c>
      <c r="F57" s="347" t="s">
        <v>79</v>
      </c>
      <c r="G57" s="88"/>
      <c r="H57" s="88"/>
      <c r="I57" s="88"/>
      <c r="J57" s="330"/>
      <c r="K57" s="79">
        <v>38</v>
      </c>
      <c r="L57" s="79">
        <v>19</v>
      </c>
      <c r="M57" s="79">
        <v>7</v>
      </c>
      <c r="N57" s="89">
        <v>4</v>
      </c>
      <c r="O57" s="90">
        <v>0</v>
      </c>
      <c r="P57" s="91">
        <f>N57+O57</f>
        <v>4</v>
      </c>
      <c r="Q57" s="80">
        <f>IFERROR(P57/M57,"-")</f>
        <v>0.57142857142857</v>
      </c>
      <c r="R57" s="79">
        <v>0</v>
      </c>
      <c r="S57" s="79">
        <v>1</v>
      </c>
      <c r="T57" s="80">
        <f>IFERROR(R57/(P57),"-")</f>
        <v>0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>
        <v>2</v>
      </c>
      <c r="BX57" s="125">
        <f>IF(P57=0,"",IF(BW57=0,"",(BW57/P57)))</f>
        <v>0.5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>
        <v>2</v>
      </c>
      <c r="CG57" s="132">
        <f>IF(P57=0,"",IF(CF57=0,"",(CF57/P57)))</f>
        <v>0.5</v>
      </c>
      <c r="CH57" s="133"/>
      <c r="CI57" s="134">
        <f>IFERROR(CH57/CF57,"-")</f>
        <v>0</v>
      </c>
      <c r="CJ57" s="135"/>
      <c r="CK57" s="136">
        <f>IFERROR(CJ57/CF57,"-")</f>
        <v>0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1.525</v>
      </c>
      <c r="B58" s="347" t="s">
        <v>199</v>
      </c>
      <c r="C58" s="347"/>
      <c r="D58" s="347" t="s">
        <v>113</v>
      </c>
      <c r="E58" s="347" t="s">
        <v>114</v>
      </c>
      <c r="F58" s="347" t="s">
        <v>67</v>
      </c>
      <c r="G58" s="88" t="s">
        <v>68</v>
      </c>
      <c r="H58" s="88" t="s">
        <v>197</v>
      </c>
      <c r="I58" s="349" t="s">
        <v>183</v>
      </c>
      <c r="J58" s="330">
        <v>120000</v>
      </c>
      <c r="K58" s="79">
        <v>0</v>
      </c>
      <c r="L58" s="79">
        <v>0</v>
      </c>
      <c r="M58" s="79">
        <v>0</v>
      </c>
      <c r="N58" s="89">
        <v>16</v>
      </c>
      <c r="O58" s="90">
        <v>0</v>
      </c>
      <c r="P58" s="91">
        <f>N58+O58</f>
        <v>16</v>
      </c>
      <c r="Q58" s="80" t="str">
        <f>IFERROR(P58/M58,"-")</f>
        <v>-</v>
      </c>
      <c r="R58" s="79">
        <v>3</v>
      </c>
      <c r="S58" s="79">
        <v>4</v>
      </c>
      <c r="T58" s="80">
        <f>IFERROR(R58/(P58),"-")</f>
        <v>0.1875</v>
      </c>
      <c r="U58" s="336">
        <f>IFERROR(J58/SUM(N58:O59),"-")</f>
        <v>6666.6666666667</v>
      </c>
      <c r="V58" s="82">
        <v>4</v>
      </c>
      <c r="W58" s="80">
        <f>IF(P58=0,"-",V58/P58)</f>
        <v>0.25</v>
      </c>
      <c r="X58" s="335">
        <v>160000</v>
      </c>
      <c r="Y58" s="336">
        <f>IFERROR(X58/P58,"-")</f>
        <v>10000</v>
      </c>
      <c r="Z58" s="336">
        <f>IFERROR(X58/V58,"-")</f>
        <v>40000</v>
      </c>
      <c r="AA58" s="330">
        <f>SUM(X58:X59)-SUM(J58:J59)</f>
        <v>63000</v>
      </c>
      <c r="AB58" s="83">
        <f>SUM(X58:X59)/SUM(J58:J59)</f>
        <v>1.525</v>
      </c>
      <c r="AC58" s="77"/>
      <c r="AD58" s="92">
        <v>1</v>
      </c>
      <c r="AE58" s="93">
        <f>IF(P58=0,"",IF(AD58=0,"",(AD58/P58)))</f>
        <v>0.0625</v>
      </c>
      <c r="AF58" s="92"/>
      <c r="AG58" s="94">
        <f>IFERROR(AF58/AD58,"-")</f>
        <v>0</v>
      </c>
      <c r="AH58" s="95"/>
      <c r="AI58" s="96">
        <f>IFERROR(AH58/AD58,"-")</f>
        <v>0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4</v>
      </c>
      <c r="BF58" s="111">
        <f>IF(P58=0,"",IF(BE58=0,"",(BE58/P58)))</f>
        <v>0.25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>
        <v>4</v>
      </c>
      <c r="BO58" s="118">
        <f>IF(P58=0,"",IF(BN58=0,"",(BN58/P58)))</f>
        <v>0.25</v>
      </c>
      <c r="BP58" s="119">
        <v>2</v>
      </c>
      <c r="BQ58" s="120">
        <f>IFERROR(BP58/BN58,"-")</f>
        <v>0.5</v>
      </c>
      <c r="BR58" s="121">
        <v>18000</v>
      </c>
      <c r="BS58" s="122">
        <f>IFERROR(BR58/BN58,"-")</f>
        <v>4500</v>
      </c>
      <c r="BT58" s="123">
        <v>1</v>
      </c>
      <c r="BU58" s="123">
        <v>1</v>
      </c>
      <c r="BV58" s="123"/>
      <c r="BW58" s="124">
        <v>7</v>
      </c>
      <c r="BX58" s="125">
        <f>IF(P58=0,"",IF(BW58=0,"",(BW58/P58)))</f>
        <v>0.4375</v>
      </c>
      <c r="BY58" s="126">
        <v>2</v>
      </c>
      <c r="BZ58" s="127">
        <f>IFERROR(BY58/BW58,"-")</f>
        <v>0.28571428571429</v>
      </c>
      <c r="CA58" s="128">
        <v>142000</v>
      </c>
      <c r="CB58" s="129">
        <f>IFERROR(CA58/BW58,"-")</f>
        <v>20285.714285714</v>
      </c>
      <c r="CC58" s="130"/>
      <c r="CD58" s="130"/>
      <c r="CE58" s="130">
        <v>2</v>
      </c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4</v>
      </c>
      <c r="CP58" s="139">
        <v>160000</v>
      </c>
      <c r="CQ58" s="139">
        <v>130000</v>
      </c>
      <c r="CR58" s="139"/>
      <c r="CS58" s="140" t="str">
        <f>IF(AND(CQ58=0,CR58=0),"",IF(AND(CQ58&lt;=100000,CR58&lt;=100000),"",IF(CQ58/CP58&gt;0.7,"男高",IF(CR58/CP58&gt;0.7,"女高",""))))</f>
        <v>男高</v>
      </c>
    </row>
    <row r="59" spans="1:98">
      <c r="A59" s="78"/>
      <c r="B59" s="347" t="s">
        <v>200</v>
      </c>
      <c r="C59" s="347"/>
      <c r="D59" s="347" t="s">
        <v>113</v>
      </c>
      <c r="E59" s="347" t="s">
        <v>114</v>
      </c>
      <c r="F59" s="347" t="s">
        <v>79</v>
      </c>
      <c r="G59" s="88"/>
      <c r="H59" s="88"/>
      <c r="I59" s="88"/>
      <c r="J59" s="330"/>
      <c r="K59" s="79">
        <v>18</v>
      </c>
      <c r="L59" s="79">
        <v>13</v>
      </c>
      <c r="M59" s="79">
        <v>2</v>
      </c>
      <c r="N59" s="89">
        <v>2</v>
      </c>
      <c r="O59" s="90">
        <v>0</v>
      </c>
      <c r="P59" s="91">
        <f>N59+O59</f>
        <v>2</v>
      </c>
      <c r="Q59" s="80">
        <f>IFERROR(P59/M59,"-")</f>
        <v>1</v>
      </c>
      <c r="R59" s="79">
        <v>0</v>
      </c>
      <c r="S59" s="79">
        <v>0</v>
      </c>
      <c r="T59" s="80">
        <f>IFERROR(R59/(P59),"-")</f>
        <v>0</v>
      </c>
      <c r="U59" s="336"/>
      <c r="V59" s="82">
        <v>1</v>
      </c>
      <c r="W59" s="80">
        <f>IF(P59=0,"-",V59/P59)</f>
        <v>0.5</v>
      </c>
      <c r="X59" s="335">
        <v>23000</v>
      </c>
      <c r="Y59" s="336">
        <f>IFERROR(X59/P59,"-")</f>
        <v>11500</v>
      </c>
      <c r="Z59" s="336">
        <f>IFERROR(X59/V59,"-")</f>
        <v>23000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0.5</v>
      </c>
      <c r="BP59" s="119">
        <v>1</v>
      </c>
      <c r="BQ59" s="120">
        <f>IFERROR(BP59/BN59,"-")</f>
        <v>1</v>
      </c>
      <c r="BR59" s="121">
        <v>18000</v>
      </c>
      <c r="BS59" s="122">
        <f>IFERROR(BR59/BN59,"-")</f>
        <v>18000</v>
      </c>
      <c r="BT59" s="123"/>
      <c r="BU59" s="123"/>
      <c r="BV59" s="123">
        <v>1</v>
      </c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>
        <v>1</v>
      </c>
      <c r="CG59" s="132">
        <f>IF(P59=0,"",IF(CF59=0,"",(CF59/P59)))</f>
        <v>0.5</v>
      </c>
      <c r="CH59" s="133">
        <v>1</v>
      </c>
      <c r="CI59" s="134">
        <f>IFERROR(CH59/CF59,"-")</f>
        <v>1</v>
      </c>
      <c r="CJ59" s="135">
        <v>23000</v>
      </c>
      <c r="CK59" s="136">
        <f>IFERROR(CJ59/CF59,"-")</f>
        <v>23000</v>
      </c>
      <c r="CL59" s="137"/>
      <c r="CM59" s="137"/>
      <c r="CN59" s="137">
        <v>1</v>
      </c>
      <c r="CO59" s="138">
        <v>1</v>
      </c>
      <c r="CP59" s="139">
        <v>23000</v>
      </c>
      <c r="CQ59" s="139">
        <v>23000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0.025</v>
      </c>
      <c r="B60" s="347" t="s">
        <v>201</v>
      </c>
      <c r="C60" s="347"/>
      <c r="D60" s="347" t="s">
        <v>116</v>
      </c>
      <c r="E60" s="347" t="s">
        <v>117</v>
      </c>
      <c r="F60" s="347" t="s">
        <v>67</v>
      </c>
      <c r="G60" s="88" t="s">
        <v>68</v>
      </c>
      <c r="H60" s="88" t="s">
        <v>197</v>
      </c>
      <c r="I60" s="349" t="s">
        <v>202</v>
      </c>
      <c r="J60" s="330">
        <v>120000</v>
      </c>
      <c r="K60" s="79">
        <v>0</v>
      </c>
      <c r="L60" s="79">
        <v>0</v>
      </c>
      <c r="M60" s="79">
        <v>0</v>
      </c>
      <c r="N60" s="89">
        <v>5</v>
      </c>
      <c r="O60" s="90">
        <v>0</v>
      </c>
      <c r="P60" s="91">
        <f>N60+O60</f>
        <v>5</v>
      </c>
      <c r="Q60" s="80" t="str">
        <f>IFERROR(P60/M60,"-")</f>
        <v>-</v>
      </c>
      <c r="R60" s="79">
        <v>0</v>
      </c>
      <c r="S60" s="79">
        <v>0</v>
      </c>
      <c r="T60" s="80">
        <f>IFERROR(R60/(P60),"-")</f>
        <v>0</v>
      </c>
      <c r="U60" s="336">
        <f>IFERROR(J60/SUM(N60:O61),"-")</f>
        <v>24000</v>
      </c>
      <c r="V60" s="82">
        <v>1</v>
      </c>
      <c r="W60" s="80">
        <f>IF(P60=0,"-",V60/P60)</f>
        <v>0.2</v>
      </c>
      <c r="X60" s="335">
        <v>3000</v>
      </c>
      <c r="Y60" s="336">
        <f>IFERROR(X60/P60,"-")</f>
        <v>600</v>
      </c>
      <c r="Z60" s="336">
        <f>IFERROR(X60/V60,"-")</f>
        <v>3000</v>
      </c>
      <c r="AA60" s="330">
        <f>SUM(X60:X61)-SUM(J60:J61)</f>
        <v>-117000</v>
      </c>
      <c r="AB60" s="83">
        <f>SUM(X60:X61)/SUM(J60:J61)</f>
        <v>0.025</v>
      </c>
      <c r="AC60" s="77"/>
      <c r="AD60" s="92">
        <v>1</v>
      </c>
      <c r="AE60" s="93">
        <f>IF(P60=0,"",IF(AD60=0,"",(AD60/P60)))</f>
        <v>0.2</v>
      </c>
      <c r="AF60" s="92"/>
      <c r="AG60" s="94">
        <f>IFERROR(AF60/AD60,"-")</f>
        <v>0</v>
      </c>
      <c r="AH60" s="95"/>
      <c r="AI60" s="96">
        <f>IFERROR(AH60/AD60,"-")</f>
        <v>0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3</v>
      </c>
      <c r="BO60" s="118">
        <f>IF(P60=0,"",IF(BN60=0,"",(BN60/P60)))</f>
        <v>0.6</v>
      </c>
      <c r="BP60" s="119">
        <v>1</v>
      </c>
      <c r="BQ60" s="120">
        <f>IFERROR(BP60/BN60,"-")</f>
        <v>0.33333333333333</v>
      </c>
      <c r="BR60" s="121">
        <v>3000</v>
      </c>
      <c r="BS60" s="122">
        <f>IFERROR(BR60/BN60,"-")</f>
        <v>1000</v>
      </c>
      <c r="BT60" s="123">
        <v>1</v>
      </c>
      <c r="BU60" s="123"/>
      <c r="BV60" s="123"/>
      <c r="BW60" s="124">
        <v>1</v>
      </c>
      <c r="BX60" s="125">
        <f>IF(P60=0,"",IF(BW60=0,"",(BW60/P60)))</f>
        <v>0.2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1</v>
      </c>
      <c r="CP60" s="139">
        <v>3000</v>
      </c>
      <c r="CQ60" s="139">
        <v>3000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203</v>
      </c>
      <c r="C61" s="347"/>
      <c r="D61" s="347" t="s">
        <v>116</v>
      </c>
      <c r="E61" s="347" t="s">
        <v>117</v>
      </c>
      <c r="F61" s="347" t="s">
        <v>79</v>
      </c>
      <c r="G61" s="88"/>
      <c r="H61" s="88"/>
      <c r="I61" s="88"/>
      <c r="J61" s="330"/>
      <c r="K61" s="79">
        <v>13</v>
      </c>
      <c r="L61" s="79">
        <v>10</v>
      </c>
      <c r="M61" s="79">
        <v>1</v>
      </c>
      <c r="N61" s="89">
        <v>0</v>
      </c>
      <c r="O61" s="90">
        <v>0</v>
      </c>
      <c r="P61" s="91">
        <f>N61+O61</f>
        <v>0</v>
      </c>
      <c r="Q61" s="80">
        <f>IFERROR(P61/M61,"-")</f>
        <v>0</v>
      </c>
      <c r="R61" s="79">
        <v>0</v>
      </c>
      <c r="S61" s="79">
        <v>0</v>
      </c>
      <c r="T61" s="80" t="str">
        <f>IFERROR(R61/(P61),"-")</f>
        <v>-</v>
      </c>
      <c r="U61" s="336"/>
      <c r="V61" s="82">
        <v>0</v>
      </c>
      <c r="W61" s="80" t="str">
        <f>IF(P61=0,"-",V61/P61)</f>
        <v>-</v>
      </c>
      <c r="X61" s="335">
        <v>0</v>
      </c>
      <c r="Y61" s="336" t="str">
        <f>IFERROR(X61/P61,"-")</f>
        <v>-</v>
      </c>
      <c r="Z61" s="336" t="str">
        <f>IFERROR(X61/V61,"-")</f>
        <v>-</v>
      </c>
      <c r="AA61" s="330"/>
      <c r="AB61" s="83"/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1.4533333333333</v>
      </c>
      <c r="B62" s="347" t="s">
        <v>204</v>
      </c>
      <c r="C62" s="347"/>
      <c r="D62" s="347" t="s">
        <v>65</v>
      </c>
      <c r="E62" s="347" t="s">
        <v>66</v>
      </c>
      <c r="F62" s="347" t="s">
        <v>67</v>
      </c>
      <c r="G62" s="88" t="s">
        <v>84</v>
      </c>
      <c r="H62" s="88" t="s">
        <v>205</v>
      </c>
      <c r="I62" s="348" t="s">
        <v>70</v>
      </c>
      <c r="J62" s="330">
        <v>150000</v>
      </c>
      <c r="K62" s="79">
        <v>0</v>
      </c>
      <c r="L62" s="79">
        <v>0</v>
      </c>
      <c r="M62" s="79">
        <v>0</v>
      </c>
      <c r="N62" s="89">
        <v>24</v>
      </c>
      <c r="O62" s="90">
        <v>0</v>
      </c>
      <c r="P62" s="91">
        <f>N62+O62</f>
        <v>24</v>
      </c>
      <c r="Q62" s="80" t="str">
        <f>IFERROR(P62/M62,"-")</f>
        <v>-</v>
      </c>
      <c r="R62" s="79">
        <v>2</v>
      </c>
      <c r="S62" s="79">
        <v>6</v>
      </c>
      <c r="T62" s="80">
        <f>IFERROR(R62/(P62),"-")</f>
        <v>0.083333333333333</v>
      </c>
      <c r="U62" s="336">
        <f>IFERROR(J62/SUM(N62:O63),"-")</f>
        <v>5555.5555555556</v>
      </c>
      <c r="V62" s="82">
        <v>3</v>
      </c>
      <c r="W62" s="80">
        <f>IF(P62=0,"-",V62/P62)</f>
        <v>0.125</v>
      </c>
      <c r="X62" s="335">
        <v>218000</v>
      </c>
      <c r="Y62" s="336">
        <f>IFERROR(X62/P62,"-")</f>
        <v>9083.3333333333</v>
      </c>
      <c r="Z62" s="336">
        <f>IFERROR(X62/V62,"-")</f>
        <v>72666.666666667</v>
      </c>
      <c r="AA62" s="330">
        <f>SUM(X62:X63)-SUM(J62:J63)</f>
        <v>68000</v>
      </c>
      <c r="AB62" s="83">
        <f>SUM(X62:X63)/SUM(J62:J63)</f>
        <v>1.4533333333333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>
        <v>1</v>
      </c>
      <c r="AN62" s="99">
        <f>IF(P62=0,"",IF(AM62=0,"",(AM62/P62)))</f>
        <v>0.041666666666667</v>
      </c>
      <c r="AO62" s="98"/>
      <c r="AP62" s="100">
        <f>IFERROR(AO62/AM62,"-")</f>
        <v>0</v>
      </c>
      <c r="AQ62" s="101"/>
      <c r="AR62" s="102">
        <f>IFERROR(AQ62/AM62,"-")</f>
        <v>0</v>
      </c>
      <c r="AS62" s="103"/>
      <c r="AT62" s="103"/>
      <c r="AU62" s="103"/>
      <c r="AV62" s="104">
        <v>1</v>
      </c>
      <c r="AW62" s="105">
        <f>IF(P62=0,"",IF(AV62=0,"",(AV62/P62)))</f>
        <v>0.041666666666667</v>
      </c>
      <c r="AX62" s="104"/>
      <c r="AY62" s="106">
        <f>IFERROR(AX62/AV62,"-")</f>
        <v>0</v>
      </c>
      <c r="AZ62" s="107"/>
      <c r="BA62" s="108">
        <f>IFERROR(AZ62/AV62,"-")</f>
        <v>0</v>
      </c>
      <c r="BB62" s="109"/>
      <c r="BC62" s="109"/>
      <c r="BD62" s="109"/>
      <c r="BE62" s="110">
        <v>2</v>
      </c>
      <c r="BF62" s="111">
        <f>IF(P62=0,"",IF(BE62=0,"",(BE62/P62)))</f>
        <v>0.083333333333333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7</v>
      </c>
      <c r="BO62" s="118">
        <f>IF(P62=0,"",IF(BN62=0,"",(BN62/P62)))</f>
        <v>0.29166666666667</v>
      </c>
      <c r="BP62" s="119">
        <v>1</v>
      </c>
      <c r="BQ62" s="120">
        <f>IFERROR(BP62/BN62,"-")</f>
        <v>0.14285714285714</v>
      </c>
      <c r="BR62" s="121">
        <v>24000</v>
      </c>
      <c r="BS62" s="122">
        <f>IFERROR(BR62/BN62,"-")</f>
        <v>3428.5714285714</v>
      </c>
      <c r="BT62" s="123"/>
      <c r="BU62" s="123"/>
      <c r="BV62" s="123">
        <v>1</v>
      </c>
      <c r="BW62" s="124">
        <v>10</v>
      </c>
      <c r="BX62" s="125">
        <f>IF(P62=0,"",IF(BW62=0,"",(BW62/P62)))</f>
        <v>0.41666666666667</v>
      </c>
      <c r="BY62" s="126">
        <v>1</v>
      </c>
      <c r="BZ62" s="127">
        <f>IFERROR(BY62/BW62,"-")</f>
        <v>0.1</v>
      </c>
      <c r="CA62" s="128">
        <v>13000</v>
      </c>
      <c r="CB62" s="129">
        <f>IFERROR(CA62/BW62,"-")</f>
        <v>1300</v>
      </c>
      <c r="CC62" s="130"/>
      <c r="CD62" s="130">
        <v>1</v>
      </c>
      <c r="CE62" s="130"/>
      <c r="CF62" s="131">
        <v>3</v>
      </c>
      <c r="CG62" s="132">
        <f>IF(P62=0,"",IF(CF62=0,"",(CF62/P62)))</f>
        <v>0.125</v>
      </c>
      <c r="CH62" s="133">
        <v>1</v>
      </c>
      <c r="CI62" s="134">
        <f>IFERROR(CH62/CF62,"-")</f>
        <v>0.33333333333333</v>
      </c>
      <c r="CJ62" s="135">
        <v>181000</v>
      </c>
      <c r="CK62" s="136">
        <f>IFERROR(CJ62/CF62,"-")</f>
        <v>60333.333333333</v>
      </c>
      <c r="CL62" s="137"/>
      <c r="CM62" s="137"/>
      <c r="CN62" s="137">
        <v>1</v>
      </c>
      <c r="CO62" s="138">
        <v>3</v>
      </c>
      <c r="CP62" s="139">
        <v>218000</v>
      </c>
      <c r="CQ62" s="139">
        <v>181000</v>
      </c>
      <c r="CR62" s="139"/>
      <c r="CS62" s="140" t="str">
        <f>IF(AND(CQ62=0,CR62=0),"",IF(AND(CQ62&lt;=100000,CR62&lt;=100000),"",IF(CQ62/CP62&gt;0.7,"男高",IF(CR62/CP62&gt;0.7,"女高",""))))</f>
        <v>男高</v>
      </c>
    </row>
    <row r="63" spans="1:98">
      <c r="A63" s="78"/>
      <c r="B63" s="347" t="s">
        <v>206</v>
      </c>
      <c r="C63" s="347"/>
      <c r="D63" s="347" t="s">
        <v>65</v>
      </c>
      <c r="E63" s="347" t="s">
        <v>66</v>
      </c>
      <c r="F63" s="347" t="s">
        <v>79</v>
      </c>
      <c r="G63" s="88"/>
      <c r="H63" s="88"/>
      <c r="I63" s="88"/>
      <c r="J63" s="330"/>
      <c r="K63" s="79">
        <v>21</v>
      </c>
      <c r="L63" s="79">
        <v>17</v>
      </c>
      <c r="M63" s="79">
        <v>2</v>
      </c>
      <c r="N63" s="89">
        <v>3</v>
      </c>
      <c r="O63" s="90">
        <v>0</v>
      </c>
      <c r="P63" s="91">
        <f>N63+O63</f>
        <v>3</v>
      </c>
      <c r="Q63" s="80">
        <f>IFERROR(P63/M63,"-")</f>
        <v>1.5</v>
      </c>
      <c r="R63" s="79">
        <v>0</v>
      </c>
      <c r="S63" s="79">
        <v>0</v>
      </c>
      <c r="T63" s="80">
        <f>IFERROR(R63/(P63),"-")</f>
        <v>0</v>
      </c>
      <c r="U63" s="336"/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>
        <v>1</v>
      </c>
      <c r="BO63" s="118">
        <f>IF(P63=0,"",IF(BN63=0,"",(BN63/P63)))</f>
        <v>0.33333333333333</v>
      </c>
      <c r="BP63" s="119">
        <v>1</v>
      </c>
      <c r="BQ63" s="120">
        <f>IFERROR(BP63/BN63,"-")</f>
        <v>1</v>
      </c>
      <c r="BR63" s="121">
        <v>11500</v>
      </c>
      <c r="BS63" s="122">
        <f>IFERROR(BR63/BN63,"-")</f>
        <v>11500</v>
      </c>
      <c r="BT63" s="123"/>
      <c r="BU63" s="123"/>
      <c r="BV63" s="123">
        <v>1</v>
      </c>
      <c r="BW63" s="124">
        <v>1</v>
      </c>
      <c r="BX63" s="125">
        <f>IF(P63=0,"",IF(BW63=0,"",(BW63/P63)))</f>
        <v>0.33333333333333</v>
      </c>
      <c r="BY63" s="126">
        <v>1</v>
      </c>
      <c r="BZ63" s="127">
        <f>IFERROR(BY63/BW63,"-")</f>
        <v>1</v>
      </c>
      <c r="CA63" s="128">
        <v>61000</v>
      </c>
      <c r="CB63" s="129">
        <f>IFERROR(CA63/BW63,"-")</f>
        <v>61000</v>
      </c>
      <c r="CC63" s="130"/>
      <c r="CD63" s="130"/>
      <c r="CE63" s="130">
        <v>1</v>
      </c>
      <c r="CF63" s="131">
        <v>1</v>
      </c>
      <c r="CG63" s="132">
        <f>IF(P63=0,"",IF(CF63=0,"",(CF63/P63)))</f>
        <v>0.33333333333333</v>
      </c>
      <c r="CH63" s="133"/>
      <c r="CI63" s="134">
        <f>IFERROR(CH63/CF63,"-")</f>
        <v>0</v>
      </c>
      <c r="CJ63" s="135"/>
      <c r="CK63" s="136">
        <f>IFERROR(CJ63/CF63,"-")</f>
        <v>0</v>
      </c>
      <c r="CL63" s="137"/>
      <c r="CM63" s="137"/>
      <c r="CN63" s="137"/>
      <c r="CO63" s="138">
        <v>0</v>
      </c>
      <c r="CP63" s="139">
        <v>0</v>
      </c>
      <c r="CQ63" s="139">
        <v>61000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0.08</v>
      </c>
      <c r="B64" s="347" t="s">
        <v>207</v>
      </c>
      <c r="C64" s="347"/>
      <c r="D64" s="347" t="s">
        <v>208</v>
      </c>
      <c r="E64" s="347" t="s">
        <v>123</v>
      </c>
      <c r="F64" s="347" t="s">
        <v>67</v>
      </c>
      <c r="G64" s="88" t="s">
        <v>84</v>
      </c>
      <c r="H64" s="88" t="s">
        <v>205</v>
      </c>
      <c r="I64" s="88" t="s">
        <v>190</v>
      </c>
      <c r="J64" s="330">
        <v>150000</v>
      </c>
      <c r="K64" s="79">
        <v>0</v>
      </c>
      <c r="L64" s="79">
        <v>0</v>
      </c>
      <c r="M64" s="79">
        <v>0</v>
      </c>
      <c r="N64" s="89">
        <v>8</v>
      </c>
      <c r="O64" s="90">
        <v>0</v>
      </c>
      <c r="P64" s="91">
        <f>N64+O64</f>
        <v>8</v>
      </c>
      <c r="Q64" s="80" t="str">
        <f>IFERROR(P64/M64,"-")</f>
        <v>-</v>
      </c>
      <c r="R64" s="79">
        <v>0</v>
      </c>
      <c r="S64" s="79">
        <v>3</v>
      </c>
      <c r="T64" s="80">
        <f>IFERROR(R64/(P64),"-")</f>
        <v>0</v>
      </c>
      <c r="U64" s="336">
        <f>IFERROR(J64/SUM(N64:O65),"-")</f>
        <v>16666.666666667</v>
      </c>
      <c r="V64" s="82">
        <v>2</v>
      </c>
      <c r="W64" s="80">
        <f>IF(P64=0,"-",V64/P64)</f>
        <v>0.25</v>
      </c>
      <c r="X64" s="335">
        <v>12000</v>
      </c>
      <c r="Y64" s="336">
        <f>IFERROR(X64/P64,"-")</f>
        <v>1500</v>
      </c>
      <c r="Z64" s="336">
        <f>IFERROR(X64/V64,"-")</f>
        <v>6000</v>
      </c>
      <c r="AA64" s="330">
        <f>SUM(X64:X65)-SUM(J64:J65)</f>
        <v>-138000</v>
      </c>
      <c r="AB64" s="83">
        <f>SUM(X64:X65)/SUM(J64:J65)</f>
        <v>0.08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>
        <v>1</v>
      </c>
      <c r="AN64" s="99">
        <f>IF(P64=0,"",IF(AM64=0,"",(AM64/P64)))</f>
        <v>0.125</v>
      </c>
      <c r="AO64" s="98"/>
      <c r="AP64" s="100">
        <f>IFERROR(AO64/AM64,"-")</f>
        <v>0</v>
      </c>
      <c r="AQ64" s="101"/>
      <c r="AR64" s="102">
        <f>IFERROR(AQ64/AM64,"-")</f>
        <v>0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2</v>
      </c>
      <c r="BO64" s="118">
        <f>IF(P64=0,"",IF(BN64=0,"",(BN64/P64)))</f>
        <v>0.25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>
        <v>4</v>
      </c>
      <c r="BX64" s="125">
        <f>IF(P64=0,"",IF(BW64=0,"",(BW64/P64)))</f>
        <v>0.5</v>
      </c>
      <c r="BY64" s="126">
        <v>1</v>
      </c>
      <c r="BZ64" s="127">
        <f>IFERROR(BY64/BW64,"-")</f>
        <v>0.25</v>
      </c>
      <c r="CA64" s="128">
        <v>6000</v>
      </c>
      <c r="CB64" s="129">
        <f>IFERROR(CA64/BW64,"-")</f>
        <v>1500</v>
      </c>
      <c r="CC64" s="130"/>
      <c r="CD64" s="130">
        <v>1</v>
      </c>
      <c r="CE64" s="130"/>
      <c r="CF64" s="131">
        <v>1</v>
      </c>
      <c r="CG64" s="132">
        <f>IF(P64=0,"",IF(CF64=0,"",(CF64/P64)))</f>
        <v>0.125</v>
      </c>
      <c r="CH64" s="133">
        <v>1</v>
      </c>
      <c r="CI64" s="134">
        <f>IFERROR(CH64/CF64,"-")</f>
        <v>1</v>
      </c>
      <c r="CJ64" s="135">
        <v>6000</v>
      </c>
      <c r="CK64" s="136">
        <f>IFERROR(CJ64/CF64,"-")</f>
        <v>6000</v>
      </c>
      <c r="CL64" s="137"/>
      <c r="CM64" s="137">
        <v>1</v>
      </c>
      <c r="CN64" s="137"/>
      <c r="CO64" s="138">
        <v>2</v>
      </c>
      <c r="CP64" s="139">
        <v>12000</v>
      </c>
      <c r="CQ64" s="139">
        <v>6000</v>
      </c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209</v>
      </c>
      <c r="C65" s="347"/>
      <c r="D65" s="347" t="s">
        <v>208</v>
      </c>
      <c r="E65" s="347" t="s">
        <v>123</v>
      </c>
      <c r="F65" s="347" t="s">
        <v>79</v>
      </c>
      <c r="G65" s="88"/>
      <c r="H65" s="88"/>
      <c r="I65" s="88"/>
      <c r="J65" s="330"/>
      <c r="K65" s="79">
        <v>11</v>
      </c>
      <c r="L65" s="79">
        <v>9</v>
      </c>
      <c r="M65" s="79">
        <v>2</v>
      </c>
      <c r="N65" s="89">
        <v>1</v>
      </c>
      <c r="O65" s="90">
        <v>0</v>
      </c>
      <c r="P65" s="91">
        <f>N65+O65</f>
        <v>1</v>
      </c>
      <c r="Q65" s="80">
        <f>IFERROR(P65/M65,"-")</f>
        <v>0.5</v>
      </c>
      <c r="R65" s="79">
        <v>1</v>
      </c>
      <c r="S65" s="79">
        <v>0</v>
      </c>
      <c r="T65" s="80">
        <f>IFERROR(R65/(P65),"-")</f>
        <v>1</v>
      </c>
      <c r="U65" s="336"/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>
        <f>IF(P65=0,"",IF(BN65=0,"",(BN65/P65)))</f>
        <v>0</v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>
        <v>1</v>
      </c>
      <c r="BX65" s="125">
        <f>IF(P65=0,"",IF(BW65=0,"",(BW65/P65)))</f>
        <v>1</v>
      </c>
      <c r="BY65" s="126">
        <v>1</v>
      </c>
      <c r="BZ65" s="127">
        <f>IFERROR(BY65/BW65,"-")</f>
        <v>1</v>
      </c>
      <c r="CA65" s="128">
        <v>20000</v>
      </c>
      <c r="CB65" s="129">
        <f>IFERROR(CA65/BW65,"-")</f>
        <v>20000</v>
      </c>
      <c r="CC65" s="130"/>
      <c r="CD65" s="130"/>
      <c r="CE65" s="130">
        <v>1</v>
      </c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>
        <v>20000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</v>
      </c>
      <c r="B66" s="347" t="s">
        <v>210</v>
      </c>
      <c r="C66" s="347"/>
      <c r="D66" s="347" t="s">
        <v>65</v>
      </c>
      <c r="E66" s="347" t="s">
        <v>66</v>
      </c>
      <c r="F66" s="347" t="s">
        <v>67</v>
      </c>
      <c r="G66" s="88" t="s">
        <v>99</v>
      </c>
      <c r="H66" s="88" t="s">
        <v>205</v>
      </c>
      <c r="I66" s="88" t="s">
        <v>190</v>
      </c>
      <c r="J66" s="330">
        <v>150000</v>
      </c>
      <c r="K66" s="79">
        <v>0</v>
      </c>
      <c r="L66" s="79">
        <v>0</v>
      </c>
      <c r="M66" s="79">
        <v>0</v>
      </c>
      <c r="N66" s="89">
        <v>14</v>
      </c>
      <c r="O66" s="90">
        <v>0</v>
      </c>
      <c r="P66" s="91">
        <f>N66+O66</f>
        <v>14</v>
      </c>
      <c r="Q66" s="80" t="str">
        <f>IFERROR(P66/M66,"-")</f>
        <v>-</v>
      </c>
      <c r="R66" s="79">
        <v>1</v>
      </c>
      <c r="S66" s="79">
        <v>0</v>
      </c>
      <c r="T66" s="80">
        <f>IFERROR(R66/(P66),"-")</f>
        <v>0.071428571428571</v>
      </c>
      <c r="U66" s="336">
        <f>IFERROR(J66/SUM(N66:O67),"-")</f>
        <v>10714.285714286</v>
      </c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>
        <f>SUM(X66:X67)-SUM(J66:J67)</f>
        <v>-150000</v>
      </c>
      <c r="AB66" s="83">
        <f>SUM(X66:X67)/SUM(J66:J67)</f>
        <v>0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>
        <v>2</v>
      </c>
      <c r="AN66" s="99">
        <f>IF(P66=0,"",IF(AM66=0,"",(AM66/P66)))</f>
        <v>0.14285714285714</v>
      </c>
      <c r="AO66" s="98"/>
      <c r="AP66" s="100">
        <f>IFERROR(AO66/AM66,"-")</f>
        <v>0</v>
      </c>
      <c r="AQ66" s="101"/>
      <c r="AR66" s="102">
        <f>IFERROR(AQ66/AM66,"-")</f>
        <v>0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>
        <v>6</v>
      </c>
      <c r="BO66" s="118">
        <f>IF(P66=0,"",IF(BN66=0,"",(BN66/P66)))</f>
        <v>0.42857142857143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>
        <v>6</v>
      </c>
      <c r="BX66" s="125">
        <f>IF(P66=0,"",IF(BW66=0,"",(BW66/P66)))</f>
        <v>0.42857142857143</v>
      </c>
      <c r="BY66" s="126"/>
      <c r="BZ66" s="127">
        <f>IFERROR(BY66/BW66,"-")</f>
        <v>0</v>
      </c>
      <c r="CA66" s="128"/>
      <c r="CB66" s="129">
        <f>IFERROR(CA66/BW66,"-")</f>
        <v>0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211</v>
      </c>
      <c r="C67" s="347"/>
      <c r="D67" s="347" t="s">
        <v>65</v>
      </c>
      <c r="E67" s="347" t="s">
        <v>66</v>
      </c>
      <c r="F67" s="347" t="s">
        <v>79</v>
      </c>
      <c r="G67" s="88"/>
      <c r="H67" s="88"/>
      <c r="I67" s="88"/>
      <c r="J67" s="330"/>
      <c r="K67" s="79">
        <v>32</v>
      </c>
      <c r="L67" s="79">
        <v>21</v>
      </c>
      <c r="M67" s="79">
        <v>0</v>
      </c>
      <c r="N67" s="89">
        <v>0</v>
      </c>
      <c r="O67" s="90">
        <v>0</v>
      </c>
      <c r="P67" s="91">
        <f>N67+O67</f>
        <v>0</v>
      </c>
      <c r="Q67" s="80" t="str">
        <f>IFERROR(P67/M67,"-")</f>
        <v>-</v>
      </c>
      <c r="R67" s="79">
        <v>0</v>
      </c>
      <c r="S67" s="79">
        <v>0</v>
      </c>
      <c r="T67" s="80" t="str">
        <f>IFERROR(R67/(P67),"-")</f>
        <v>-</v>
      </c>
      <c r="U67" s="336"/>
      <c r="V67" s="82">
        <v>0</v>
      </c>
      <c r="W67" s="80" t="str">
        <f>IF(P67=0,"-",V67/P67)</f>
        <v>-</v>
      </c>
      <c r="X67" s="335">
        <v>0</v>
      </c>
      <c r="Y67" s="336" t="str">
        <f>IFERROR(X67/P67,"-")</f>
        <v>-</v>
      </c>
      <c r="Z67" s="336" t="str">
        <f>IFERROR(X67/V67,"-")</f>
        <v>-</v>
      </c>
      <c r="AA67" s="330"/>
      <c r="AB67" s="83"/>
      <c r="AC67" s="77"/>
      <c r="AD67" s="92"/>
      <c r="AE67" s="93" t="str">
        <f>IF(P67=0,"",IF(AD67=0,"",(AD67/P67)))</f>
        <v/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 t="str">
        <f>IF(P67=0,"",IF(AM67=0,"",(AM67/P67)))</f>
        <v/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 t="str">
        <f>IF(P67=0,"",IF(AV67=0,"",(AV67/P67)))</f>
        <v/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 t="str">
        <f>IF(P67=0,"",IF(BE67=0,"",(BE67/P67)))</f>
        <v/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 t="str">
        <f>IF(P67=0,"",IF(BN67=0,"",(BN67/P67)))</f>
        <v/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 t="str">
        <f>IF(P67=0,"",IF(BW67=0,"",(BW67/P67)))</f>
        <v/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 t="str">
        <f>IF(P67=0,"",IF(CF67=0,"",(CF67/P67)))</f>
        <v/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0.77333333333333</v>
      </c>
      <c r="B68" s="347" t="s">
        <v>212</v>
      </c>
      <c r="C68" s="347"/>
      <c r="D68" s="347" t="s">
        <v>208</v>
      </c>
      <c r="E68" s="347" t="s">
        <v>123</v>
      </c>
      <c r="F68" s="347" t="s">
        <v>67</v>
      </c>
      <c r="G68" s="88" t="s">
        <v>99</v>
      </c>
      <c r="H68" s="88" t="s">
        <v>205</v>
      </c>
      <c r="I68" s="88" t="s">
        <v>213</v>
      </c>
      <c r="J68" s="330">
        <v>150000</v>
      </c>
      <c r="K68" s="79">
        <v>0</v>
      </c>
      <c r="L68" s="79">
        <v>0</v>
      </c>
      <c r="M68" s="79">
        <v>0</v>
      </c>
      <c r="N68" s="89">
        <v>10</v>
      </c>
      <c r="O68" s="90">
        <v>0</v>
      </c>
      <c r="P68" s="91">
        <f>N68+O68</f>
        <v>10</v>
      </c>
      <c r="Q68" s="80" t="str">
        <f>IFERROR(P68/M68,"-")</f>
        <v>-</v>
      </c>
      <c r="R68" s="79">
        <v>1</v>
      </c>
      <c r="S68" s="79">
        <v>1</v>
      </c>
      <c r="T68" s="80">
        <f>IFERROR(R68/(P68),"-")</f>
        <v>0.1</v>
      </c>
      <c r="U68" s="336">
        <f>IFERROR(J68/SUM(N68:O69),"-")</f>
        <v>12500</v>
      </c>
      <c r="V68" s="82">
        <v>3</v>
      </c>
      <c r="W68" s="80">
        <f>IF(P68=0,"-",V68/P68)</f>
        <v>0.3</v>
      </c>
      <c r="X68" s="335">
        <v>116000</v>
      </c>
      <c r="Y68" s="336">
        <f>IFERROR(X68/P68,"-")</f>
        <v>11600</v>
      </c>
      <c r="Z68" s="336">
        <f>IFERROR(X68/V68,"-")</f>
        <v>38666.666666667</v>
      </c>
      <c r="AA68" s="330">
        <f>SUM(X68:X69)-SUM(J68:J69)</f>
        <v>-34000</v>
      </c>
      <c r="AB68" s="83">
        <f>SUM(X68:X69)/SUM(J68:J69)</f>
        <v>0.77333333333333</v>
      </c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>
        <v>2</v>
      </c>
      <c r="BF68" s="111">
        <f>IF(P68=0,"",IF(BE68=0,"",(BE68/P68)))</f>
        <v>0.2</v>
      </c>
      <c r="BG68" s="110"/>
      <c r="BH68" s="112">
        <f>IFERROR(BG68/BE68,"-")</f>
        <v>0</v>
      </c>
      <c r="BI68" s="113"/>
      <c r="BJ68" s="114">
        <f>IFERROR(BI68/BE68,"-")</f>
        <v>0</v>
      </c>
      <c r="BK68" s="115"/>
      <c r="BL68" s="115"/>
      <c r="BM68" s="115"/>
      <c r="BN68" s="117">
        <v>2</v>
      </c>
      <c r="BO68" s="118">
        <f>IF(P68=0,"",IF(BN68=0,"",(BN68/P68)))</f>
        <v>0.2</v>
      </c>
      <c r="BP68" s="119">
        <v>1</v>
      </c>
      <c r="BQ68" s="120">
        <f>IFERROR(BP68/BN68,"-")</f>
        <v>0.5</v>
      </c>
      <c r="BR68" s="121">
        <v>3000</v>
      </c>
      <c r="BS68" s="122">
        <f>IFERROR(BR68/BN68,"-")</f>
        <v>1500</v>
      </c>
      <c r="BT68" s="123">
        <v>1</v>
      </c>
      <c r="BU68" s="123"/>
      <c r="BV68" s="123"/>
      <c r="BW68" s="124">
        <v>4</v>
      </c>
      <c r="BX68" s="125">
        <f>IF(P68=0,"",IF(BW68=0,"",(BW68/P68)))</f>
        <v>0.4</v>
      </c>
      <c r="BY68" s="126">
        <v>2</v>
      </c>
      <c r="BZ68" s="127">
        <f>IFERROR(BY68/BW68,"-")</f>
        <v>0.5</v>
      </c>
      <c r="CA68" s="128">
        <v>113000</v>
      </c>
      <c r="CB68" s="129">
        <f>IFERROR(CA68/BW68,"-")</f>
        <v>28250</v>
      </c>
      <c r="CC68" s="130">
        <v>1</v>
      </c>
      <c r="CD68" s="130"/>
      <c r="CE68" s="130">
        <v>1</v>
      </c>
      <c r="CF68" s="131">
        <v>2</v>
      </c>
      <c r="CG68" s="132">
        <f>IF(P68=0,"",IF(CF68=0,"",(CF68/P68)))</f>
        <v>0.2</v>
      </c>
      <c r="CH68" s="133"/>
      <c r="CI68" s="134">
        <f>IFERROR(CH68/CF68,"-")</f>
        <v>0</v>
      </c>
      <c r="CJ68" s="135"/>
      <c r="CK68" s="136">
        <f>IFERROR(CJ68/CF68,"-")</f>
        <v>0</v>
      </c>
      <c r="CL68" s="137"/>
      <c r="CM68" s="137"/>
      <c r="CN68" s="137"/>
      <c r="CO68" s="138">
        <v>3</v>
      </c>
      <c r="CP68" s="139">
        <v>116000</v>
      </c>
      <c r="CQ68" s="139">
        <v>110000</v>
      </c>
      <c r="CR68" s="139"/>
      <c r="CS68" s="140" t="str">
        <f>IF(AND(CQ68=0,CR68=0),"",IF(AND(CQ68&lt;=100000,CR68&lt;=100000),"",IF(CQ68/CP68&gt;0.7,"男高",IF(CR68/CP68&gt;0.7,"女高",""))))</f>
        <v>男高</v>
      </c>
    </row>
    <row r="69" spans="1:98">
      <c r="A69" s="78"/>
      <c r="B69" s="347" t="s">
        <v>214</v>
      </c>
      <c r="C69" s="347"/>
      <c r="D69" s="347" t="s">
        <v>208</v>
      </c>
      <c r="E69" s="347" t="s">
        <v>123</v>
      </c>
      <c r="F69" s="347" t="s">
        <v>79</v>
      </c>
      <c r="G69" s="88"/>
      <c r="H69" s="88"/>
      <c r="I69" s="88"/>
      <c r="J69" s="330"/>
      <c r="K69" s="79">
        <v>11</v>
      </c>
      <c r="L69" s="79">
        <v>9</v>
      </c>
      <c r="M69" s="79">
        <v>1</v>
      </c>
      <c r="N69" s="89">
        <v>2</v>
      </c>
      <c r="O69" s="90">
        <v>0</v>
      </c>
      <c r="P69" s="91">
        <f>N69+O69</f>
        <v>2</v>
      </c>
      <c r="Q69" s="80">
        <f>IFERROR(P69/M69,"-")</f>
        <v>2</v>
      </c>
      <c r="R69" s="79">
        <v>1</v>
      </c>
      <c r="S69" s="79">
        <v>0</v>
      </c>
      <c r="T69" s="80">
        <f>IFERROR(R69/(P69),"-")</f>
        <v>0.5</v>
      </c>
      <c r="U69" s="336"/>
      <c r="V69" s="82">
        <v>0</v>
      </c>
      <c r="W69" s="80">
        <f>IF(P69=0,"-",V69/P69)</f>
        <v>0</v>
      </c>
      <c r="X69" s="335">
        <v>0</v>
      </c>
      <c r="Y69" s="336">
        <f>IFERROR(X69/P69,"-")</f>
        <v>0</v>
      </c>
      <c r="Z69" s="336" t="str">
        <f>IFERROR(X69/V69,"-")</f>
        <v>-</v>
      </c>
      <c r="AA69" s="33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>
        <f>IF(P69=0,"",IF(BN69=0,"",(BN69/P69)))</f>
        <v>0</v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>
        <v>1</v>
      </c>
      <c r="BX69" s="125">
        <f>IF(P69=0,"",IF(BW69=0,"",(BW69/P69)))</f>
        <v>0.5</v>
      </c>
      <c r="BY69" s="126"/>
      <c r="BZ69" s="127">
        <f>IFERROR(BY69/BW69,"-")</f>
        <v>0</v>
      </c>
      <c r="CA69" s="128"/>
      <c r="CB69" s="129">
        <f>IFERROR(CA69/BW69,"-")</f>
        <v>0</v>
      </c>
      <c r="CC69" s="130"/>
      <c r="CD69" s="130"/>
      <c r="CE69" s="130"/>
      <c r="CF69" s="131">
        <v>1</v>
      </c>
      <c r="CG69" s="132">
        <f>IF(P69=0,"",IF(CF69=0,"",(CF69/P69)))</f>
        <v>0.5</v>
      </c>
      <c r="CH69" s="133">
        <v>1</v>
      </c>
      <c r="CI69" s="134">
        <f>IFERROR(CH69/CF69,"-")</f>
        <v>1</v>
      </c>
      <c r="CJ69" s="135">
        <v>155000</v>
      </c>
      <c r="CK69" s="136">
        <f>IFERROR(CJ69/CF69,"-")</f>
        <v>155000</v>
      </c>
      <c r="CL69" s="137"/>
      <c r="CM69" s="137"/>
      <c r="CN69" s="137">
        <v>1</v>
      </c>
      <c r="CO69" s="138">
        <v>0</v>
      </c>
      <c r="CP69" s="139">
        <v>0</v>
      </c>
      <c r="CQ69" s="139">
        <v>155000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0.023076923076923</v>
      </c>
      <c r="B70" s="347" t="s">
        <v>215</v>
      </c>
      <c r="C70" s="347"/>
      <c r="D70" s="347" t="s">
        <v>119</v>
      </c>
      <c r="E70" s="347" t="s">
        <v>216</v>
      </c>
      <c r="F70" s="347" t="s">
        <v>67</v>
      </c>
      <c r="G70" s="88" t="s">
        <v>141</v>
      </c>
      <c r="H70" s="88" t="s">
        <v>197</v>
      </c>
      <c r="I70" s="349" t="s">
        <v>170</v>
      </c>
      <c r="J70" s="330">
        <v>130000</v>
      </c>
      <c r="K70" s="79">
        <v>0</v>
      </c>
      <c r="L70" s="79">
        <v>0</v>
      </c>
      <c r="M70" s="79">
        <v>0</v>
      </c>
      <c r="N70" s="89">
        <v>8</v>
      </c>
      <c r="O70" s="90">
        <v>0</v>
      </c>
      <c r="P70" s="91">
        <f>N70+O70</f>
        <v>8</v>
      </c>
      <c r="Q70" s="80" t="str">
        <f>IFERROR(P70/M70,"-")</f>
        <v>-</v>
      </c>
      <c r="R70" s="79">
        <v>0</v>
      </c>
      <c r="S70" s="79">
        <v>2</v>
      </c>
      <c r="T70" s="80">
        <f>IFERROR(R70/(P70),"-")</f>
        <v>0</v>
      </c>
      <c r="U70" s="336">
        <f>IFERROR(J70/SUM(N70:O71),"-")</f>
        <v>14444.444444444</v>
      </c>
      <c r="V70" s="82">
        <v>1</v>
      </c>
      <c r="W70" s="80">
        <f>IF(P70=0,"-",V70/P70)</f>
        <v>0.125</v>
      </c>
      <c r="X70" s="335">
        <v>3000</v>
      </c>
      <c r="Y70" s="336">
        <f>IFERROR(X70/P70,"-")</f>
        <v>375</v>
      </c>
      <c r="Z70" s="336">
        <f>IFERROR(X70/V70,"-")</f>
        <v>3000</v>
      </c>
      <c r="AA70" s="330">
        <f>SUM(X70:X71)-SUM(J70:J71)</f>
        <v>-127000</v>
      </c>
      <c r="AB70" s="83">
        <f>SUM(X70:X71)/SUM(J70:J71)</f>
        <v>0.023076923076923</v>
      </c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>
        <v>2</v>
      </c>
      <c r="BF70" s="111">
        <f>IF(P70=0,"",IF(BE70=0,"",(BE70/P70)))</f>
        <v>0.25</v>
      </c>
      <c r="BG70" s="110"/>
      <c r="BH70" s="112">
        <f>IFERROR(BG70/BE70,"-")</f>
        <v>0</v>
      </c>
      <c r="BI70" s="113"/>
      <c r="BJ70" s="114">
        <f>IFERROR(BI70/BE70,"-")</f>
        <v>0</v>
      </c>
      <c r="BK70" s="115"/>
      <c r="BL70" s="115"/>
      <c r="BM70" s="115"/>
      <c r="BN70" s="117">
        <v>4</v>
      </c>
      <c r="BO70" s="118">
        <f>IF(P70=0,"",IF(BN70=0,"",(BN70/P70)))</f>
        <v>0.5</v>
      </c>
      <c r="BP70" s="119">
        <v>1</v>
      </c>
      <c r="BQ70" s="120">
        <f>IFERROR(BP70/BN70,"-")</f>
        <v>0.25</v>
      </c>
      <c r="BR70" s="121">
        <v>3000</v>
      </c>
      <c r="BS70" s="122">
        <f>IFERROR(BR70/BN70,"-")</f>
        <v>750</v>
      </c>
      <c r="BT70" s="123">
        <v>1</v>
      </c>
      <c r="BU70" s="123"/>
      <c r="BV70" s="123"/>
      <c r="BW70" s="124">
        <v>1</v>
      </c>
      <c r="BX70" s="125">
        <f>IF(P70=0,"",IF(BW70=0,"",(BW70/P70)))</f>
        <v>0.125</v>
      </c>
      <c r="BY70" s="126"/>
      <c r="BZ70" s="127">
        <f>IFERROR(BY70/BW70,"-")</f>
        <v>0</v>
      </c>
      <c r="CA70" s="128"/>
      <c r="CB70" s="129">
        <f>IFERROR(CA70/BW70,"-")</f>
        <v>0</v>
      </c>
      <c r="CC70" s="130"/>
      <c r="CD70" s="130"/>
      <c r="CE70" s="130"/>
      <c r="CF70" s="131">
        <v>1</v>
      </c>
      <c r="CG70" s="132">
        <f>IF(P70=0,"",IF(CF70=0,"",(CF70/P70)))</f>
        <v>0.125</v>
      </c>
      <c r="CH70" s="133"/>
      <c r="CI70" s="134">
        <f>IFERROR(CH70/CF70,"-")</f>
        <v>0</v>
      </c>
      <c r="CJ70" s="135"/>
      <c r="CK70" s="136">
        <f>IFERROR(CJ70/CF70,"-")</f>
        <v>0</v>
      </c>
      <c r="CL70" s="137"/>
      <c r="CM70" s="137"/>
      <c r="CN70" s="137"/>
      <c r="CO70" s="138">
        <v>1</v>
      </c>
      <c r="CP70" s="139">
        <v>3000</v>
      </c>
      <c r="CQ70" s="139">
        <v>3000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217</v>
      </c>
      <c r="C71" s="347"/>
      <c r="D71" s="347" t="s">
        <v>119</v>
      </c>
      <c r="E71" s="347" t="s">
        <v>216</v>
      </c>
      <c r="F71" s="347" t="s">
        <v>79</v>
      </c>
      <c r="G71" s="88"/>
      <c r="H71" s="88"/>
      <c r="I71" s="88"/>
      <c r="J71" s="330"/>
      <c r="K71" s="79">
        <v>14</v>
      </c>
      <c r="L71" s="79">
        <v>11</v>
      </c>
      <c r="M71" s="79">
        <v>5</v>
      </c>
      <c r="N71" s="89">
        <v>1</v>
      </c>
      <c r="O71" s="90">
        <v>0</v>
      </c>
      <c r="P71" s="91">
        <f>N71+O71</f>
        <v>1</v>
      </c>
      <c r="Q71" s="80">
        <f>IFERROR(P71/M71,"-")</f>
        <v>0.2</v>
      </c>
      <c r="R71" s="79">
        <v>0</v>
      </c>
      <c r="S71" s="79">
        <v>0</v>
      </c>
      <c r="T71" s="80">
        <f>IFERROR(R71/(P71),"-")</f>
        <v>0</v>
      </c>
      <c r="U71" s="336"/>
      <c r="V71" s="82">
        <v>0</v>
      </c>
      <c r="W71" s="80">
        <f>IF(P71=0,"-",V71/P71)</f>
        <v>0</v>
      </c>
      <c r="X71" s="335">
        <v>0</v>
      </c>
      <c r="Y71" s="336">
        <f>IFERROR(X71/P71,"-")</f>
        <v>0</v>
      </c>
      <c r="Z71" s="336" t="str">
        <f>IFERROR(X71/V71,"-")</f>
        <v>-</v>
      </c>
      <c r="AA71" s="33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>
        <f>IF(P71=0,"",IF(BN71=0,"",(BN71/P71)))</f>
        <v>0</v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>
        <v>1</v>
      </c>
      <c r="BX71" s="125">
        <f>IF(P71=0,"",IF(BW71=0,"",(BW71/P71)))</f>
        <v>1</v>
      </c>
      <c r="BY71" s="126"/>
      <c r="BZ71" s="127">
        <f>IFERROR(BY71/BW71,"-")</f>
        <v>0</v>
      </c>
      <c r="CA71" s="128"/>
      <c r="CB71" s="129">
        <f>IFERROR(CA71/BW71,"-")</f>
        <v>0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>
        <f>AB72</f>
        <v>0.2375</v>
      </c>
      <c r="B72" s="347" t="s">
        <v>218</v>
      </c>
      <c r="C72" s="347"/>
      <c r="D72" s="347"/>
      <c r="E72" s="347"/>
      <c r="F72" s="347" t="s">
        <v>67</v>
      </c>
      <c r="G72" s="88" t="s">
        <v>219</v>
      </c>
      <c r="H72" s="88" t="s">
        <v>220</v>
      </c>
      <c r="I72" s="88" t="s">
        <v>221</v>
      </c>
      <c r="J72" s="330">
        <v>80000</v>
      </c>
      <c r="K72" s="79">
        <v>0</v>
      </c>
      <c r="L72" s="79">
        <v>0</v>
      </c>
      <c r="M72" s="79">
        <v>0</v>
      </c>
      <c r="N72" s="89">
        <v>11</v>
      </c>
      <c r="O72" s="90">
        <v>0</v>
      </c>
      <c r="P72" s="91">
        <f>N72+O72</f>
        <v>11</v>
      </c>
      <c r="Q72" s="80" t="str">
        <f>IFERROR(P72/M72,"-")</f>
        <v>-</v>
      </c>
      <c r="R72" s="79">
        <v>1</v>
      </c>
      <c r="S72" s="79">
        <v>1</v>
      </c>
      <c r="T72" s="80">
        <f>IFERROR(R72/(P72),"-")</f>
        <v>0.090909090909091</v>
      </c>
      <c r="U72" s="336">
        <f>IFERROR(J72/SUM(N72:O73),"-")</f>
        <v>6153.8461538462</v>
      </c>
      <c r="V72" s="82">
        <v>1</v>
      </c>
      <c r="W72" s="80">
        <f>IF(P72=0,"-",V72/P72)</f>
        <v>0.090909090909091</v>
      </c>
      <c r="X72" s="335">
        <v>16000</v>
      </c>
      <c r="Y72" s="336">
        <f>IFERROR(X72/P72,"-")</f>
        <v>1454.5454545455</v>
      </c>
      <c r="Z72" s="336">
        <f>IFERROR(X72/V72,"-")</f>
        <v>16000</v>
      </c>
      <c r="AA72" s="330">
        <f>SUM(X72:X73)-SUM(J72:J73)</f>
        <v>-61000</v>
      </c>
      <c r="AB72" s="83">
        <f>SUM(X72:X73)/SUM(J72:J73)</f>
        <v>0.2375</v>
      </c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>
        <v>3</v>
      </c>
      <c r="BO72" s="118">
        <f>IF(P72=0,"",IF(BN72=0,"",(BN72/P72)))</f>
        <v>0.27272727272727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>
        <v>8</v>
      </c>
      <c r="BX72" s="125">
        <f>IF(P72=0,"",IF(BW72=0,"",(BW72/P72)))</f>
        <v>0.72727272727273</v>
      </c>
      <c r="BY72" s="126">
        <v>1</v>
      </c>
      <c r="BZ72" s="127">
        <f>IFERROR(BY72/BW72,"-")</f>
        <v>0.125</v>
      </c>
      <c r="CA72" s="128">
        <v>16000</v>
      </c>
      <c r="CB72" s="129">
        <f>IFERROR(CA72/BW72,"-")</f>
        <v>2000</v>
      </c>
      <c r="CC72" s="130"/>
      <c r="CD72" s="130"/>
      <c r="CE72" s="130">
        <v>1</v>
      </c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1</v>
      </c>
      <c r="CP72" s="139">
        <v>16000</v>
      </c>
      <c r="CQ72" s="139">
        <v>16000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222</v>
      </c>
      <c r="C73" s="347"/>
      <c r="D73" s="347"/>
      <c r="E73" s="347"/>
      <c r="F73" s="347" t="s">
        <v>79</v>
      </c>
      <c r="G73" s="88"/>
      <c r="H73" s="88"/>
      <c r="I73" s="88"/>
      <c r="J73" s="330"/>
      <c r="K73" s="79">
        <v>8</v>
      </c>
      <c r="L73" s="79">
        <v>7</v>
      </c>
      <c r="M73" s="79">
        <v>7</v>
      </c>
      <c r="N73" s="89">
        <v>2</v>
      </c>
      <c r="O73" s="90">
        <v>0</v>
      </c>
      <c r="P73" s="91">
        <f>N73+O73</f>
        <v>2</v>
      </c>
      <c r="Q73" s="80">
        <f>IFERROR(P73/M73,"-")</f>
        <v>0.28571428571429</v>
      </c>
      <c r="R73" s="79">
        <v>0</v>
      </c>
      <c r="S73" s="79">
        <v>1</v>
      </c>
      <c r="T73" s="80">
        <f>IFERROR(R73/(P73),"-")</f>
        <v>0</v>
      </c>
      <c r="U73" s="336"/>
      <c r="V73" s="82">
        <v>1</v>
      </c>
      <c r="W73" s="80">
        <f>IF(P73=0,"-",V73/P73)</f>
        <v>0.5</v>
      </c>
      <c r="X73" s="335">
        <v>3000</v>
      </c>
      <c r="Y73" s="336">
        <f>IFERROR(X73/P73,"-")</f>
        <v>1500</v>
      </c>
      <c r="Z73" s="336">
        <f>IFERROR(X73/V73,"-")</f>
        <v>3000</v>
      </c>
      <c r="AA73" s="33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>
        <v>1</v>
      </c>
      <c r="BO73" s="118">
        <f>IF(P73=0,"",IF(BN73=0,"",(BN73/P73)))</f>
        <v>0.5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>
        <v>1</v>
      </c>
      <c r="CG73" s="132">
        <f>IF(P73=0,"",IF(CF73=0,"",(CF73/P73)))</f>
        <v>0.5</v>
      </c>
      <c r="CH73" s="133">
        <v>1</v>
      </c>
      <c r="CI73" s="134">
        <f>IFERROR(CH73/CF73,"-")</f>
        <v>1</v>
      </c>
      <c r="CJ73" s="135">
        <v>3000</v>
      </c>
      <c r="CK73" s="136">
        <f>IFERROR(CJ73/CF73,"-")</f>
        <v>3000</v>
      </c>
      <c r="CL73" s="137">
        <v>1</v>
      </c>
      <c r="CM73" s="137"/>
      <c r="CN73" s="137"/>
      <c r="CO73" s="138">
        <v>1</v>
      </c>
      <c r="CP73" s="139">
        <v>3000</v>
      </c>
      <c r="CQ73" s="139">
        <v>3000</v>
      </c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>
        <f>AB74</f>
        <v>20.4</v>
      </c>
      <c r="B74" s="347" t="s">
        <v>223</v>
      </c>
      <c r="C74" s="347"/>
      <c r="D74" s="347" t="s">
        <v>224</v>
      </c>
      <c r="E74" s="347" t="s">
        <v>225</v>
      </c>
      <c r="F74" s="347" t="s">
        <v>67</v>
      </c>
      <c r="G74" s="88" t="s">
        <v>109</v>
      </c>
      <c r="H74" s="88" t="s">
        <v>226</v>
      </c>
      <c r="I74" s="349" t="s">
        <v>156</v>
      </c>
      <c r="J74" s="330">
        <v>100000</v>
      </c>
      <c r="K74" s="79">
        <v>0</v>
      </c>
      <c r="L74" s="79">
        <v>0</v>
      </c>
      <c r="M74" s="79">
        <v>0</v>
      </c>
      <c r="N74" s="89">
        <v>7</v>
      </c>
      <c r="O74" s="90">
        <v>0</v>
      </c>
      <c r="P74" s="91">
        <f>N74+O74</f>
        <v>7</v>
      </c>
      <c r="Q74" s="80" t="str">
        <f>IFERROR(P74/M74,"-")</f>
        <v>-</v>
      </c>
      <c r="R74" s="79">
        <v>0</v>
      </c>
      <c r="S74" s="79">
        <v>1</v>
      </c>
      <c r="T74" s="80">
        <f>IFERROR(R74/(P74),"-")</f>
        <v>0</v>
      </c>
      <c r="U74" s="336">
        <f>IFERROR(J74/SUM(N74:O79),"-")</f>
        <v>4000</v>
      </c>
      <c r="V74" s="82">
        <v>0</v>
      </c>
      <c r="W74" s="80">
        <f>IF(P74=0,"-",V74/P74)</f>
        <v>0</v>
      </c>
      <c r="X74" s="335">
        <v>0</v>
      </c>
      <c r="Y74" s="336">
        <f>IFERROR(X74/P74,"-")</f>
        <v>0</v>
      </c>
      <c r="Z74" s="336" t="str">
        <f>IFERROR(X74/V74,"-")</f>
        <v>-</v>
      </c>
      <c r="AA74" s="330">
        <f>SUM(X74:X79)-SUM(J74:J79)</f>
        <v>1940000</v>
      </c>
      <c r="AB74" s="83">
        <f>SUM(X74:X79)/SUM(J74:J79)</f>
        <v>20.4</v>
      </c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>
        <v>1</v>
      </c>
      <c r="AN74" s="99">
        <f>IF(P74=0,"",IF(AM74=0,"",(AM74/P74)))</f>
        <v>0.14285714285714</v>
      </c>
      <c r="AO74" s="98"/>
      <c r="AP74" s="100">
        <f>IFERROR(AO74/AM74,"-")</f>
        <v>0</v>
      </c>
      <c r="AQ74" s="101"/>
      <c r="AR74" s="102">
        <f>IFERROR(AQ74/AM74,"-")</f>
        <v>0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>
        <f>IF(P74=0,"",IF(BE74=0,"",(BE74/P74)))</f>
        <v>0</v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>
        <v>2</v>
      </c>
      <c r="BO74" s="118">
        <f>IF(P74=0,"",IF(BN74=0,"",(BN74/P74)))</f>
        <v>0.28571428571429</v>
      </c>
      <c r="BP74" s="119"/>
      <c r="BQ74" s="120">
        <f>IFERROR(BP74/BN74,"-")</f>
        <v>0</v>
      </c>
      <c r="BR74" s="121"/>
      <c r="BS74" s="122">
        <f>IFERROR(BR74/BN74,"-")</f>
        <v>0</v>
      </c>
      <c r="BT74" s="123"/>
      <c r="BU74" s="123"/>
      <c r="BV74" s="123"/>
      <c r="BW74" s="124">
        <v>4</v>
      </c>
      <c r="BX74" s="125">
        <f>IF(P74=0,"",IF(BW74=0,"",(BW74/P74)))</f>
        <v>0.57142857142857</v>
      </c>
      <c r="BY74" s="126"/>
      <c r="BZ74" s="127">
        <f>IFERROR(BY74/BW74,"-")</f>
        <v>0</v>
      </c>
      <c r="CA74" s="128"/>
      <c r="CB74" s="129">
        <f>IFERROR(CA74/BW74,"-")</f>
        <v>0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347" t="s">
        <v>227</v>
      </c>
      <c r="C75" s="347"/>
      <c r="D75" s="347" t="s">
        <v>228</v>
      </c>
      <c r="E75" s="347" t="s">
        <v>229</v>
      </c>
      <c r="F75" s="347" t="s">
        <v>67</v>
      </c>
      <c r="G75" s="88" t="s">
        <v>109</v>
      </c>
      <c r="H75" s="88" t="s">
        <v>226</v>
      </c>
      <c r="I75" s="349" t="s">
        <v>170</v>
      </c>
      <c r="J75" s="330"/>
      <c r="K75" s="79">
        <v>0</v>
      </c>
      <c r="L75" s="79">
        <v>0</v>
      </c>
      <c r="M75" s="79">
        <v>0</v>
      </c>
      <c r="N75" s="89">
        <v>3</v>
      </c>
      <c r="O75" s="90">
        <v>0</v>
      </c>
      <c r="P75" s="91">
        <f>N75+O75</f>
        <v>3</v>
      </c>
      <c r="Q75" s="80" t="str">
        <f>IFERROR(P75/M75,"-")</f>
        <v>-</v>
      </c>
      <c r="R75" s="79">
        <v>0</v>
      </c>
      <c r="S75" s="79">
        <v>0</v>
      </c>
      <c r="T75" s="80">
        <f>IFERROR(R75/(P75),"-")</f>
        <v>0</v>
      </c>
      <c r="U75" s="336"/>
      <c r="V75" s="82">
        <v>0</v>
      </c>
      <c r="W75" s="80">
        <f>IF(P75=0,"-",V75/P75)</f>
        <v>0</v>
      </c>
      <c r="X75" s="335">
        <v>0</v>
      </c>
      <c r="Y75" s="336">
        <f>IFERROR(X75/P75,"-")</f>
        <v>0</v>
      </c>
      <c r="Z75" s="336" t="str">
        <f>IFERROR(X75/V75,"-")</f>
        <v>-</v>
      </c>
      <c r="AA75" s="330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>
        <v>2</v>
      </c>
      <c r="BO75" s="118">
        <f>IF(P75=0,"",IF(BN75=0,"",(BN75/P75)))</f>
        <v>0.66666666666667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>
        <v>1</v>
      </c>
      <c r="BX75" s="125">
        <f>IF(P75=0,"",IF(BW75=0,"",(BW75/P75)))</f>
        <v>0.33333333333333</v>
      </c>
      <c r="BY75" s="126"/>
      <c r="BZ75" s="127">
        <f>IFERROR(BY75/BW75,"-")</f>
        <v>0</v>
      </c>
      <c r="CA75" s="128"/>
      <c r="CB75" s="129">
        <f>IFERROR(CA75/BW75,"-")</f>
        <v>0</v>
      </c>
      <c r="CC75" s="130"/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347" t="s">
        <v>230</v>
      </c>
      <c r="C76" s="347"/>
      <c r="D76" s="347" t="s">
        <v>231</v>
      </c>
      <c r="E76" s="347" t="s">
        <v>232</v>
      </c>
      <c r="F76" s="347" t="s">
        <v>67</v>
      </c>
      <c r="G76" s="88" t="s">
        <v>109</v>
      </c>
      <c r="H76" s="88" t="s">
        <v>226</v>
      </c>
      <c r="I76" s="349" t="s">
        <v>183</v>
      </c>
      <c r="J76" s="330"/>
      <c r="K76" s="79">
        <v>0</v>
      </c>
      <c r="L76" s="79">
        <v>0</v>
      </c>
      <c r="M76" s="79">
        <v>0</v>
      </c>
      <c r="N76" s="89">
        <v>4</v>
      </c>
      <c r="O76" s="90">
        <v>0</v>
      </c>
      <c r="P76" s="91">
        <f>N76+O76</f>
        <v>4</v>
      </c>
      <c r="Q76" s="80" t="str">
        <f>IFERROR(P76/M76,"-")</f>
        <v>-</v>
      </c>
      <c r="R76" s="79">
        <v>0</v>
      </c>
      <c r="S76" s="79">
        <v>0</v>
      </c>
      <c r="T76" s="80">
        <f>IFERROR(R76/(P76),"-")</f>
        <v>0</v>
      </c>
      <c r="U76" s="336"/>
      <c r="V76" s="82">
        <v>1</v>
      </c>
      <c r="W76" s="80">
        <f>IF(P76=0,"-",V76/P76)</f>
        <v>0.25</v>
      </c>
      <c r="X76" s="335">
        <v>10000</v>
      </c>
      <c r="Y76" s="336">
        <f>IFERROR(X76/P76,"-")</f>
        <v>2500</v>
      </c>
      <c r="Z76" s="336">
        <f>IFERROR(X76/V76,"-")</f>
        <v>10000</v>
      </c>
      <c r="AA76" s="33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2</v>
      </c>
      <c r="BO76" s="118">
        <f>IF(P76=0,"",IF(BN76=0,"",(BN76/P76)))</f>
        <v>0.5</v>
      </c>
      <c r="BP76" s="119"/>
      <c r="BQ76" s="120">
        <f>IFERROR(BP76/BN76,"-")</f>
        <v>0</v>
      </c>
      <c r="BR76" s="121"/>
      <c r="BS76" s="122">
        <f>IFERROR(BR76/BN76,"-")</f>
        <v>0</v>
      </c>
      <c r="BT76" s="123"/>
      <c r="BU76" s="123"/>
      <c r="BV76" s="123"/>
      <c r="BW76" s="124">
        <v>1</v>
      </c>
      <c r="BX76" s="125">
        <f>IF(P76=0,"",IF(BW76=0,"",(BW76/P76)))</f>
        <v>0.25</v>
      </c>
      <c r="BY76" s="126"/>
      <c r="BZ76" s="127">
        <f>IFERROR(BY76/BW76,"-")</f>
        <v>0</v>
      </c>
      <c r="CA76" s="128"/>
      <c r="CB76" s="129">
        <f>IFERROR(CA76/BW76,"-")</f>
        <v>0</v>
      </c>
      <c r="CC76" s="130"/>
      <c r="CD76" s="130"/>
      <c r="CE76" s="130"/>
      <c r="CF76" s="131">
        <v>1</v>
      </c>
      <c r="CG76" s="132">
        <f>IF(P76=0,"",IF(CF76=0,"",(CF76/P76)))</f>
        <v>0.25</v>
      </c>
      <c r="CH76" s="133">
        <v>1</v>
      </c>
      <c r="CI76" s="134">
        <f>IFERROR(CH76/CF76,"-")</f>
        <v>1</v>
      </c>
      <c r="CJ76" s="135">
        <v>10000</v>
      </c>
      <c r="CK76" s="136">
        <f>IFERROR(CJ76/CF76,"-")</f>
        <v>10000</v>
      </c>
      <c r="CL76" s="137">
        <v>1</v>
      </c>
      <c r="CM76" s="137"/>
      <c r="CN76" s="137"/>
      <c r="CO76" s="138">
        <v>1</v>
      </c>
      <c r="CP76" s="139">
        <v>10000</v>
      </c>
      <c r="CQ76" s="139">
        <v>10000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347" t="s">
        <v>233</v>
      </c>
      <c r="C77" s="347"/>
      <c r="D77" s="347" t="s">
        <v>234</v>
      </c>
      <c r="E77" s="347" t="s">
        <v>235</v>
      </c>
      <c r="F77" s="347" t="s">
        <v>67</v>
      </c>
      <c r="G77" s="88" t="s">
        <v>109</v>
      </c>
      <c r="H77" s="88" t="s">
        <v>226</v>
      </c>
      <c r="I77" s="349" t="s">
        <v>193</v>
      </c>
      <c r="J77" s="330"/>
      <c r="K77" s="79">
        <v>0</v>
      </c>
      <c r="L77" s="79">
        <v>0</v>
      </c>
      <c r="M77" s="79">
        <v>0</v>
      </c>
      <c r="N77" s="89">
        <v>5</v>
      </c>
      <c r="O77" s="90">
        <v>0</v>
      </c>
      <c r="P77" s="91">
        <f>N77+O77</f>
        <v>5</v>
      </c>
      <c r="Q77" s="80" t="str">
        <f>IFERROR(P77/M77,"-")</f>
        <v>-</v>
      </c>
      <c r="R77" s="79">
        <v>0</v>
      </c>
      <c r="S77" s="79">
        <v>0</v>
      </c>
      <c r="T77" s="80">
        <f>IFERROR(R77/(P77),"-")</f>
        <v>0</v>
      </c>
      <c r="U77" s="336"/>
      <c r="V77" s="82">
        <v>0</v>
      </c>
      <c r="W77" s="80">
        <f>IF(P77=0,"-",V77/P77)</f>
        <v>0</v>
      </c>
      <c r="X77" s="335">
        <v>0</v>
      </c>
      <c r="Y77" s="336">
        <f>IFERROR(X77/P77,"-")</f>
        <v>0</v>
      </c>
      <c r="Z77" s="336" t="str">
        <f>IFERROR(X77/V77,"-")</f>
        <v>-</v>
      </c>
      <c r="AA77" s="330"/>
      <c r="AB77" s="83"/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>
        <v>2</v>
      </c>
      <c r="BF77" s="111">
        <f>IF(P77=0,"",IF(BE77=0,"",(BE77/P77)))</f>
        <v>0.4</v>
      </c>
      <c r="BG77" s="110"/>
      <c r="BH77" s="112">
        <f>IFERROR(BG77/BE77,"-")</f>
        <v>0</v>
      </c>
      <c r="BI77" s="113"/>
      <c r="BJ77" s="114">
        <f>IFERROR(BI77/BE77,"-")</f>
        <v>0</v>
      </c>
      <c r="BK77" s="115"/>
      <c r="BL77" s="115"/>
      <c r="BM77" s="115"/>
      <c r="BN77" s="117">
        <v>2</v>
      </c>
      <c r="BO77" s="118">
        <f>IF(P77=0,"",IF(BN77=0,"",(BN77/P77)))</f>
        <v>0.4</v>
      </c>
      <c r="BP77" s="119"/>
      <c r="BQ77" s="120">
        <f>IFERROR(BP77/BN77,"-")</f>
        <v>0</v>
      </c>
      <c r="BR77" s="121"/>
      <c r="BS77" s="122">
        <f>IFERROR(BR77/BN77,"-")</f>
        <v>0</v>
      </c>
      <c r="BT77" s="123"/>
      <c r="BU77" s="123"/>
      <c r="BV77" s="123"/>
      <c r="BW77" s="124">
        <v>1</v>
      </c>
      <c r="BX77" s="125">
        <f>IF(P77=0,"",IF(BW77=0,"",(BW77/P77)))</f>
        <v>0.2</v>
      </c>
      <c r="BY77" s="126"/>
      <c r="BZ77" s="127">
        <f>IFERROR(BY77/BW77,"-")</f>
        <v>0</v>
      </c>
      <c r="CA77" s="128"/>
      <c r="CB77" s="129">
        <f>IFERROR(CA77/BW77,"-")</f>
        <v>0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347" t="s">
        <v>236</v>
      </c>
      <c r="C78" s="347"/>
      <c r="D78" s="347" t="s">
        <v>237</v>
      </c>
      <c r="E78" s="347" t="s">
        <v>238</v>
      </c>
      <c r="F78" s="347" t="s">
        <v>67</v>
      </c>
      <c r="G78" s="88" t="s">
        <v>109</v>
      </c>
      <c r="H78" s="88" t="s">
        <v>226</v>
      </c>
      <c r="I78" s="349" t="s">
        <v>202</v>
      </c>
      <c r="J78" s="330"/>
      <c r="K78" s="79">
        <v>0</v>
      </c>
      <c r="L78" s="79">
        <v>0</v>
      </c>
      <c r="M78" s="79">
        <v>0</v>
      </c>
      <c r="N78" s="89">
        <v>4</v>
      </c>
      <c r="O78" s="90">
        <v>0</v>
      </c>
      <c r="P78" s="91">
        <f>N78+O78</f>
        <v>4</v>
      </c>
      <c r="Q78" s="80" t="str">
        <f>IFERROR(P78/M78,"-")</f>
        <v>-</v>
      </c>
      <c r="R78" s="79">
        <v>1</v>
      </c>
      <c r="S78" s="79">
        <v>0</v>
      </c>
      <c r="T78" s="80">
        <f>IFERROR(R78/(P78),"-")</f>
        <v>0.25</v>
      </c>
      <c r="U78" s="336"/>
      <c r="V78" s="82">
        <v>1</v>
      </c>
      <c r="W78" s="80">
        <f>IF(P78=0,"-",V78/P78)</f>
        <v>0.25</v>
      </c>
      <c r="X78" s="335">
        <v>2030000</v>
      </c>
      <c r="Y78" s="336">
        <f>IFERROR(X78/P78,"-")</f>
        <v>507500</v>
      </c>
      <c r="Z78" s="336">
        <f>IFERROR(X78/V78,"-")</f>
        <v>2030000</v>
      </c>
      <c r="AA78" s="33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>
        <v>1</v>
      </c>
      <c r="BF78" s="111">
        <f>IF(P78=0,"",IF(BE78=0,"",(BE78/P78)))</f>
        <v>0.25</v>
      </c>
      <c r="BG78" s="110">
        <v>1</v>
      </c>
      <c r="BH78" s="112">
        <f>IFERROR(BG78/BE78,"-")</f>
        <v>1</v>
      </c>
      <c r="BI78" s="113">
        <v>2030000</v>
      </c>
      <c r="BJ78" s="114">
        <f>IFERROR(BI78/BE78,"-")</f>
        <v>2030000</v>
      </c>
      <c r="BK78" s="115"/>
      <c r="BL78" s="115"/>
      <c r="BM78" s="115">
        <v>1</v>
      </c>
      <c r="BN78" s="117">
        <v>3</v>
      </c>
      <c r="BO78" s="118">
        <f>IF(P78=0,"",IF(BN78=0,"",(BN78/P78)))</f>
        <v>0.75</v>
      </c>
      <c r="BP78" s="119"/>
      <c r="BQ78" s="120">
        <f>IFERROR(BP78/BN78,"-")</f>
        <v>0</v>
      </c>
      <c r="BR78" s="121"/>
      <c r="BS78" s="122">
        <f>IFERROR(BR78/BN78,"-")</f>
        <v>0</v>
      </c>
      <c r="BT78" s="123"/>
      <c r="BU78" s="123"/>
      <c r="BV78" s="123"/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1</v>
      </c>
      <c r="CP78" s="139">
        <v>2030000</v>
      </c>
      <c r="CQ78" s="139">
        <v>2030000</v>
      </c>
      <c r="CR78" s="139"/>
      <c r="CS78" s="140" t="str">
        <f>IF(AND(CQ78=0,CR78=0),"",IF(AND(CQ78&lt;=100000,CR78&lt;=100000),"",IF(CQ78/CP78&gt;0.7,"男高",IF(CR78/CP78&gt;0.7,"女高",""))))</f>
        <v>男高</v>
      </c>
    </row>
    <row r="79" spans="1:98">
      <c r="A79" s="78"/>
      <c r="B79" s="347" t="s">
        <v>239</v>
      </c>
      <c r="C79" s="347"/>
      <c r="D79" s="347" t="s">
        <v>78</v>
      </c>
      <c r="E79" s="347" t="s">
        <v>78</v>
      </c>
      <c r="F79" s="347" t="s">
        <v>79</v>
      </c>
      <c r="G79" s="88" t="s">
        <v>195</v>
      </c>
      <c r="H79" s="88"/>
      <c r="I79" s="88"/>
      <c r="J79" s="330"/>
      <c r="K79" s="79">
        <v>28</v>
      </c>
      <c r="L79" s="79">
        <v>14</v>
      </c>
      <c r="M79" s="79">
        <v>2</v>
      </c>
      <c r="N79" s="89">
        <v>2</v>
      </c>
      <c r="O79" s="90">
        <v>0</v>
      </c>
      <c r="P79" s="91">
        <f>N79+O79</f>
        <v>2</v>
      </c>
      <c r="Q79" s="80">
        <f>IFERROR(P79/M79,"-")</f>
        <v>1</v>
      </c>
      <c r="R79" s="79">
        <v>0</v>
      </c>
      <c r="S79" s="79">
        <v>1</v>
      </c>
      <c r="T79" s="80">
        <f>IFERROR(R79/(P79),"-")</f>
        <v>0</v>
      </c>
      <c r="U79" s="336"/>
      <c r="V79" s="82">
        <v>0</v>
      </c>
      <c r="W79" s="80">
        <f>IF(P79=0,"-",V79/P79)</f>
        <v>0</v>
      </c>
      <c r="X79" s="335">
        <v>0</v>
      </c>
      <c r="Y79" s="336">
        <f>IFERROR(X79/P79,"-")</f>
        <v>0</v>
      </c>
      <c r="Z79" s="336" t="str">
        <f>IFERROR(X79/V79,"-")</f>
        <v>-</v>
      </c>
      <c r="AA79" s="330"/>
      <c r="AB79" s="83"/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>
        <f>IF(P79=0,"",IF(BE79=0,"",(BE79/P79)))</f>
        <v>0</v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/>
      <c r="BO79" s="118">
        <f>IF(P79=0,"",IF(BN79=0,"",(BN79/P79)))</f>
        <v>0</v>
      </c>
      <c r="BP79" s="119"/>
      <c r="BQ79" s="120" t="str">
        <f>IFERROR(BP79/BN79,"-")</f>
        <v>-</v>
      </c>
      <c r="BR79" s="121"/>
      <c r="BS79" s="122" t="str">
        <f>IFERROR(BR79/BN79,"-")</f>
        <v>-</v>
      </c>
      <c r="BT79" s="123"/>
      <c r="BU79" s="123"/>
      <c r="BV79" s="123"/>
      <c r="BW79" s="124">
        <v>1</v>
      </c>
      <c r="BX79" s="125">
        <f>IF(P79=0,"",IF(BW79=0,"",(BW79/P79)))</f>
        <v>0.5</v>
      </c>
      <c r="BY79" s="126"/>
      <c r="BZ79" s="127">
        <f>IFERROR(BY79/BW79,"-")</f>
        <v>0</v>
      </c>
      <c r="CA79" s="128"/>
      <c r="CB79" s="129">
        <f>IFERROR(CA79/BW79,"-")</f>
        <v>0</v>
      </c>
      <c r="CC79" s="130"/>
      <c r="CD79" s="130"/>
      <c r="CE79" s="130"/>
      <c r="CF79" s="131">
        <v>1</v>
      </c>
      <c r="CG79" s="132">
        <f>IF(P79=0,"",IF(CF79=0,"",(CF79/P79)))</f>
        <v>0.5</v>
      </c>
      <c r="CH79" s="133"/>
      <c r="CI79" s="134">
        <f>IFERROR(CH79/CF79,"-")</f>
        <v>0</v>
      </c>
      <c r="CJ79" s="135"/>
      <c r="CK79" s="136">
        <f>IFERROR(CJ79/CF79,"-")</f>
        <v>0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30"/>
      <c r="B80" s="85"/>
      <c r="C80" s="86"/>
      <c r="D80" s="86"/>
      <c r="E80" s="86"/>
      <c r="F80" s="87"/>
      <c r="G80" s="88"/>
      <c r="H80" s="88"/>
      <c r="I80" s="88"/>
      <c r="J80" s="331"/>
      <c r="K80" s="34"/>
      <c r="L80" s="34"/>
      <c r="M80" s="31"/>
      <c r="N80" s="23"/>
      <c r="O80" s="23"/>
      <c r="P80" s="23"/>
      <c r="Q80" s="32"/>
      <c r="R80" s="32"/>
      <c r="S80" s="23"/>
      <c r="T80" s="32"/>
      <c r="U80" s="337"/>
      <c r="V80" s="25"/>
      <c r="W80" s="25"/>
      <c r="X80" s="337"/>
      <c r="Y80" s="337"/>
      <c r="Z80" s="337"/>
      <c r="AA80" s="337"/>
      <c r="AB80" s="33"/>
      <c r="AC80" s="57"/>
      <c r="AD80" s="61"/>
      <c r="AE80" s="62"/>
      <c r="AF80" s="61"/>
      <c r="AG80" s="65"/>
      <c r="AH80" s="66"/>
      <c r="AI80" s="67"/>
      <c r="AJ80" s="68"/>
      <c r="AK80" s="68"/>
      <c r="AL80" s="68"/>
      <c r="AM80" s="61"/>
      <c r="AN80" s="62"/>
      <c r="AO80" s="61"/>
      <c r="AP80" s="65"/>
      <c r="AQ80" s="66"/>
      <c r="AR80" s="67"/>
      <c r="AS80" s="68"/>
      <c r="AT80" s="68"/>
      <c r="AU80" s="68"/>
      <c r="AV80" s="61"/>
      <c r="AW80" s="62"/>
      <c r="AX80" s="61"/>
      <c r="AY80" s="65"/>
      <c r="AZ80" s="66"/>
      <c r="BA80" s="67"/>
      <c r="BB80" s="68"/>
      <c r="BC80" s="68"/>
      <c r="BD80" s="68"/>
      <c r="BE80" s="61"/>
      <c r="BF80" s="62"/>
      <c r="BG80" s="61"/>
      <c r="BH80" s="65"/>
      <c r="BI80" s="66"/>
      <c r="BJ80" s="67"/>
      <c r="BK80" s="68"/>
      <c r="BL80" s="68"/>
      <c r="BM80" s="68"/>
      <c r="BN80" s="63"/>
      <c r="BO80" s="64"/>
      <c r="BP80" s="61"/>
      <c r="BQ80" s="65"/>
      <c r="BR80" s="66"/>
      <c r="BS80" s="67"/>
      <c r="BT80" s="68"/>
      <c r="BU80" s="68"/>
      <c r="BV80" s="68"/>
      <c r="BW80" s="63"/>
      <c r="BX80" s="64"/>
      <c r="BY80" s="61"/>
      <c r="BZ80" s="65"/>
      <c r="CA80" s="66"/>
      <c r="CB80" s="67"/>
      <c r="CC80" s="68"/>
      <c r="CD80" s="68"/>
      <c r="CE80" s="68"/>
      <c r="CF80" s="63"/>
      <c r="CG80" s="64"/>
      <c r="CH80" s="61"/>
      <c r="CI80" s="65"/>
      <c r="CJ80" s="66"/>
      <c r="CK80" s="67"/>
      <c r="CL80" s="68"/>
      <c r="CM80" s="68"/>
      <c r="CN80" s="68"/>
      <c r="CO80" s="69"/>
      <c r="CP80" s="66"/>
      <c r="CQ80" s="66"/>
      <c r="CR80" s="66"/>
      <c r="CS80" s="70"/>
    </row>
    <row r="81" spans="1:98">
      <c r="A81" s="30"/>
      <c r="B81" s="37"/>
      <c r="C81" s="21"/>
      <c r="D81" s="21"/>
      <c r="E81" s="21"/>
      <c r="F81" s="22"/>
      <c r="G81" s="36"/>
      <c r="H81" s="36"/>
      <c r="I81" s="73"/>
      <c r="J81" s="332"/>
      <c r="K81" s="34"/>
      <c r="L81" s="34"/>
      <c r="M81" s="31"/>
      <c r="N81" s="23"/>
      <c r="O81" s="23"/>
      <c r="P81" s="23"/>
      <c r="Q81" s="32"/>
      <c r="R81" s="32"/>
      <c r="S81" s="23"/>
      <c r="T81" s="32"/>
      <c r="U81" s="337"/>
      <c r="V81" s="25"/>
      <c r="W81" s="25"/>
      <c r="X81" s="337"/>
      <c r="Y81" s="337"/>
      <c r="Z81" s="337"/>
      <c r="AA81" s="337"/>
      <c r="AB81" s="33"/>
      <c r="AC81" s="59"/>
      <c r="AD81" s="61"/>
      <c r="AE81" s="62"/>
      <c r="AF81" s="61"/>
      <c r="AG81" s="65"/>
      <c r="AH81" s="66"/>
      <c r="AI81" s="67"/>
      <c r="AJ81" s="68"/>
      <c r="AK81" s="68"/>
      <c r="AL81" s="68"/>
      <c r="AM81" s="61"/>
      <c r="AN81" s="62"/>
      <c r="AO81" s="61"/>
      <c r="AP81" s="65"/>
      <c r="AQ81" s="66"/>
      <c r="AR81" s="67"/>
      <c r="AS81" s="68"/>
      <c r="AT81" s="68"/>
      <c r="AU81" s="68"/>
      <c r="AV81" s="61"/>
      <c r="AW81" s="62"/>
      <c r="AX81" s="61"/>
      <c r="AY81" s="65"/>
      <c r="AZ81" s="66"/>
      <c r="BA81" s="67"/>
      <c r="BB81" s="68"/>
      <c r="BC81" s="68"/>
      <c r="BD81" s="68"/>
      <c r="BE81" s="61"/>
      <c r="BF81" s="62"/>
      <c r="BG81" s="61"/>
      <c r="BH81" s="65"/>
      <c r="BI81" s="66"/>
      <c r="BJ81" s="67"/>
      <c r="BK81" s="68"/>
      <c r="BL81" s="68"/>
      <c r="BM81" s="68"/>
      <c r="BN81" s="63"/>
      <c r="BO81" s="64"/>
      <c r="BP81" s="61"/>
      <c r="BQ81" s="65"/>
      <c r="BR81" s="66"/>
      <c r="BS81" s="67"/>
      <c r="BT81" s="68"/>
      <c r="BU81" s="68"/>
      <c r="BV81" s="68"/>
      <c r="BW81" s="63"/>
      <c r="BX81" s="64"/>
      <c r="BY81" s="61"/>
      <c r="BZ81" s="65"/>
      <c r="CA81" s="66"/>
      <c r="CB81" s="67"/>
      <c r="CC81" s="68"/>
      <c r="CD81" s="68"/>
      <c r="CE81" s="68"/>
      <c r="CF81" s="63"/>
      <c r="CG81" s="64"/>
      <c r="CH81" s="61"/>
      <c r="CI81" s="65"/>
      <c r="CJ81" s="66"/>
      <c r="CK81" s="67"/>
      <c r="CL81" s="68"/>
      <c r="CM81" s="68"/>
      <c r="CN81" s="68"/>
      <c r="CO81" s="69"/>
      <c r="CP81" s="66"/>
      <c r="CQ81" s="66"/>
      <c r="CR81" s="66"/>
      <c r="CS81" s="70"/>
    </row>
    <row r="82" spans="1:98">
      <c r="A82" s="19">
        <f>AB82</f>
        <v>1.651613832853</v>
      </c>
      <c r="B82" s="39"/>
      <c r="C82" s="39"/>
      <c r="D82" s="39"/>
      <c r="E82" s="39"/>
      <c r="F82" s="39"/>
      <c r="G82" s="40" t="s">
        <v>240</v>
      </c>
      <c r="H82" s="40"/>
      <c r="I82" s="40"/>
      <c r="J82" s="333">
        <f>SUM(J6:J81)</f>
        <v>3470000</v>
      </c>
      <c r="K82" s="41">
        <f>SUM(K6:K81)</f>
        <v>727</v>
      </c>
      <c r="L82" s="41">
        <f>SUM(L6:L81)</f>
        <v>429</v>
      </c>
      <c r="M82" s="41">
        <f>SUM(M6:M81)</f>
        <v>207</v>
      </c>
      <c r="N82" s="41">
        <f>SUM(N6:N81)</f>
        <v>489</v>
      </c>
      <c r="O82" s="41">
        <f>SUM(O6:O81)</f>
        <v>1</v>
      </c>
      <c r="P82" s="41">
        <f>SUM(P6:P81)</f>
        <v>490</v>
      </c>
      <c r="Q82" s="42">
        <f>IFERROR(P82/M82,"-")</f>
        <v>2.3671497584541</v>
      </c>
      <c r="R82" s="76">
        <f>SUM(R6:R81)</f>
        <v>35</v>
      </c>
      <c r="S82" s="76">
        <f>SUM(S6:S81)</f>
        <v>65</v>
      </c>
      <c r="T82" s="42">
        <f>IFERROR(R82/P82,"-")</f>
        <v>0.071428571428571</v>
      </c>
      <c r="U82" s="338">
        <f>IFERROR(J82/P82,"-")</f>
        <v>7081.6326530612</v>
      </c>
      <c r="V82" s="44">
        <f>SUM(V6:V81)</f>
        <v>66</v>
      </c>
      <c r="W82" s="42">
        <f>IFERROR(V82/P82,"-")</f>
        <v>0.13469387755102</v>
      </c>
      <c r="X82" s="333">
        <f>SUM(X6:X81)</f>
        <v>5731100</v>
      </c>
      <c r="Y82" s="333">
        <f>IFERROR(X82/P82,"-")</f>
        <v>11696.12244898</v>
      </c>
      <c r="Z82" s="333">
        <f>IFERROR(X82/V82,"-")</f>
        <v>86834.848484848</v>
      </c>
      <c r="AA82" s="333">
        <f>X82-J82</f>
        <v>2261100</v>
      </c>
      <c r="AB82" s="45">
        <f>X82/J82</f>
        <v>1.651613832853</v>
      </c>
      <c r="AC82" s="58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60"/>
      <c r="CJ82" s="60"/>
      <c r="CK82" s="60"/>
      <c r="CL82" s="60"/>
      <c r="CM82" s="60"/>
      <c r="CN82" s="60"/>
      <c r="CO82" s="60"/>
      <c r="CP82" s="60"/>
      <c r="CQ82" s="60"/>
      <c r="CR82" s="60"/>
      <c r="CS8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26"/>
    <mergeCell ref="J11:J26"/>
    <mergeCell ref="U11:U26"/>
    <mergeCell ref="AA11:AA26"/>
    <mergeCell ref="AB11:AB26"/>
    <mergeCell ref="A27:A32"/>
    <mergeCell ref="J27:J32"/>
    <mergeCell ref="U27:U32"/>
    <mergeCell ref="AA27:AA32"/>
    <mergeCell ref="AB27:AB32"/>
    <mergeCell ref="A33:A37"/>
    <mergeCell ref="J33:J37"/>
    <mergeCell ref="U33:U37"/>
    <mergeCell ref="AA33:AA37"/>
    <mergeCell ref="AB33:AB37"/>
    <mergeCell ref="A38:A41"/>
    <mergeCell ref="J38:J41"/>
    <mergeCell ref="U38:U41"/>
    <mergeCell ref="AA38:AA41"/>
    <mergeCell ref="AB38:AB41"/>
    <mergeCell ref="A42:A55"/>
    <mergeCell ref="J42:J55"/>
    <mergeCell ref="U42:U55"/>
    <mergeCell ref="AA42:AA55"/>
    <mergeCell ref="AB42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9"/>
    <mergeCell ref="J74:J79"/>
    <mergeCell ref="U74:U79"/>
    <mergeCell ref="AA74:AA79"/>
    <mergeCell ref="AB74:AB7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241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0.010909090909091</v>
      </c>
      <c r="B6" s="347" t="s">
        <v>242</v>
      </c>
      <c r="C6" s="347" t="s">
        <v>243</v>
      </c>
      <c r="D6" s="347" t="s">
        <v>244</v>
      </c>
      <c r="E6" s="347" t="s">
        <v>245</v>
      </c>
      <c r="F6" s="347" t="s">
        <v>67</v>
      </c>
      <c r="G6" s="88" t="s">
        <v>246</v>
      </c>
      <c r="H6" s="88" t="s">
        <v>247</v>
      </c>
      <c r="I6" s="88" t="s">
        <v>248</v>
      </c>
      <c r="J6" s="330">
        <v>275000</v>
      </c>
      <c r="K6" s="79">
        <v>0</v>
      </c>
      <c r="L6" s="79">
        <v>0</v>
      </c>
      <c r="M6" s="79">
        <v>0</v>
      </c>
      <c r="N6" s="89">
        <v>23</v>
      </c>
      <c r="O6" s="90">
        <v>0</v>
      </c>
      <c r="P6" s="91">
        <f>N6+O6</f>
        <v>23</v>
      </c>
      <c r="Q6" s="80" t="str">
        <f>IFERROR(P6/M6,"-")</f>
        <v>-</v>
      </c>
      <c r="R6" s="79">
        <v>1</v>
      </c>
      <c r="S6" s="79">
        <v>3</v>
      </c>
      <c r="T6" s="80">
        <f>IFERROR(R6/(P6),"-")</f>
        <v>0.043478260869565</v>
      </c>
      <c r="U6" s="336">
        <f>IFERROR(J6/SUM(N6:O7),"-")</f>
        <v>11458.333333333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-272000</v>
      </c>
      <c r="AB6" s="83">
        <f>SUM(X6:X7)/SUM(J6:J7)</f>
        <v>0.010909090909091</v>
      </c>
      <c r="AC6" s="77"/>
      <c r="AD6" s="92">
        <v>2</v>
      </c>
      <c r="AE6" s="93">
        <f>IF(P6=0,"",IF(AD6=0,"",(AD6/P6)))</f>
        <v>0.08695652173913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</v>
      </c>
      <c r="AN6" s="99">
        <f>IF(P6=0,"",IF(AM6=0,"",(AM6/P6)))</f>
        <v>0.043478260869565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5</v>
      </c>
      <c r="BF6" s="111">
        <f>IF(P6=0,"",IF(BE6=0,"",(BE6/P6)))</f>
        <v>0.21739130434783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10</v>
      </c>
      <c r="BO6" s="118">
        <f>IF(P6=0,"",IF(BN6=0,"",(BN6/P6)))</f>
        <v>0.43478260869565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4</v>
      </c>
      <c r="BX6" s="125">
        <f>IF(P6=0,"",IF(BW6=0,"",(BW6/P6)))</f>
        <v>0.17391304347826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0.043478260869565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249</v>
      </c>
      <c r="C7" s="347"/>
      <c r="D7" s="347"/>
      <c r="E7" s="347"/>
      <c r="F7" s="347" t="s">
        <v>79</v>
      </c>
      <c r="G7" s="88"/>
      <c r="H7" s="88"/>
      <c r="I7" s="88"/>
      <c r="J7" s="330"/>
      <c r="K7" s="79">
        <v>29</v>
      </c>
      <c r="L7" s="79">
        <v>19</v>
      </c>
      <c r="M7" s="79">
        <v>20</v>
      </c>
      <c r="N7" s="89">
        <v>1</v>
      </c>
      <c r="O7" s="90">
        <v>0</v>
      </c>
      <c r="P7" s="91">
        <f>N7+O7</f>
        <v>1</v>
      </c>
      <c r="Q7" s="80">
        <f>IFERROR(P7/M7,"-")</f>
        <v>0.05</v>
      </c>
      <c r="R7" s="79">
        <v>0</v>
      </c>
      <c r="S7" s="79">
        <v>1</v>
      </c>
      <c r="T7" s="80">
        <f>IFERROR(R7/(P7),"-")</f>
        <v>0</v>
      </c>
      <c r="U7" s="336"/>
      <c r="V7" s="82">
        <v>1</v>
      </c>
      <c r="W7" s="80">
        <f>IF(P7=0,"-",V7/P7)</f>
        <v>1</v>
      </c>
      <c r="X7" s="335">
        <v>3000</v>
      </c>
      <c r="Y7" s="336">
        <f>IFERROR(X7/P7,"-")</f>
        <v>3000</v>
      </c>
      <c r="Z7" s="336">
        <f>IFERROR(X7/V7,"-")</f>
        <v>3000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1</v>
      </c>
      <c r="BP7" s="119">
        <v>1</v>
      </c>
      <c r="BQ7" s="120">
        <f>IFERROR(BP7/BN7,"-")</f>
        <v>1</v>
      </c>
      <c r="BR7" s="121">
        <v>3000</v>
      </c>
      <c r="BS7" s="122">
        <f>IFERROR(BR7/BN7,"-")</f>
        <v>3000</v>
      </c>
      <c r="BT7" s="123">
        <v>1</v>
      </c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3000</v>
      </c>
      <c r="CQ7" s="139">
        <v>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0.14666666666667</v>
      </c>
      <c r="B8" s="347" t="s">
        <v>250</v>
      </c>
      <c r="C8" s="347" t="s">
        <v>251</v>
      </c>
      <c r="D8" s="347" t="s">
        <v>252</v>
      </c>
      <c r="E8" s="347"/>
      <c r="F8" s="347" t="s">
        <v>67</v>
      </c>
      <c r="G8" s="88" t="s">
        <v>253</v>
      </c>
      <c r="H8" s="88" t="s">
        <v>254</v>
      </c>
      <c r="I8" s="88" t="s">
        <v>255</v>
      </c>
      <c r="J8" s="330">
        <v>45000</v>
      </c>
      <c r="K8" s="79">
        <v>0</v>
      </c>
      <c r="L8" s="79">
        <v>0</v>
      </c>
      <c r="M8" s="79">
        <v>0</v>
      </c>
      <c r="N8" s="89">
        <v>11</v>
      </c>
      <c r="O8" s="90">
        <v>0</v>
      </c>
      <c r="P8" s="91">
        <f>N8+O8</f>
        <v>11</v>
      </c>
      <c r="Q8" s="80" t="str">
        <f>IFERROR(P8/M8,"-")</f>
        <v>-</v>
      </c>
      <c r="R8" s="79">
        <v>0</v>
      </c>
      <c r="S8" s="79">
        <v>1</v>
      </c>
      <c r="T8" s="80">
        <f>IFERROR(R8/(P8),"-")</f>
        <v>0</v>
      </c>
      <c r="U8" s="336">
        <f>IFERROR(J8/SUM(N8:O9),"-")</f>
        <v>3000</v>
      </c>
      <c r="V8" s="82">
        <v>1</v>
      </c>
      <c r="W8" s="80">
        <f>IF(P8=0,"-",V8/P8)</f>
        <v>0.090909090909091</v>
      </c>
      <c r="X8" s="335">
        <v>3000</v>
      </c>
      <c r="Y8" s="336">
        <f>IFERROR(X8/P8,"-")</f>
        <v>272.72727272727</v>
      </c>
      <c r="Z8" s="336">
        <f>IFERROR(X8/V8,"-")</f>
        <v>3000</v>
      </c>
      <c r="AA8" s="330">
        <f>SUM(X8:X9)-SUM(J8:J9)</f>
        <v>-38400</v>
      </c>
      <c r="AB8" s="83">
        <f>SUM(X8:X9)/SUM(J8:J9)</f>
        <v>0.14666666666667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2</v>
      </c>
      <c r="AN8" s="99">
        <f>IF(P8=0,"",IF(AM8=0,"",(AM8/P8)))</f>
        <v>0.18181818181818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5</v>
      </c>
      <c r="BF8" s="111">
        <f>IF(P8=0,"",IF(BE8=0,"",(BE8/P8)))</f>
        <v>0.45454545454545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0.18181818181818</v>
      </c>
      <c r="BP8" s="119">
        <v>1</v>
      </c>
      <c r="BQ8" s="120">
        <f>IFERROR(BP8/BN8,"-")</f>
        <v>0.5</v>
      </c>
      <c r="BR8" s="121">
        <v>3000</v>
      </c>
      <c r="BS8" s="122">
        <f>IFERROR(BR8/BN8,"-")</f>
        <v>1500</v>
      </c>
      <c r="BT8" s="123">
        <v>1</v>
      </c>
      <c r="BU8" s="123"/>
      <c r="BV8" s="123"/>
      <c r="BW8" s="124">
        <v>2</v>
      </c>
      <c r="BX8" s="125">
        <f>IF(P8=0,"",IF(BW8=0,"",(BW8/P8)))</f>
        <v>0.18181818181818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3000</v>
      </c>
      <c r="CQ8" s="139">
        <v>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256</v>
      </c>
      <c r="C9" s="347"/>
      <c r="D9" s="347"/>
      <c r="E9" s="347"/>
      <c r="F9" s="347" t="s">
        <v>79</v>
      </c>
      <c r="G9" s="88"/>
      <c r="H9" s="88"/>
      <c r="I9" s="88"/>
      <c r="J9" s="330"/>
      <c r="K9" s="79">
        <v>198</v>
      </c>
      <c r="L9" s="79">
        <v>25</v>
      </c>
      <c r="M9" s="79">
        <v>8</v>
      </c>
      <c r="N9" s="89">
        <v>4</v>
      </c>
      <c r="O9" s="90">
        <v>0</v>
      </c>
      <c r="P9" s="91">
        <f>N9+O9</f>
        <v>4</v>
      </c>
      <c r="Q9" s="80">
        <f>IFERROR(P9/M9,"-")</f>
        <v>0.5</v>
      </c>
      <c r="R9" s="79">
        <v>0</v>
      </c>
      <c r="S9" s="79">
        <v>0</v>
      </c>
      <c r="T9" s="80">
        <f>IFERROR(R9/(P9),"-")</f>
        <v>0</v>
      </c>
      <c r="U9" s="336"/>
      <c r="V9" s="82">
        <v>1</v>
      </c>
      <c r="W9" s="80">
        <f>IF(P9=0,"-",V9/P9)</f>
        <v>0.25</v>
      </c>
      <c r="X9" s="335">
        <v>3600</v>
      </c>
      <c r="Y9" s="336">
        <f>IFERROR(X9/P9,"-")</f>
        <v>900</v>
      </c>
      <c r="Z9" s="336">
        <f>IFERROR(X9/V9,"-")</f>
        <v>3600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0.25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0.5</v>
      </c>
      <c r="BP9" s="119">
        <v>1</v>
      </c>
      <c r="BQ9" s="120">
        <f>IFERROR(BP9/BN9,"-")</f>
        <v>0.5</v>
      </c>
      <c r="BR9" s="121">
        <v>3600</v>
      </c>
      <c r="BS9" s="122">
        <f>IFERROR(BR9/BN9,"-")</f>
        <v>1800</v>
      </c>
      <c r="BT9" s="123"/>
      <c r="BU9" s="123">
        <v>1</v>
      </c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3600</v>
      </c>
      <c r="CQ9" s="139">
        <v>3600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0.73333333333333</v>
      </c>
      <c r="B10" s="347" t="s">
        <v>257</v>
      </c>
      <c r="C10" s="347" t="s">
        <v>251</v>
      </c>
      <c r="D10" s="347" t="s">
        <v>258</v>
      </c>
      <c r="E10" s="347"/>
      <c r="F10" s="347" t="s">
        <v>67</v>
      </c>
      <c r="G10" s="88" t="s">
        <v>259</v>
      </c>
      <c r="H10" s="88" t="s">
        <v>260</v>
      </c>
      <c r="I10" s="88" t="s">
        <v>190</v>
      </c>
      <c r="J10" s="330">
        <v>75000</v>
      </c>
      <c r="K10" s="79">
        <v>0</v>
      </c>
      <c r="L10" s="79">
        <v>0</v>
      </c>
      <c r="M10" s="79">
        <v>0</v>
      </c>
      <c r="N10" s="89">
        <v>38</v>
      </c>
      <c r="O10" s="90">
        <v>0</v>
      </c>
      <c r="P10" s="91">
        <f>N10+O10</f>
        <v>38</v>
      </c>
      <c r="Q10" s="80" t="str">
        <f>IFERROR(P10/M10,"-")</f>
        <v>-</v>
      </c>
      <c r="R10" s="79">
        <v>2</v>
      </c>
      <c r="S10" s="79">
        <v>7</v>
      </c>
      <c r="T10" s="80">
        <f>IFERROR(R10/(P10),"-")</f>
        <v>0.052631578947368</v>
      </c>
      <c r="U10" s="336">
        <f>IFERROR(J10/SUM(N10:O11),"-")</f>
        <v>1704.5454545455</v>
      </c>
      <c r="V10" s="82">
        <v>4</v>
      </c>
      <c r="W10" s="80">
        <f>IF(P10=0,"-",V10/P10)</f>
        <v>0.10526315789474</v>
      </c>
      <c r="X10" s="335">
        <v>55000</v>
      </c>
      <c r="Y10" s="336">
        <f>IFERROR(X10/P10,"-")</f>
        <v>1447.3684210526</v>
      </c>
      <c r="Z10" s="336">
        <f>IFERROR(X10/V10,"-")</f>
        <v>13750</v>
      </c>
      <c r="AA10" s="330">
        <f>SUM(X10:X11)-SUM(J10:J11)</f>
        <v>-20000</v>
      </c>
      <c r="AB10" s="83">
        <f>SUM(X10:X11)/SUM(J10:J11)</f>
        <v>0.73333333333333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5</v>
      </c>
      <c r="AN10" s="99">
        <f>IF(P10=0,"",IF(AM10=0,"",(AM10/P10)))</f>
        <v>0.13157894736842</v>
      </c>
      <c r="AO10" s="98">
        <v>1</v>
      </c>
      <c r="AP10" s="100">
        <f>IFERROR(AO10/AM10,"-")</f>
        <v>0.2</v>
      </c>
      <c r="AQ10" s="101">
        <v>32000</v>
      </c>
      <c r="AR10" s="102">
        <f>IFERROR(AQ10/AM10,"-")</f>
        <v>6400</v>
      </c>
      <c r="AS10" s="103"/>
      <c r="AT10" s="103"/>
      <c r="AU10" s="103">
        <v>1</v>
      </c>
      <c r="AV10" s="104">
        <v>6</v>
      </c>
      <c r="AW10" s="105">
        <f>IF(P10=0,"",IF(AV10=0,"",(AV10/P10)))</f>
        <v>0.15789473684211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6</v>
      </c>
      <c r="BF10" s="111">
        <f>IF(P10=0,"",IF(BE10=0,"",(BE10/P10)))</f>
        <v>0.15789473684211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12</v>
      </c>
      <c r="BO10" s="118">
        <f>IF(P10=0,"",IF(BN10=0,"",(BN10/P10)))</f>
        <v>0.31578947368421</v>
      </c>
      <c r="BP10" s="119">
        <v>1</v>
      </c>
      <c r="BQ10" s="120">
        <f>IFERROR(BP10/BN10,"-")</f>
        <v>0.083333333333333</v>
      </c>
      <c r="BR10" s="121">
        <v>8000</v>
      </c>
      <c r="BS10" s="122">
        <f>IFERROR(BR10/BN10,"-")</f>
        <v>666.66666666667</v>
      </c>
      <c r="BT10" s="123"/>
      <c r="BU10" s="123">
        <v>1</v>
      </c>
      <c r="BV10" s="123"/>
      <c r="BW10" s="124">
        <v>9</v>
      </c>
      <c r="BX10" s="125">
        <f>IF(P10=0,"",IF(BW10=0,"",(BW10/P10)))</f>
        <v>0.23684210526316</v>
      </c>
      <c r="BY10" s="126">
        <v>2</v>
      </c>
      <c r="BZ10" s="127">
        <f>IFERROR(BY10/BW10,"-")</f>
        <v>0.22222222222222</v>
      </c>
      <c r="CA10" s="128">
        <v>15000</v>
      </c>
      <c r="CB10" s="129">
        <f>IFERROR(CA10/BW10,"-")</f>
        <v>1666.6666666667</v>
      </c>
      <c r="CC10" s="130">
        <v>2</v>
      </c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4</v>
      </c>
      <c r="CP10" s="139">
        <v>55000</v>
      </c>
      <c r="CQ10" s="139">
        <v>32000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261</v>
      </c>
      <c r="C11" s="347"/>
      <c r="D11" s="347"/>
      <c r="E11" s="347"/>
      <c r="F11" s="347" t="s">
        <v>79</v>
      </c>
      <c r="G11" s="88"/>
      <c r="H11" s="88"/>
      <c r="I11" s="88"/>
      <c r="J11" s="330"/>
      <c r="K11" s="79">
        <v>52</v>
      </c>
      <c r="L11" s="79">
        <v>32</v>
      </c>
      <c r="M11" s="79">
        <v>103</v>
      </c>
      <c r="N11" s="89">
        <v>6</v>
      </c>
      <c r="O11" s="90">
        <v>0</v>
      </c>
      <c r="P11" s="91">
        <f>N11+O11</f>
        <v>6</v>
      </c>
      <c r="Q11" s="80">
        <f>IFERROR(P11/M11,"-")</f>
        <v>0.058252427184466</v>
      </c>
      <c r="R11" s="79">
        <v>0</v>
      </c>
      <c r="S11" s="79">
        <v>1</v>
      </c>
      <c r="T11" s="80">
        <f>IFERROR(R11/(P11),"-")</f>
        <v>0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2</v>
      </c>
      <c r="BF11" s="111">
        <f>IF(P11=0,"",IF(BE11=0,"",(BE11/P11)))</f>
        <v>0.33333333333333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0.16666666666667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3</v>
      </c>
      <c r="BX11" s="125">
        <f>IF(P11=0,"",IF(BW11=0,"",(BW11/P11)))</f>
        <v>0.5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2.28</v>
      </c>
      <c r="B12" s="347" t="s">
        <v>262</v>
      </c>
      <c r="C12" s="347" t="s">
        <v>263</v>
      </c>
      <c r="D12" s="347" t="s">
        <v>264</v>
      </c>
      <c r="E12" s="347"/>
      <c r="F12" s="347" t="s">
        <v>67</v>
      </c>
      <c r="G12" s="88" t="s">
        <v>265</v>
      </c>
      <c r="H12" s="88" t="s">
        <v>266</v>
      </c>
      <c r="I12" s="88" t="s">
        <v>248</v>
      </c>
      <c r="J12" s="330">
        <v>75000</v>
      </c>
      <c r="K12" s="79">
        <v>0</v>
      </c>
      <c r="L12" s="79">
        <v>0</v>
      </c>
      <c r="M12" s="79">
        <v>0</v>
      </c>
      <c r="N12" s="89">
        <v>71</v>
      </c>
      <c r="O12" s="90">
        <v>1</v>
      </c>
      <c r="P12" s="91">
        <f>N12+O12</f>
        <v>72</v>
      </c>
      <c r="Q12" s="80" t="str">
        <f>IFERROR(P12/M12,"-")</f>
        <v>-</v>
      </c>
      <c r="R12" s="79">
        <v>14</v>
      </c>
      <c r="S12" s="79">
        <v>7</v>
      </c>
      <c r="T12" s="80">
        <f>IFERROR(R12/(P12),"-")</f>
        <v>0.19444444444444</v>
      </c>
      <c r="U12" s="336">
        <f>IFERROR(J12/SUM(N12:O13),"-")</f>
        <v>974.02597402597</v>
      </c>
      <c r="V12" s="82">
        <v>6</v>
      </c>
      <c r="W12" s="80">
        <f>IF(P12=0,"-",V12/P12)</f>
        <v>0.083333333333333</v>
      </c>
      <c r="X12" s="335">
        <v>121000</v>
      </c>
      <c r="Y12" s="336">
        <f>IFERROR(X12/P12,"-")</f>
        <v>1680.5555555556</v>
      </c>
      <c r="Z12" s="336">
        <f>IFERROR(X12/V12,"-")</f>
        <v>20166.666666667</v>
      </c>
      <c r="AA12" s="330">
        <f>SUM(X12:X13)-SUM(J12:J13)</f>
        <v>96000</v>
      </c>
      <c r="AB12" s="83">
        <f>SUM(X12:X13)/SUM(J12:J13)</f>
        <v>2.28</v>
      </c>
      <c r="AC12" s="77"/>
      <c r="AD12" s="92">
        <v>10</v>
      </c>
      <c r="AE12" s="93">
        <f>IF(P12=0,"",IF(AD12=0,"",(AD12/P12)))</f>
        <v>0.13888888888889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19</v>
      </c>
      <c r="AN12" s="99">
        <f>IF(P12=0,"",IF(AM12=0,"",(AM12/P12)))</f>
        <v>0.26388888888889</v>
      </c>
      <c r="AO12" s="98">
        <v>1</v>
      </c>
      <c r="AP12" s="100">
        <f>IFERROR(AO12/AM12,"-")</f>
        <v>0.052631578947368</v>
      </c>
      <c r="AQ12" s="101">
        <v>34000</v>
      </c>
      <c r="AR12" s="102">
        <f>IFERROR(AQ12/AM12,"-")</f>
        <v>1789.4736842105</v>
      </c>
      <c r="AS12" s="103"/>
      <c r="AT12" s="103"/>
      <c r="AU12" s="103">
        <v>1</v>
      </c>
      <c r="AV12" s="104">
        <v>5</v>
      </c>
      <c r="AW12" s="105">
        <f>IF(P12=0,"",IF(AV12=0,"",(AV12/P12)))</f>
        <v>0.069444444444444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6</v>
      </c>
      <c r="BF12" s="111">
        <f>IF(P12=0,"",IF(BE12=0,"",(BE12/P12)))</f>
        <v>0.083333333333333</v>
      </c>
      <c r="BG12" s="110">
        <v>1</v>
      </c>
      <c r="BH12" s="112">
        <f>IFERROR(BG12/BE12,"-")</f>
        <v>0.16666666666667</v>
      </c>
      <c r="BI12" s="113">
        <v>9000</v>
      </c>
      <c r="BJ12" s="114">
        <f>IFERROR(BI12/BE12,"-")</f>
        <v>1500</v>
      </c>
      <c r="BK12" s="115"/>
      <c r="BL12" s="115"/>
      <c r="BM12" s="115">
        <v>1</v>
      </c>
      <c r="BN12" s="117">
        <v>18</v>
      </c>
      <c r="BO12" s="118">
        <f>IF(P12=0,"",IF(BN12=0,"",(BN12/P12)))</f>
        <v>0.25</v>
      </c>
      <c r="BP12" s="119">
        <v>2</v>
      </c>
      <c r="BQ12" s="120">
        <f>IFERROR(BP12/BN12,"-")</f>
        <v>0.11111111111111</v>
      </c>
      <c r="BR12" s="121">
        <v>10000</v>
      </c>
      <c r="BS12" s="122">
        <f>IFERROR(BR12/BN12,"-")</f>
        <v>555.55555555556</v>
      </c>
      <c r="BT12" s="123">
        <v>2</v>
      </c>
      <c r="BU12" s="123"/>
      <c r="BV12" s="123"/>
      <c r="BW12" s="124">
        <v>10</v>
      </c>
      <c r="BX12" s="125">
        <f>IF(P12=0,"",IF(BW12=0,"",(BW12/P12)))</f>
        <v>0.13888888888889</v>
      </c>
      <c r="BY12" s="126">
        <v>1</v>
      </c>
      <c r="BZ12" s="127">
        <f>IFERROR(BY12/BW12,"-")</f>
        <v>0.1</v>
      </c>
      <c r="CA12" s="128">
        <v>50000</v>
      </c>
      <c r="CB12" s="129">
        <f>IFERROR(CA12/BW12,"-")</f>
        <v>5000</v>
      </c>
      <c r="CC12" s="130"/>
      <c r="CD12" s="130"/>
      <c r="CE12" s="130">
        <v>1</v>
      </c>
      <c r="CF12" s="131">
        <v>4</v>
      </c>
      <c r="CG12" s="132">
        <f>IF(P12=0,"",IF(CF12=0,"",(CF12/P12)))</f>
        <v>0.055555555555556</v>
      </c>
      <c r="CH12" s="133">
        <v>1</v>
      </c>
      <c r="CI12" s="134">
        <f>IFERROR(CH12/CF12,"-")</f>
        <v>0.25</v>
      </c>
      <c r="CJ12" s="135">
        <v>21000</v>
      </c>
      <c r="CK12" s="136">
        <f>IFERROR(CJ12/CF12,"-")</f>
        <v>5250</v>
      </c>
      <c r="CL12" s="137"/>
      <c r="CM12" s="137"/>
      <c r="CN12" s="137">
        <v>1</v>
      </c>
      <c r="CO12" s="138">
        <v>6</v>
      </c>
      <c r="CP12" s="139">
        <v>121000</v>
      </c>
      <c r="CQ12" s="139">
        <v>50000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267</v>
      </c>
      <c r="C13" s="347"/>
      <c r="D13" s="347"/>
      <c r="E13" s="347"/>
      <c r="F13" s="347" t="s">
        <v>79</v>
      </c>
      <c r="G13" s="88"/>
      <c r="H13" s="88"/>
      <c r="I13" s="88"/>
      <c r="J13" s="330"/>
      <c r="K13" s="79">
        <v>89</v>
      </c>
      <c r="L13" s="79">
        <v>38</v>
      </c>
      <c r="M13" s="79">
        <v>27</v>
      </c>
      <c r="N13" s="89">
        <v>5</v>
      </c>
      <c r="O13" s="90">
        <v>0</v>
      </c>
      <c r="P13" s="91">
        <f>N13+O13</f>
        <v>5</v>
      </c>
      <c r="Q13" s="80">
        <f>IFERROR(P13/M13,"-")</f>
        <v>0.18518518518519</v>
      </c>
      <c r="R13" s="79">
        <v>2</v>
      </c>
      <c r="S13" s="79">
        <v>0</v>
      </c>
      <c r="T13" s="80">
        <f>IFERROR(R13/(P13),"-")</f>
        <v>0.4</v>
      </c>
      <c r="U13" s="336"/>
      <c r="V13" s="82">
        <v>1</v>
      </c>
      <c r="W13" s="80">
        <f>IF(P13=0,"-",V13/P13)</f>
        <v>0.2</v>
      </c>
      <c r="X13" s="335">
        <v>50000</v>
      </c>
      <c r="Y13" s="336">
        <f>IFERROR(X13/P13,"-")</f>
        <v>10000</v>
      </c>
      <c r="Z13" s="336">
        <f>IFERROR(X13/V13,"-")</f>
        <v>50000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3</v>
      </c>
      <c r="BO13" s="118">
        <f>IF(P13=0,"",IF(BN13=0,"",(BN13/P13)))</f>
        <v>0.6</v>
      </c>
      <c r="BP13" s="119">
        <v>1</v>
      </c>
      <c r="BQ13" s="120">
        <f>IFERROR(BP13/BN13,"-")</f>
        <v>0.33333333333333</v>
      </c>
      <c r="BR13" s="121">
        <v>5000</v>
      </c>
      <c r="BS13" s="122">
        <f>IFERROR(BR13/BN13,"-")</f>
        <v>1666.6666666667</v>
      </c>
      <c r="BT13" s="123">
        <v>1</v>
      </c>
      <c r="BU13" s="123"/>
      <c r="BV13" s="123"/>
      <c r="BW13" s="124">
        <v>1</v>
      </c>
      <c r="BX13" s="125">
        <f>IF(P13=0,"",IF(BW13=0,"",(BW13/P13)))</f>
        <v>0.2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1</v>
      </c>
      <c r="CG13" s="132">
        <f>IF(P13=0,"",IF(CF13=0,"",(CF13/P13)))</f>
        <v>0.2</v>
      </c>
      <c r="CH13" s="133">
        <v>1</v>
      </c>
      <c r="CI13" s="134">
        <f>IFERROR(CH13/CF13,"-")</f>
        <v>1</v>
      </c>
      <c r="CJ13" s="135">
        <v>50000</v>
      </c>
      <c r="CK13" s="136">
        <f>IFERROR(CJ13/CF13,"-")</f>
        <v>50000</v>
      </c>
      <c r="CL13" s="137"/>
      <c r="CM13" s="137"/>
      <c r="CN13" s="137">
        <v>1</v>
      </c>
      <c r="CO13" s="138">
        <v>1</v>
      </c>
      <c r="CP13" s="139">
        <v>50000</v>
      </c>
      <c r="CQ13" s="139">
        <v>50000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2.624</v>
      </c>
      <c r="B14" s="347" t="s">
        <v>268</v>
      </c>
      <c r="C14" s="347" t="s">
        <v>243</v>
      </c>
      <c r="D14" s="347" t="s">
        <v>269</v>
      </c>
      <c r="E14" s="347"/>
      <c r="F14" s="347" t="s">
        <v>67</v>
      </c>
      <c r="G14" s="88" t="s">
        <v>270</v>
      </c>
      <c r="H14" s="88" t="s">
        <v>271</v>
      </c>
      <c r="I14" s="88" t="s">
        <v>221</v>
      </c>
      <c r="J14" s="330">
        <v>125000</v>
      </c>
      <c r="K14" s="79">
        <v>0</v>
      </c>
      <c r="L14" s="79">
        <v>0</v>
      </c>
      <c r="M14" s="79">
        <v>0</v>
      </c>
      <c r="N14" s="89">
        <v>6</v>
      </c>
      <c r="O14" s="90">
        <v>0</v>
      </c>
      <c r="P14" s="91">
        <f>N14+O14</f>
        <v>6</v>
      </c>
      <c r="Q14" s="80" t="str">
        <f>IFERROR(P14/M14,"-")</f>
        <v>-</v>
      </c>
      <c r="R14" s="79">
        <v>1</v>
      </c>
      <c r="S14" s="79">
        <v>1</v>
      </c>
      <c r="T14" s="80">
        <f>IFERROR(R14/(P14),"-")</f>
        <v>0.16666666666667</v>
      </c>
      <c r="U14" s="336">
        <f>IFERROR(J14/SUM(N14:O15),"-")</f>
        <v>10416.666666667</v>
      </c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>
        <f>SUM(X14:X15)-SUM(J14:J15)</f>
        <v>203000</v>
      </c>
      <c r="AB14" s="83">
        <f>SUM(X14:X15)/SUM(J14:J15)</f>
        <v>2.624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2</v>
      </c>
      <c r="AN14" s="99">
        <f>IF(P14=0,"",IF(AM14=0,"",(AM14/P14)))</f>
        <v>0.33333333333333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1</v>
      </c>
      <c r="AW14" s="105">
        <f>IF(P14=0,"",IF(AV14=0,"",(AV14/P14)))</f>
        <v>0.16666666666667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3</v>
      </c>
      <c r="BO14" s="118">
        <f>IF(P14=0,"",IF(BN14=0,"",(BN14/P14)))</f>
        <v>0.5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272</v>
      </c>
      <c r="C15" s="347"/>
      <c r="D15" s="347"/>
      <c r="E15" s="347"/>
      <c r="F15" s="347" t="s">
        <v>79</v>
      </c>
      <c r="G15" s="88"/>
      <c r="H15" s="88"/>
      <c r="I15" s="88"/>
      <c r="J15" s="330"/>
      <c r="K15" s="79">
        <v>41</v>
      </c>
      <c r="L15" s="79">
        <v>23</v>
      </c>
      <c r="M15" s="79">
        <v>15</v>
      </c>
      <c r="N15" s="89">
        <v>6</v>
      </c>
      <c r="O15" s="90">
        <v>0</v>
      </c>
      <c r="P15" s="91">
        <f>N15+O15</f>
        <v>6</v>
      </c>
      <c r="Q15" s="80">
        <f>IFERROR(P15/M15,"-")</f>
        <v>0.4</v>
      </c>
      <c r="R15" s="79">
        <v>2</v>
      </c>
      <c r="S15" s="79">
        <v>1</v>
      </c>
      <c r="T15" s="80">
        <f>IFERROR(R15/(P15),"-")</f>
        <v>0.33333333333333</v>
      </c>
      <c r="U15" s="336"/>
      <c r="V15" s="82">
        <v>2</v>
      </c>
      <c r="W15" s="80">
        <f>IF(P15=0,"-",V15/P15)</f>
        <v>0.33333333333333</v>
      </c>
      <c r="X15" s="335">
        <v>328000</v>
      </c>
      <c r="Y15" s="336">
        <f>IFERROR(X15/P15,"-")</f>
        <v>54666.666666667</v>
      </c>
      <c r="Z15" s="336">
        <f>IFERROR(X15/V15,"-")</f>
        <v>164000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0.16666666666667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2</v>
      </c>
      <c r="BX15" s="125">
        <f>IF(P15=0,"",IF(BW15=0,"",(BW15/P15)))</f>
        <v>0.33333333333333</v>
      </c>
      <c r="BY15" s="126">
        <v>1</v>
      </c>
      <c r="BZ15" s="127">
        <f>IFERROR(BY15/BW15,"-")</f>
        <v>0.5</v>
      </c>
      <c r="CA15" s="128">
        <v>100000</v>
      </c>
      <c r="CB15" s="129">
        <f>IFERROR(CA15/BW15,"-")</f>
        <v>50000</v>
      </c>
      <c r="CC15" s="130"/>
      <c r="CD15" s="130"/>
      <c r="CE15" s="130">
        <v>1</v>
      </c>
      <c r="CF15" s="131">
        <v>3</v>
      </c>
      <c r="CG15" s="132">
        <f>IF(P15=0,"",IF(CF15=0,"",(CF15/P15)))</f>
        <v>0.5</v>
      </c>
      <c r="CH15" s="133">
        <v>1</v>
      </c>
      <c r="CI15" s="134">
        <f>IFERROR(CH15/CF15,"-")</f>
        <v>0.33333333333333</v>
      </c>
      <c r="CJ15" s="135">
        <v>228000</v>
      </c>
      <c r="CK15" s="136">
        <f>IFERROR(CJ15/CF15,"-")</f>
        <v>76000</v>
      </c>
      <c r="CL15" s="137"/>
      <c r="CM15" s="137"/>
      <c r="CN15" s="137">
        <v>1</v>
      </c>
      <c r="CO15" s="138">
        <v>2</v>
      </c>
      <c r="CP15" s="139">
        <v>328000</v>
      </c>
      <c r="CQ15" s="139">
        <v>228000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30"/>
      <c r="B16" s="85"/>
      <c r="C16" s="86"/>
      <c r="D16" s="86"/>
      <c r="E16" s="86"/>
      <c r="F16" s="87"/>
      <c r="G16" s="88"/>
      <c r="H16" s="88"/>
      <c r="I16" s="88"/>
      <c r="J16" s="331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337"/>
      <c r="V16" s="25"/>
      <c r="W16" s="25"/>
      <c r="X16" s="337"/>
      <c r="Y16" s="337"/>
      <c r="Z16" s="337"/>
      <c r="AA16" s="337"/>
      <c r="AB16" s="33"/>
      <c r="AC16" s="57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30"/>
      <c r="B17" s="37"/>
      <c r="C17" s="21"/>
      <c r="D17" s="21"/>
      <c r="E17" s="21"/>
      <c r="F17" s="22"/>
      <c r="G17" s="36"/>
      <c r="H17" s="36"/>
      <c r="I17" s="73"/>
      <c r="J17" s="332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337"/>
      <c r="V17" s="25"/>
      <c r="W17" s="25"/>
      <c r="X17" s="337"/>
      <c r="Y17" s="337"/>
      <c r="Z17" s="337"/>
      <c r="AA17" s="337"/>
      <c r="AB17" s="33"/>
      <c r="AC17" s="59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19">
        <f>AB18</f>
        <v>0.9472268907563</v>
      </c>
      <c r="B18" s="39"/>
      <c r="C18" s="39"/>
      <c r="D18" s="39"/>
      <c r="E18" s="39"/>
      <c r="F18" s="39"/>
      <c r="G18" s="40" t="s">
        <v>273</v>
      </c>
      <c r="H18" s="40"/>
      <c r="I18" s="40"/>
      <c r="J18" s="333">
        <f>SUM(J6:J17)</f>
        <v>595000</v>
      </c>
      <c r="K18" s="41">
        <f>SUM(K6:K17)</f>
        <v>409</v>
      </c>
      <c r="L18" s="41">
        <f>SUM(L6:L17)</f>
        <v>137</v>
      </c>
      <c r="M18" s="41">
        <f>SUM(M6:M17)</f>
        <v>173</v>
      </c>
      <c r="N18" s="41">
        <f>SUM(N6:N17)</f>
        <v>171</v>
      </c>
      <c r="O18" s="41">
        <f>SUM(O6:O17)</f>
        <v>1</v>
      </c>
      <c r="P18" s="41">
        <f>SUM(P6:P17)</f>
        <v>172</v>
      </c>
      <c r="Q18" s="42">
        <f>IFERROR(P18/M18,"-")</f>
        <v>0.99421965317919</v>
      </c>
      <c r="R18" s="76">
        <f>SUM(R6:R17)</f>
        <v>22</v>
      </c>
      <c r="S18" s="76">
        <f>SUM(S6:S17)</f>
        <v>22</v>
      </c>
      <c r="T18" s="42">
        <f>IFERROR(R18/P18,"-")</f>
        <v>0.12790697674419</v>
      </c>
      <c r="U18" s="338">
        <f>IFERROR(J18/P18,"-")</f>
        <v>3459.3023255814</v>
      </c>
      <c r="V18" s="44">
        <f>SUM(V6:V17)</f>
        <v>16</v>
      </c>
      <c r="W18" s="42">
        <f>IFERROR(V18/P18,"-")</f>
        <v>0.093023255813953</v>
      </c>
      <c r="X18" s="333">
        <f>SUM(X6:X17)</f>
        <v>563600</v>
      </c>
      <c r="Y18" s="333">
        <f>IFERROR(X18/P18,"-")</f>
        <v>3276.7441860465</v>
      </c>
      <c r="Z18" s="333">
        <f>IFERROR(X18/V18,"-")</f>
        <v>35225</v>
      </c>
      <c r="AA18" s="333">
        <f>X18-J18</f>
        <v>-31400</v>
      </c>
      <c r="AB18" s="45">
        <f>X18/J18</f>
        <v>0.9472268907563</v>
      </c>
      <c r="AC18" s="58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274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1.37656</v>
      </c>
      <c r="B6" s="347" t="s">
        <v>275</v>
      </c>
      <c r="C6" s="347" t="s">
        <v>276</v>
      </c>
      <c r="D6" s="347" t="s">
        <v>277</v>
      </c>
      <c r="E6" s="347" t="s">
        <v>278</v>
      </c>
      <c r="F6" s="347" t="s">
        <v>67</v>
      </c>
      <c r="G6" s="88" t="s">
        <v>279</v>
      </c>
      <c r="H6" s="88" t="s">
        <v>280</v>
      </c>
      <c r="I6" s="88" t="s">
        <v>176</v>
      </c>
      <c r="J6" s="330">
        <v>125000</v>
      </c>
      <c r="K6" s="79">
        <v>0</v>
      </c>
      <c r="L6" s="79">
        <v>0</v>
      </c>
      <c r="M6" s="79">
        <v>0</v>
      </c>
      <c r="N6" s="89">
        <v>31</v>
      </c>
      <c r="O6" s="90">
        <v>0</v>
      </c>
      <c r="P6" s="91">
        <f>N6+O6</f>
        <v>31</v>
      </c>
      <c r="Q6" s="80" t="str">
        <f>IFERROR(P6/M6,"-")</f>
        <v>-</v>
      </c>
      <c r="R6" s="79">
        <v>0</v>
      </c>
      <c r="S6" s="79">
        <v>10</v>
      </c>
      <c r="T6" s="80">
        <f>IFERROR(R6/(P6),"-")</f>
        <v>0</v>
      </c>
      <c r="U6" s="336">
        <f>IFERROR(J6/SUM(N6:O7),"-")</f>
        <v>1865.671641791</v>
      </c>
      <c r="V6" s="82">
        <v>1</v>
      </c>
      <c r="W6" s="80">
        <f>IF(P6=0,"-",V6/P6)</f>
        <v>0.032258064516129</v>
      </c>
      <c r="X6" s="335">
        <v>10000</v>
      </c>
      <c r="Y6" s="336">
        <f>IFERROR(X6/P6,"-")</f>
        <v>322.58064516129</v>
      </c>
      <c r="Z6" s="336">
        <f>IFERROR(X6/V6,"-")</f>
        <v>10000</v>
      </c>
      <c r="AA6" s="330">
        <f>SUM(X6:X7)-SUM(J6:J7)</f>
        <v>47070</v>
      </c>
      <c r="AB6" s="83">
        <f>SUM(X6:X7)/SUM(J6:J7)</f>
        <v>1.37656</v>
      </c>
      <c r="AC6" s="77"/>
      <c r="AD6" s="92">
        <v>1</v>
      </c>
      <c r="AE6" s="93">
        <f>IF(P6=0,"",IF(AD6=0,"",(AD6/P6)))</f>
        <v>0.032258064516129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11</v>
      </c>
      <c r="AN6" s="99">
        <f>IF(P6=0,"",IF(AM6=0,"",(AM6/P6)))</f>
        <v>0.35483870967742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5</v>
      </c>
      <c r="AW6" s="105">
        <f>IF(P6=0,"",IF(AV6=0,"",(AV6/P6)))</f>
        <v>0.16129032258065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0.12903225806452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8</v>
      </c>
      <c r="BO6" s="118">
        <f>IF(P6=0,"",IF(BN6=0,"",(BN6/P6)))</f>
        <v>0.25806451612903</v>
      </c>
      <c r="BP6" s="119">
        <v>1</v>
      </c>
      <c r="BQ6" s="120">
        <f>IFERROR(BP6/BN6,"-")</f>
        <v>0.125</v>
      </c>
      <c r="BR6" s="121">
        <v>10000</v>
      </c>
      <c r="BS6" s="122">
        <f>IFERROR(BR6/BN6,"-")</f>
        <v>1250</v>
      </c>
      <c r="BT6" s="123">
        <v>1</v>
      </c>
      <c r="BU6" s="123"/>
      <c r="BV6" s="123"/>
      <c r="BW6" s="124">
        <v>2</v>
      </c>
      <c r="BX6" s="125">
        <f>IF(P6=0,"",IF(BW6=0,"",(BW6/P6)))</f>
        <v>0.064516129032258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10000</v>
      </c>
      <c r="CQ6" s="139">
        <v>10000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281</v>
      </c>
      <c r="C7" s="347"/>
      <c r="D7" s="347"/>
      <c r="E7" s="347"/>
      <c r="F7" s="347" t="s">
        <v>79</v>
      </c>
      <c r="G7" s="88"/>
      <c r="H7" s="88"/>
      <c r="I7" s="88"/>
      <c r="J7" s="330"/>
      <c r="K7" s="79">
        <v>138</v>
      </c>
      <c r="L7" s="79">
        <v>99</v>
      </c>
      <c r="M7" s="79">
        <v>111</v>
      </c>
      <c r="N7" s="89">
        <v>35</v>
      </c>
      <c r="O7" s="90">
        <v>1</v>
      </c>
      <c r="P7" s="91">
        <f>N7+O7</f>
        <v>36</v>
      </c>
      <c r="Q7" s="80">
        <f>IFERROR(P7/M7,"-")</f>
        <v>0.32432432432432</v>
      </c>
      <c r="R7" s="79">
        <v>2</v>
      </c>
      <c r="S7" s="79">
        <v>5</v>
      </c>
      <c r="T7" s="80">
        <f>IFERROR(R7/(P7),"-")</f>
        <v>0.055555555555556</v>
      </c>
      <c r="U7" s="336"/>
      <c r="V7" s="82">
        <v>1</v>
      </c>
      <c r="W7" s="80">
        <f>IF(P7=0,"-",V7/P7)</f>
        <v>0.027777777777778</v>
      </c>
      <c r="X7" s="335">
        <v>162070</v>
      </c>
      <c r="Y7" s="336">
        <f>IFERROR(X7/P7,"-")</f>
        <v>4501.9444444444</v>
      </c>
      <c r="Z7" s="336">
        <f>IFERROR(X7/V7,"-")</f>
        <v>162070</v>
      </c>
      <c r="AA7" s="330"/>
      <c r="AB7" s="83"/>
      <c r="AC7" s="77"/>
      <c r="AD7" s="92">
        <v>1</v>
      </c>
      <c r="AE7" s="93">
        <f>IF(P7=0,"",IF(AD7=0,"",(AD7/P7)))</f>
        <v>0.027777777777778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11</v>
      </c>
      <c r="AN7" s="99">
        <f>IF(P7=0,"",IF(AM7=0,"",(AM7/P7)))</f>
        <v>0.30555555555556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9</v>
      </c>
      <c r="AW7" s="105">
        <f>IF(P7=0,"",IF(AV7=0,"",(AV7/P7)))</f>
        <v>0.25</v>
      </c>
      <c r="AX7" s="104">
        <v>2</v>
      </c>
      <c r="AY7" s="106">
        <f>IFERROR(AX7/AV7,"-")</f>
        <v>0.22222222222222</v>
      </c>
      <c r="AZ7" s="107">
        <v>192070</v>
      </c>
      <c r="BA7" s="108">
        <f>IFERROR(AZ7/AV7,"-")</f>
        <v>21341.111111111</v>
      </c>
      <c r="BB7" s="109"/>
      <c r="BC7" s="109"/>
      <c r="BD7" s="109">
        <v>2</v>
      </c>
      <c r="BE7" s="110">
        <v>4</v>
      </c>
      <c r="BF7" s="111">
        <f>IF(P7=0,"",IF(BE7=0,"",(BE7/P7)))</f>
        <v>0.11111111111111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4</v>
      </c>
      <c r="BO7" s="118">
        <f>IF(P7=0,"",IF(BN7=0,"",(BN7/P7)))</f>
        <v>0.11111111111111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6</v>
      </c>
      <c r="BX7" s="125">
        <f>IF(P7=0,"",IF(BW7=0,"",(BW7/P7)))</f>
        <v>0.16666666666667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0.027777777777778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162070</v>
      </c>
      <c r="CQ7" s="139">
        <v>162070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1.37656</v>
      </c>
      <c r="B10" s="39"/>
      <c r="C10" s="39"/>
      <c r="D10" s="39"/>
      <c r="E10" s="39"/>
      <c r="F10" s="39"/>
      <c r="G10" s="40" t="s">
        <v>282</v>
      </c>
      <c r="H10" s="40"/>
      <c r="I10" s="40"/>
      <c r="J10" s="333">
        <f>SUM(J6:J9)</f>
        <v>125000</v>
      </c>
      <c r="K10" s="41">
        <f>SUM(K6:K9)</f>
        <v>138</v>
      </c>
      <c r="L10" s="41">
        <f>SUM(L6:L9)</f>
        <v>99</v>
      </c>
      <c r="M10" s="41">
        <f>SUM(M6:M9)</f>
        <v>111</v>
      </c>
      <c r="N10" s="41">
        <f>SUM(N6:N9)</f>
        <v>66</v>
      </c>
      <c r="O10" s="41">
        <f>SUM(O6:O9)</f>
        <v>1</v>
      </c>
      <c r="P10" s="41">
        <f>SUM(P6:P9)</f>
        <v>67</v>
      </c>
      <c r="Q10" s="42">
        <f>IFERROR(P10/M10,"-")</f>
        <v>0.6036036036036</v>
      </c>
      <c r="R10" s="76">
        <f>SUM(R6:R9)</f>
        <v>2</v>
      </c>
      <c r="S10" s="76">
        <f>SUM(S6:S9)</f>
        <v>15</v>
      </c>
      <c r="T10" s="42">
        <f>IFERROR(R10/P10,"-")</f>
        <v>0.029850746268657</v>
      </c>
      <c r="U10" s="338">
        <f>IFERROR(J10/P10,"-")</f>
        <v>1865.671641791</v>
      </c>
      <c r="V10" s="44">
        <f>SUM(V6:V9)</f>
        <v>2</v>
      </c>
      <c r="W10" s="42">
        <f>IFERROR(V10/P10,"-")</f>
        <v>0.029850746268657</v>
      </c>
      <c r="X10" s="333">
        <f>SUM(X6:X9)</f>
        <v>172070</v>
      </c>
      <c r="Y10" s="333">
        <f>IFERROR(X10/P10,"-")</f>
        <v>2568.2089552239</v>
      </c>
      <c r="Z10" s="333">
        <f>IFERROR(X10/V10,"-")</f>
        <v>86035</v>
      </c>
      <c r="AA10" s="333">
        <f>X10-J10</f>
        <v>47070</v>
      </c>
      <c r="AB10" s="45">
        <f>X10/J10</f>
        <v>1.37656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283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284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285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286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287</v>
      </c>
      <c r="C6" s="347"/>
      <c r="D6" s="347" t="s">
        <v>288</v>
      </c>
      <c r="E6" s="175" t="s">
        <v>289</v>
      </c>
      <c r="F6" s="175" t="s">
        <v>290</v>
      </c>
      <c r="G6" s="340">
        <v>0</v>
      </c>
      <c r="H6" s="340">
        <v>1500</v>
      </c>
      <c r="I6" s="176">
        <v>0</v>
      </c>
      <c r="J6" s="176">
        <v>0</v>
      </c>
      <c r="K6" s="176">
        <v>0</v>
      </c>
      <c r="L6" s="177">
        <v>0</v>
      </c>
      <c r="M6" s="178">
        <v>0</v>
      </c>
      <c r="N6" s="179" t="str">
        <f>IFERROR(L6/K6,"-")</f>
        <v>-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291</v>
      </c>
      <c r="C7" s="347"/>
      <c r="D7" s="347" t="s">
        <v>288</v>
      </c>
      <c r="E7" s="175" t="s">
        <v>292</v>
      </c>
      <c r="F7" s="175" t="s">
        <v>290</v>
      </c>
      <c r="G7" s="340">
        <v>0</v>
      </c>
      <c r="H7" s="340">
        <v>1500</v>
      </c>
      <c r="I7" s="176">
        <v>0</v>
      </c>
      <c r="J7" s="176">
        <v>0</v>
      </c>
      <c r="K7" s="176">
        <v>0</v>
      </c>
      <c r="L7" s="177">
        <v>0</v>
      </c>
      <c r="M7" s="178">
        <v>0</v>
      </c>
      <c r="N7" s="179" t="str">
        <f>IFERROR(L7/K7,"-")</f>
        <v>-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293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0</v>
      </c>
      <c r="L10" s="250">
        <f>SUM(L6:L9)</f>
        <v>0</v>
      </c>
      <c r="M10" s="250">
        <f>SUM(M6:M9)</f>
        <v>0</v>
      </c>
      <c r="N10" s="252" t="str">
        <f>IFERROR(L10/K10,"-")</f>
        <v>-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294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284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295</v>
      </c>
      <c r="C6" s="347" t="s">
        <v>296</v>
      </c>
      <c r="D6" s="347" t="s">
        <v>297</v>
      </c>
      <c r="E6" s="175" t="s">
        <v>298</v>
      </c>
      <c r="F6" s="175" t="s">
        <v>290</v>
      </c>
      <c r="G6" s="340">
        <v>0</v>
      </c>
      <c r="H6" s="176">
        <v>0</v>
      </c>
      <c r="I6" s="176">
        <v>0</v>
      </c>
      <c r="J6" s="176">
        <v>1</v>
      </c>
      <c r="K6" s="177">
        <v>0</v>
      </c>
      <c r="L6" s="179">
        <f>IFERROR(K6/J6,"-")</f>
        <v>0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2.0673028569572</v>
      </c>
      <c r="B7" s="347" t="s">
        <v>299</v>
      </c>
      <c r="C7" s="347" t="s">
        <v>296</v>
      </c>
      <c r="D7" s="347" t="s">
        <v>297</v>
      </c>
      <c r="E7" s="175" t="s">
        <v>300</v>
      </c>
      <c r="F7" s="175" t="s">
        <v>290</v>
      </c>
      <c r="G7" s="340">
        <v>5170256</v>
      </c>
      <c r="H7" s="176">
        <v>4732</v>
      </c>
      <c r="I7" s="176">
        <v>0</v>
      </c>
      <c r="J7" s="176">
        <v>362342</v>
      </c>
      <c r="K7" s="177">
        <v>1625</v>
      </c>
      <c r="L7" s="179">
        <f>IFERROR(K7/J7,"-")</f>
        <v>0.0044847133371235</v>
      </c>
      <c r="M7" s="176">
        <v>81</v>
      </c>
      <c r="N7" s="176">
        <v>501</v>
      </c>
      <c r="O7" s="179">
        <f>IFERROR(M7/(K7),"-")</f>
        <v>0.049846153846154</v>
      </c>
      <c r="P7" s="180">
        <f>IFERROR(G7/SUM(K7:K7),"-")</f>
        <v>3181.696</v>
      </c>
      <c r="Q7" s="181">
        <v>202</v>
      </c>
      <c r="R7" s="179">
        <f>IF(K7=0,"-",Q7/K7)</f>
        <v>0.12430769230769</v>
      </c>
      <c r="S7" s="345">
        <v>10688485</v>
      </c>
      <c r="T7" s="346">
        <f>IFERROR(S7/K7,"-")</f>
        <v>6577.5292307692</v>
      </c>
      <c r="U7" s="346">
        <f>IFERROR(S7/Q7,"-")</f>
        <v>52913.292079208</v>
      </c>
      <c r="V7" s="340">
        <f>SUM(S7:S7)-SUM(G7:G7)</f>
        <v>5518229</v>
      </c>
      <c r="W7" s="183">
        <f>SUM(S7:S7)/SUM(G7:G7)</f>
        <v>2.0673028569572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>
        <v>20</v>
      </c>
      <c r="AI7" s="191">
        <f>IF(K7=0,"",IF(AH7=0,"",(AH7/K7)))</f>
        <v>0.012307692307692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19</v>
      </c>
      <c r="AR7" s="197">
        <f>IF(K7=0,"",IF(AQ7=0,"",(AQ7/K7)))</f>
        <v>0.011692307692308</v>
      </c>
      <c r="AS7" s="196">
        <v>1</v>
      </c>
      <c r="AT7" s="198">
        <f>IFERROR(AS7/AQ7,"-")</f>
        <v>0.052631578947368</v>
      </c>
      <c r="AU7" s="199">
        <v>3000</v>
      </c>
      <c r="AV7" s="200">
        <f>IFERROR(AU7/AQ7,"-")</f>
        <v>157.89473684211</v>
      </c>
      <c r="AW7" s="201">
        <v>1</v>
      </c>
      <c r="AX7" s="201"/>
      <c r="AY7" s="201"/>
      <c r="AZ7" s="202">
        <v>114</v>
      </c>
      <c r="BA7" s="203">
        <f>IF(K7=0,"",IF(AZ7=0,"",(AZ7/K7)))</f>
        <v>0.070153846153846</v>
      </c>
      <c r="BB7" s="202">
        <v>7</v>
      </c>
      <c r="BC7" s="204">
        <f>IFERROR(BB7/AZ7,"-")</f>
        <v>0.06140350877193</v>
      </c>
      <c r="BD7" s="205">
        <v>111000</v>
      </c>
      <c r="BE7" s="206">
        <f>IFERROR(BD7/AZ7,"-")</f>
        <v>973.68421052632</v>
      </c>
      <c r="BF7" s="207">
        <v>4</v>
      </c>
      <c r="BG7" s="207">
        <v>1</v>
      </c>
      <c r="BH7" s="207">
        <v>2</v>
      </c>
      <c r="BI7" s="208">
        <v>904</v>
      </c>
      <c r="BJ7" s="209">
        <f>IF(K7=0,"",IF(BI7=0,"",(BI7/K7)))</f>
        <v>0.55630769230769</v>
      </c>
      <c r="BK7" s="210">
        <v>89</v>
      </c>
      <c r="BL7" s="211">
        <f>IFERROR(BK7/BI7,"-")</f>
        <v>0.098451327433628</v>
      </c>
      <c r="BM7" s="212">
        <v>2526339</v>
      </c>
      <c r="BN7" s="213">
        <f>IFERROR(BM7/BI7,"-")</f>
        <v>2794.6227876106</v>
      </c>
      <c r="BO7" s="214">
        <v>39</v>
      </c>
      <c r="BP7" s="214">
        <v>10</v>
      </c>
      <c r="BQ7" s="214">
        <v>40</v>
      </c>
      <c r="BR7" s="215">
        <v>445</v>
      </c>
      <c r="BS7" s="216">
        <f>IF(K7=0,"",IF(BR7=0,"",(BR7/K7)))</f>
        <v>0.27384615384615</v>
      </c>
      <c r="BT7" s="217">
        <v>87</v>
      </c>
      <c r="BU7" s="218">
        <f>IFERROR(BT7/BR7,"-")</f>
        <v>0.19550561797753</v>
      </c>
      <c r="BV7" s="219">
        <v>5661146</v>
      </c>
      <c r="BW7" s="220">
        <f>IFERROR(BV7/BR7,"-")</f>
        <v>12721.676404494</v>
      </c>
      <c r="BX7" s="221">
        <v>27</v>
      </c>
      <c r="BY7" s="221">
        <v>13</v>
      </c>
      <c r="BZ7" s="221">
        <v>47</v>
      </c>
      <c r="CA7" s="222">
        <v>123</v>
      </c>
      <c r="CB7" s="223">
        <f>IF(K7=0,"",IF(CA7=0,"",(CA7/K7)))</f>
        <v>0.075692307692308</v>
      </c>
      <c r="CC7" s="224">
        <v>18</v>
      </c>
      <c r="CD7" s="225">
        <f>IFERROR(CC7/CA7,"-")</f>
        <v>0.14634146341463</v>
      </c>
      <c r="CE7" s="226">
        <v>2387000</v>
      </c>
      <c r="CF7" s="227">
        <f>IFERROR(CE7/CA7,"-")</f>
        <v>19406.504065041</v>
      </c>
      <c r="CG7" s="228">
        <v>4</v>
      </c>
      <c r="CH7" s="228">
        <v>5</v>
      </c>
      <c r="CI7" s="228">
        <v>9</v>
      </c>
      <c r="CJ7" s="229">
        <v>202</v>
      </c>
      <c r="CK7" s="230">
        <v>10688485</v>
      </c>
      <c r="CL7" s="230">
        <v>750000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1.8723480529482</v>
      </c>
      <c r="B8" s="347" t="s">
        <v>301</v>
      </c>
      <c r="C8" s="347" t="s">
        <v>296</v>
      </c>
      <c r="D8" s="347" t="s">
        <v>297</v>
      </c>
      <c r="E8" s="175" t="s">
        <v>302</v>
      </c>
      <c r="F8" s="175" t="s">
        <v>290</v>
      </c>
      <c r="G8" s="340">
        <v>4664026</v>
      </c>
      <c r="H8" s="176">
        <v>3657</v>
      </c>
      <c r="I8" s="176">
        <v>0</v>
      </c>
      <c r="J8" s="176">
        <v>92383</v>
      </c>
      <c r="K8" s="177">
        <v>1805</v>
      </c>
      <c r="L8" s="179">
        <f>IFERROR(K8/J8,"-")</f>
        <v>0.019538226730026</v>
      </c>
      <c r="M8" s="176">
        <v>37</v>
      </c>
      <c r="N8" s="176">
        <v>655</v>
      </c>
      <c r="O8" s="179">
        <f>IFERROR(M8/(K8),"-")</f>
        <v>0.020498614958449</v>
      </c>
      <c r="P8" s="180">
        <f>IFERROR(G8/SUM(K8:K8),"-")</f>
        <v>2583.9479224377</v>
      </c>
      <c r="Q8" s="181">
        <v>162</v>
      </c>
      <c r="R8" s="179">
        <f>IF(K8=0,"-",Q8/K8)</f>
        <v>0.089750692520776</v>
      </c>
      <c r="S8" s="345">
        <v>8732680</v>
      </c>
      <c r="T8" s="346">
        <f>IFERROR(S8/K8,"-")</f>
        <v>4838.0498614958</v>
      </c>
      <c r="U8" s="346">
        <f>IFERROR(S8/Q8,"-")</f>
        <v>53905.432098765</v>
      </c>
      <c r="V8" s="340">
        <f>SUM(S8:S8)-SUM(G8:G8)</f>
        <v>4068654</v>
      </c>
      <c r="W8" s="183">
        <f>SUM(S8:S8)/SUM(G8:G8)</f>
        <v>1.8723480529482</v>
      </c>
      <c r="Y8" s="184">
        <v>96</v>
      </c>
      <c r="Z8" s="185">
        <f>IF(K8=0,"",IF(Y8=0,"",(Y8/K8)))</f>
        <v>0.053185595567867</v>
      </c>
      <c r="AA8" s="184">
        <v>1</v>
      </c>
      <c r="AB8" s="186">
        <f>IFERROR(AA8/Y8,"-")</f>
        <v>0.010416666666667</v>
      </c>
      <c r="AC8" s="187">
        <v>14000</v>
      </c>
      <c r="AD8" s="188">
        <f>IFERROR(AC8/Y8,"-")</f>
        <v>145.83333333333</v>
      </c>
      <c r="AE8" s="189"/>
      <c r="AF8" s="189"/>
      <c r="AG8" s="189">
        <v>1</v>
      </c>
      <c r="AH8" s="190">
        <v>298</v>
      </c>
      <c r="AI8" s="191">
        <f>IF(K8=0,"",IF(AH8=0,"",(AH8/K8)))</f>
        <v>0.16509695290859</v>
      </c>
      <c r="AJ8" s="190">
        <v>13</v>
      </c>
      <c r="AK8" s="192">
        <f>IFERROR(AJ8/AH8,"-")</f>
        <v>0.043624161073826</v>
      </c>
      <c r="AL8" s="193">
        <v>51570</v>
      </c>
      <c r="AM8" s="194">
        <f>IFERROR(AL8/AH8,"-")</f>
        <v>173.05369127517</v>
      </c>
      <c r="AN8" s="195">
        <v>9</v>
      </c>
      <c r="AO8" s="195">
        <v>3</v>
      </c>
      <c r="AP8" s="195">
        <v>1</v>
      </c>
      <c r="AQ8" s="196">
        <v>224</v>
      </c>
      <c r="AR8" s="197">
        <f>IF(K8=0,"",IF(AQ8=0,"",(AQ8/K8)))</f>
        <v>0.12409972299169</v>
      </c>
      <c r="AS8" s="196">
        <v>11</v>
      </c>
      <c r="AT8" s="198">
        <f>IFERROR(AS8/AQ8,"-")</f>
        <v>0.049107142857143</v>
      </c>
      <c r="AU8" s="199">
        <v>55000</v>
      </c>
      <c r="AV8" s="200">
        <f>IFERROR(AU8/AQ8,"-")</f>
        <v>245.53571428571</v>
      </c>
      <c r="AW8" s="201">
        <v>7</v>
      </c>
      <c r="AX8" s="201">
        <v>2</v>
      </c>
      <c r="AY8" s="201">
        <v>2</v>
      </c>
      <c r="AZ8" s="202">
        <v>450</v>
      </c>
      <c r="BA8" s="203">
        <f>IF(K8=0,"",IF(AZ8=0,"",(AZ8/K8)))</f>
        <v>0.24930747922438</v>
      </c>
      <c r="BB8" s="202">
        <v>35</v>
      </c>
      <c r="BC8" s="204">
        <f>IFERROR(BB8/AZ8,"-")</f>
        <v>0.077777777777778</v>
      </c>
      <c r="BD8" s="205">
        <v>456240</v>
      </c>
      <c r="BE8" s="206">
        <f>IFERROR(BD8/AZ8,"-")</f>
        <v>1013.8666666667</v>
      </c>
      <c r="BF8" s="207">
        <v>19</v>
      </c>
      <c r="BG8" s="207">
        <v>7</v>
      </c>
      <c r="BH8" s="207">
        <v>9</v>
      </c>
      <c r="BI8" s="208">
        <v>509</v>
      </c>
      <c r="BJ8" s="209">
        <f>IF(K8=0,"",IF(BI8=0,"",(BI8/K8)))</f>
        <v>0.2819944598338</v>
      </c>
      <c r="BK8" s="210">
        <v>60</v>
      </c>
      <c r="BL8" s="211">
        <f>IFERROR(BK8/BI8,"-")</f>
        <v>0.11787819253438</v>
      </c>
      <c r="BM8" s="212">
        <v>1309200</v>
      </c>
      <c r="BN8" s="213">
        <f>IFERROR(BM8/BI8,"-")</f>
        <v>2572.1021611002</v>
      </c>
      <c r="BO8" s="214">
        <v>30</v>
      </c>
      <c r="BP8" s="214">
        <v>10</v>
      </c>
      <c r="BQ8" s="214">
        <v>20</v>
      </c>
      <c r="BR8" s="215">
        <v>194</v>
      </c>
      <c r="BS8" s="216">
        <f>IF(K8=0,"",IF(BR8=0,"",(BR8/K8)))</f>
        <v>0.10747922437673</v>
      </c>
      <c r="BT8" s="217">
        <v>38</v>
      </c>
      <c r="BU8" s="218">
        <f>IFERROR(BT8/BR8,"-")</f>
        <v>0.19587628865979</v>
      </c>
      <c r="BV8" s="219">
        <v>6557670</v>
      </c>
      <c r="BW8" s="220">
        <f>IFERROR(BV8/BR8,"-")</f>
        <v>33802.422680412</v>
      </c>
      <c r="BX8" s="221">
        <v>12</v>
      </c>
      <c r="BY8" s="221">
        <v>8</v>
      </c>
      <c r="BZ8" s="221">
        <v>18</v>
      </c>
      <c r="CA8" s="222">
        <v>34</v>
      </c>
      <c r="CB8" s="223">
        <f>IF(K8=0,"",IF(CA8=0,"",(CA8/K8)))</f>
        <v>0.018836565096953</v>
      </c>
      <c r="CC8" s="224">
        <v>4</v>
      </c>
      <c r="CD8" s="225">
        <f>IFERROR(CC8/CA8,"-")</f>
        <v>0.11764705882353</v>
      </c>
      <c r="CE8" s="226">
        <v>289000</v>
      </c>
      <c r="CF8" s="227">
        <f>IFERROR(CE8/CA8,"-")</f>
        <v>8500</v>
      </c>
      <c r="CG8" s="228">
        <v>1</v>
      </c>
      <c r="CH8" s="228"/>
      <c r="CI8" s="228">
        <v>3</v>
      </c>
      <c r="CJ8" s="229">
        <v>162</v>
      </c>
      <c r="CK8" s="230">
        <v>8732680</v>
      </c>
      <c r="CL8" s="230">
        <v>1710000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303</v>
      </c>
      <c r="C9" s="347" t="s">
        <v>296</v>
      </c>
      <c r="D9" s="347" t="s">
        <v>297</v>
      </c>
      <c r="E9" s="175" t="s">
        <v>304</v>
      </c>
      <c r="F9" s="175" t="s">
        <v>290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305</v>
      </c>
      <c r="F12" s="251"/>
      <c r="G12" s="343">
        <f>SUM(G6:G11)</f>
        <v>9834282</v>
      </c>
      <c r="H12" s="250">
        <f>SUM(H6:H11)</f>
        <v>8389</v>
      </c>
      <c r="I12" s="250">
        <f>SUM(I6:I11)</f>
        <v>0</v>
      </c>
      <c r="J12" s="250">
        <f>SUM(J6:J11)</f>
        <v>454726</v>
      </c>
      <c r="K12" s="250">
        <f>SUM(K6:K11)</f>
        <v>3430</v>
      </c>
      <c r="L12" s="252">
        <f>IFERROR(K12/J12,"-")</f>
        <v>0.0075430039188434</v>
      </c>
      <c r="M12" s="253">
        <f>SUM(M6:M11)</f>
        <v>118</v>
      </c>
      <c r="N12" s="253">
        <f>SUM(N6:N11)</f>
        <v>1156</v>
      </c>
      <c r="O12" s="252">
        <f>IFERROR(M12/K12,"-")</f>
        <v>0.034402332361516</v>
      </c>
      <c r="P12" s="254">
        <f>IFERROR(G12/K12,"-")</f>
        <v>2867.1376093294</v>
      </c>
      <c r="Q12" s="255">
        <f>SUM(Q6:Q11)</f>
        <v>364</v>
      </c>
      <c r="R12" s="252">
        <f>IFERROR(Q12/K12,"-")</f>
        <v>0.10612244897959</v>
      </c>
      <c r="S12" s="343">
        <f>SUM(S6:S11)</f>
        <v>19421165</v>
      </c>
      <c r="T12" s="343">
        <f>IFERROR(S12/K12,"-")</f>
        <v>5662.1472303207</v>
      </c>
      <c r="U12" s="343">
        <f>IFERROR(S12/Q12,"-")</f>
        <v>53354.848901099</v>
      </c>
      <c r="V12" s="343">
        <f>S12-G12</f>
        <v>9586883</v>
      </c>
      <c r="W12" s="256">
        <f>S12/G12</f>
        <v>1.974843206652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